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activeX/activeX8.xml" ContentType="application/vnd.ms-office.activeX+xml"/>
  <Override PartName="/xl/activeX/activeX7.xml" ContentType="application/vnd.ms-office.activeX+xml"/>
  <Override PartName="/xl/activeX/activeX6.xml" ContentType="application/vnd.ms-office.activeX+xml"/>
  <Override PartName="/xl/activeX/activeX5.xml" ContentType="application/vnd.ms-office.activeX+xml"/>
  <Override PartName="/xl/activeX/activeX11.xml" ContentType="application/vnd.ms-office.activeX+xml"/>
  <Override PartName="/xl/activeX/activeX10.xml" ContentType="application/vnd.ms-office.activeX+xml"/>
  <Override PartName="/xl/activeX/activeX9.xml" ContentType="application/vnd.ms-office.activeX+xml"/>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Override PartName="/xl/activeX/activeX8.bin" ContentType="application/vnd.ms-office.activeX"/>
  <Override PartName="/xl/activeX/activeX7.bin" ContentType="application/vnd.ms-office.activeX"/>
  <Override PartName="/xl/activeX/activeX6.bin" ContentType="application/vnd.ms-office.activeX"/>
  <Override PartName="/xl/activeX/activeX5.bin" ContentType="application/vnd.ms-office.activeX"/>
  <Override PartName="/xl/activeX/activeX11.bin" ContentType="application/vnd.ms-office.activeX"/>
  <Override PartName="/xl/activeX/activeX10.bin" ContentType="application/vnd.ms-office.activeX"/>
  <Override PartName="/xl/activeX/activeX9.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02" codeName="{00000000-0000-0000-0000-000000000000}"/>
  <workbookPr codeName="Questa_cartella_di_lavoro"/>
  <mc:AlternateContent xmlns:mc="http://schemas.openxmlformats.org/markup-compatibility/2006">
    <mc:Choice Requires="x15">
      <x15ac:absPath xmlns:x15ac="http://schemas.microsoft.com/office/spreadsheetml/2010/11/ac" url="https://sistinfit.sharepoint.com/sites/INL-GestioneContrattoSACL3/Documenti condivisi/General/Applicazioni INL/Patente a crediti/Decurtazioni/"/>
    </mc:Choice>
  </mc:AlternateContent>
  <xr:revisionPtr revIDLastSave="2489" documentId="13_ncr:1_{3E8B9A18-3C40-4429-B8AC-25417FE83BB6}" xr6:coauthVersionLast="47" xr6:coauthVersionMax="47" xr10:uidLastSave="{2A1A0AF1-20CF-42A1-882A-BB62897216F7}"/>
  <bookViews>
    <workbookView xWindow="-98" yWindow="-98" windowWidth="23236" windowHeight="13875" firstSheet="1" activeTab="1" xr2:uid="{B1EF30C5-5040-4953-860F-A78D7659E415}"/>
  </bookViews>
  <sheets>
    <sheet name="Copertina All.1Tab.test" sheetId="310" r:id="rId1"/>
    <sheet name="All.1Tab.test" sheetId="667" r:id="rId2"/>
    <sheet name="Copertina All.2Spec.test" sheetId="669" r:id="rId3"/>
    <sheet name="All.2Spec.test" sheetId="182" r:id="rId4"/>
    <sheet name="Elenco Utenti Abilitati" sheetId="672" r:id="rId5"/>
    <sheet name="Sheet1" sheetId="671" r:id="rId6"/>
    <sheet name="All.2Spec.test Template" sheetId="670" state="hidden" r:id="rId7"/>
  </sheets>
  <externalReferences>
    <externalReference r:id="rId8"/>
    <externalReference r:id="rId9"/>
  </externalReferences>
  <definedNames>
    <definedName name="_xlnm._FilterDatabase" localSheetId="1" hidden="1">'All.1Tab.test'!$S$3:$S$83</definedName>
    <definedName name="_xlnm._FilterDatabase" localSheetId="3" hidden="1">'All.2Spec.test'!$A$3:$J$3</definedName>
    <definedName name="_xlnm._FilterDatabase" localSheetId="6" hidden="1">'All.2Spec.test Template'!#REF!</definedName>
    <definedName name="_xlpm.a" hidden="1" xlm="1">#NAME?</definedName>
    <definedName name="_xlpm.b" hidden="1" xlm="1">#NAME?</definedName>
    <definedName name="AllUserNames" localSheetId="6">#REF!</definedName>
    <definedName name="AllUserNames" localSheetId="2">#REF!</definedName>
    <definedName name="AllUserNames">#REF!</definedName>
    <definedName name="DecisionLastCategory">'[1]Test Decision'!$P$3409</definedName>
    <definedName name="DecisionLastSize">'[1]Test Decision'!$Q$3409</definedName>
    <definedName name="ExternalData_1" localSheetId="4" hidden="1">'Elenco Utenti Abilitati'!$A$2:$G$3487</definedName>
    <definedName name="_xlnm.Print_Area" localSheetId="1">'All.1Tab.test'!$A$3:$Q$3</definedName>
    <definedName name="_xlnm.Print_Area" localSheetId="3">'All.2Spec.test'!$A$1:$I$2</definedName>
    <definedName name="_xlnm.Print_Area" localSheetId="6">'All.2Spec.test Template'!$A$1:$I$3</definedName>
    <definedName name="_xlnm.Print_Area" localSheetId="0">'Copertina All.1Tab.test'!$A$2:$D$10</definedName>
    <definedName name="_xlnm.Print_Area" localSheetId="2">'Copertina All.2Spec.test'!$A$2:$D$10</definedName>
    <definedName name="_xlnm.Print_Titles" localSheetId="1">'All.1Tab.test'!$3:$3</definedName>
    <definedName name="_xlnm.Print_Titles" localSheetId="3">'All.2Spec.test'!#REF!</definedName>
    <definedName name="_xlnm.Print_Titles" localSheetId="6">'All.2Spec.test Template'!$3:$3</definedName>
    <definedName name="QACP_Project_Setup" localSheetId="6">#REF!</definedName>
    <definedName name="QACP_Project_Setup" localSheetId="2">#REF!</definedName>
    <definedName name="QACP_Project_Setup">#REF!</definedName>
    <definedName name="QACPRiskFactorWeights" localSheetId="6">#REF!</definedName>
    <definedName name="QACPRiskFactorWeights" localSheetId="2">#REF!</definedName>
    <definedName name="QACPRiskFactorWeights">#REF!</definedName>
    <definedName name="Raw_Data_In" localSheetId="6">#REF!</definedName>
    <definedName name="Raw_Data_In" localSheetId="2">#REF!</definedName>
    <definedName name="Raw_Data_In">#REF!</definedName>
    <definedName name="sfsfd">[2]Users!$A$2:$A$5</definedName>
    <definedName name="TempUsers" localSheetId="6">#REF!</definedName>
    <definedName name="TempUsers" localSheetId="2">#REF!</definedName>
    <definedName name="TempUsers">#REF!</definedName>
    <definedName name="UserIDs" localSheetId="6">#REF!</definedName>
    <definedName name="UserIDs" localSheetId="2">#REF!</definedName>
    <definedName name="UserIDs">#REF!</definedName>
    <definedName name="UserList" localSheetId="6">#REF!</definedName>
    <definedName name="UserList" localSheetId="2">#REF!</definedName>
    <definedName name="UserList">#REF!</definedName>
    <definedName name="UserNames" localSheetId="6">#REF!</definedName>
    <definedName name="UserNames" localSheetId="2">#REF!</definedName>
    <definedName name="UserNames">#REF!</definedName>
  </definedNames>
  <calcPr calcId="191028" iterate="1" iterateCount="3"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66" i="182" l="1"/>
  <c r="I590" i="182"/>
  <c r="I584" i="182"/>
  <c r="I577" i="182"/>
  <c r="I570" i="182"/>
  <c r="I564" i="182"/>
  <c r="I557" i="182"/>
  <c r="I548" i="182"/>
  <c r="I539" i="182"/>
  <c r="I530" i="182"/>
  <c r="I521" i="182" l="1"/>
  <c r="I512" i="182"/>
  <c r="I503" i="182"/>
  <c r="I494" i="182"/>
  <c r="I485" i="182"/>
  <c r="I476" i="182"/>
  <c r="I467" i="182"/>
  <c r="I458" i="182"/>
  <c r="I449" i="182" l="1"/>
  <c r="I440" i="182" l="1"/>
  <c r="I431" i="182"/>
  <c r="I422" i="182"/>
  <c r="I413" i="182"/>
  <c r="I406" i="182" l="1"/>
  <c r="I399" i="182"/>
  <c r="I392" i="182"/>
  <c r="Q59" i="667"/>
  <c r="I385" i="182"/>
  <c r="I378" i="182"/>
  <c r="I371" i="182"/>
  <c r="I364" i="182"/>
  <c r="I357" i="182"/>
  <c r="I350" i="182"/>
  <c r="I343" i="182"/>
  <c r="I336" i="182"/>
  <c r="I329" i="182"/>
  <c r="I322" i="182"/>
  <c r="I315" i="182"/>
  <c r="I308" i="182"/>
  <c r="I301" i="182"/>
  <c r="I294" i="182"/>
  <c r="I287" i="182"/>
  <c r="I280" i="182"/>
  <c r="Q83" i="667"/>
  <c r="Q82" i="667"/>
  <c r="Q81" i="667"/>
  <c r="Q80" i="667"/>
  <c r="Q79" i="667"/>
  <c r="Q78" i="667"/>
  <c r="Q77" i="667"/>
  <c r="Q76" i="667"/>
  <c r="Q75" i="667"/>
  <c r="Q74" i="667"/>
  <c r="Q73" i="667"/>
  <c r="Q72" i="667"/>
  <c r="Q71" i="667"/>
  <c r="Q70" i="667"/>
  <c r="Q69" i="667"/>
  <c r="Q68" i="667"/>
  <c r="Q67" i="667"/>
  <c r="Q66" i="667"/>
  <c r="Q65" i="667"/>
  <c r="Q62" i="667"/>
  <c r="Q64" i="667"/>
  <c r="Q63" i="667"/>
  <c r="Q61" i="667"/>
  <c r="Q60" i="667"/>
  <c r="Q58" i="667"/>
  <c r="Q57" i="667"/>
  <c r="Q56" i="667"/>
  <c r="Q55" i="667"/>
  <c r="Q54" i="667"/>
  <c r="Q41" i="667"/>
  <c r="Q53" i="667"/>
  <c r="Q52" i="667"/>
  <c r="Q51" i="667"/>
  <c r="Q50" i="667"/>
  <c r="Q49" i="667"/>
  <c r="Q48" i="667"/>
  <c r="Q47" i="667"/>
  <c r="Q46" i="667"/>
  <c r="Q45" i="667"/>
  <c r="Q44" i="667"/>
  <c r="Q43" i="667"/>
  <c r="I273" i="182"/>
  <c r="I259" i="182"/>
  <c r="I252" i="182"/>
  <c r="I245" i="182"/>
  <c r="I238" i="182"/>
  <c r="I231" i="182"/>
  <c r="Q42" i="667"/>
  <c r="Q40" i="667"/>
  <c r="Q39" i="667"/>
  <c r="Q38" i="667"/>
  <c r="Q37" i="667"/>
  <c r="Q36" i="667"/>
  <c r="I202" i="182"/>
  <c r="I224" i="182"/>
  <c r="I217" i="182"/>
  <c r="I194" i="182"/>
  <c r="I187" i="182"/>
  <c r="I180" i="182"/>
  <c r="I173" i="182"/>
  <c r="I166" i="182"/>
  <c r="I159" i="182"/>
  <c r="I152" i="182"/>
  <c r="I145" i="182"/>
  <c r="I138" i="182"/>
  <c r="Q35" i="667"/>
  <c r="Q34" i="667"/>
  <c r="Q32" i="667"/>
  <c r="Q31" i="667"/>
  <c r="Q30" i="667"/>
  <c r="Q29" i="667"/>
  <c r="Q28" i="667"/>
  <c r="Q27" i="667"/>
  <c r="Q26" i="667"/>
  <c r="Q25" i="667"/>
  <c r="Q24" i="667"/>
  <c r="Q23" i="667"/>
  <c r="I210" i="182"/>
  <c r="I131" i="182"/>
  <c r="Q33" i="667"/>
  <c r="Q22" i="667"/>
  <c r="I124" i="182"/>
  <c r="Q21" i="667"/>
  <c r="I117" i="182"/>
  <c r="Q20" i="667"/>
  <c r="I110" i="182"/>
  <c r="Q19" i="667"/>
  <c r="I103" i="182"/>
  <c r="Q18" i="667"/>
  <c r="I96" i="182"/>
  <c r="Q17" i="667"/>
  <c r="I89" i="182"/>
  <c r="Q16" i="667"/>
  <c r="I82" i="182"/>
  <c r="I75" i="182"/>
  <c r="I68" i="182"/>
  <c r="I61" i="182"/>
  <c r="Q15" i="667"/>
  <c r="Q14" i="667"/>
  <c r="Q13" i="667"/>
  <c r="Q12" i="667"/>
  <c r="I54" i="182"/>
  <c r="I47" i="182"/>
  <c r="I40" i="182"/>
  <c r="I33" i="182"/>
  <c r="Q11" i="667"/>
  <c r="Q10" i="667"/>
  <c r="Q9" i="667"/>
  <c r="Q8" i="667"/>
  <c r="I26" i="182"/>
  <c r="Q7" i="667"/>
  <c r="I19" i="182"/>
  <c r="Q6" i="667"/>
  <c r="I12" i="182"/>
  <c r="Q5" i="667"/>
  <c r="I5" i="182"/>
  <c r="I4" i="667"/>
  <c r="Q4" i="667"/>
  <c r="I5" i="670"/>
  <c r="A5" i="182" l="1"/>
  <c r="D2" i="670"/>
  <c r="D1" i="670"/>
  <c r="I5" i="667" l="1"/>
  <c r="E5" i="182"/>
  <c r="C5" i="182"/>
  <c r="J1" i="667"/>
  <c r="H1" i="667"/>
  <c r="B1" i="667"/>
  <c r="D2" i="182" l="1"/>
  <c r="D1" i="182"/>
  <c r="N1" i="670" l="1"/>
  <c r="N2" i="670" s="1"/>
  <c r="P1" i="670"/>
  <c r="A12" i="182"/>
  <c r="E12" i="182" l="1"/>
  <c r="I6" i="667"/>
  <c r="C12" i="182"/>
  <c r="A19" i="182" l="1"/>
  <c r="I7" i="667" l="1"/>
  <c r="C19" i="182"/>
  <c r="E19" i="182"/>
  <c r="A26" i="182" l="1"/>
  <c r="C26" i="182" l="1"/>
  <c r="I8" i="667"/>
  <c r="E26" i="182"/>
  <c r="A33" i="182" l="1"/>
  <c r="I9" i="667" l="1"/>
  <c r="A40" i="182" s="1"/>
  <c r="C33" i="182"/>
  <c r="E33" i="182"/>
  <c r="I10" i="667" l="1"/>
  <c r="A47" i="182" s="1"/>
  <c r="E40" i="182"/>
  <c r="C40" i="182"/>
  <c r="E47" i="182" l="1"/>
  <c r="I11" i="667"/>
  <c r="A54" i="182" s="1"/>
  <c r="I12" i="667" s="1"/>
  <c r="C47" i="182"/>
  <c r="E54" i="182" l="1"/>
  <c r="C54" i="182"/>
  <c r="A61" i="182"/>
  <c r="I13" i="667" s="1"/>
  <c r="A68" i="182" l="1"/>
  <c r="E61" i="182"/>
  <c r="C61" i="182"/>
  <c r="E68" i="182" l="1"/>
  <c r="C68" i="182"/>
  <c r="I14" i="667"/>
  <c r="A75" i="182" l="1"/>
  <c r="C75" i="182" s="1"/>
  <c r="I15" i="667" l="1"/>
  <c r="A82" i="182" s="1"/>
  <c r="I16" i="667" s="1"/>
  <c r="E75" i="182"/>
  <c r="A89" i="182" l="1"/>
  <c r="I17" i="667" s="1"/>
  <c r="A96" i="182" s="1"/>
  <c r="I18" i="667" s="1"/>
  <c r="E82" i="182"/>
  <c r="C82" i="182"/>
  <c r="A103" i="182" l="1"/>
  <c r="I19" i="667" s="1"/>
  <c r="E96" i="182"/>
  <c r="C96" i="182"/>
  <c r="C89" i="182"/>
  <c r="E89" i="182"/>
  <c r="A110" i="182" l="1"/>
  <c r="I20" i="667" s="1"/>
  <c r="A117" i="182" s="1"/>
  <c r="I21" i="667" s="1"/>
  <c r="E103" i="182"/>
  <c r="C103" i="182"/>
  <c r="A124" i="182" l="1"/>
  <c r="E117" i="182"/>
  <c r="C117" i="182"/>
  <c r="E110" i="182"/>
  <c r="C110" i="182"/>
  <c r="I22" i="667" l="1"/>
  <c r="C124" i="182"/>
  <c r="E124" i="182"/>
  <c r="A131" i="182" l="1"/>
  <c r="C131" i="182" l="1"/>
  <c r="E131" i="182"/>
  <c r="I23" i="667"/>
  <c r="A138" i="182" l="1"/>
  <c r="C138" i="182" l="1"/>
  <c r="I24" i="667"/>
  <c r="A145" i="182" s="1"/>
  <c r="E138" i="182"/>
  <c r="C145" i="182" l="1"/>
  <c r="E145" i="182"/>
  <c r="I25" i="667"/>
  <c r="A152" i="182" l="1"/>
  <c r="E152" i="182" l="1"/>
  <c r="I26" i="667"/>
  <c r="C152" i="182"/>
  <c r="A159" i="182" l="1"/>
  <c r="E159" i="182" l="1"/>
  <c r="C159" i="182"/>
  <c r="I27" i="667" l="1"/>
  <c r="A166" i="182" l="1"/>
  <c r="C166" i="182" l="1"/>
  <c r="E166" i="182"/>
  <c r="I28" i="667" l="1"/>
  <c r="A173" i="182" l="1"/>
  <c r="I29" i="667" l="1"/>
  <c r="E173" i="182"/>
  <c r="C173" i="182"/>
  <c r="A180" i="182" l="1"/>
  <c r="C180" i="182" l="1"/>
  <c r="E180" i="182"/>
  <c r="I30" i="667" l="1"/>
  <c r="A187" i="182" l="1"/>
  <c r="E187" i="182" l="1"/>
  <c r="C187" i="182"/>
  <c r="I31" i="667"/>
  <c r="A194" i="182" l="1"/>
  <c r="C194" i="182" l="1"/>
  <c r="E194" i="182"/>
  <c r="I32" i="667" l="1"/>
  <c r="A202" i="182" l="1"/>
  <c r="E202" i="182" l="1"/>
  <c r="C202" i="182"/>
  <c r="I33" i="667"/>
  <c r="A210" i="182" l="1"/>
  <c r="I34" i="667" l="1"/>
  <c r="C210" i="182"/>
  <c r="E210" i="182"/>
  <c r="A217" i="182" l="1"/>
  <c r="I35" i="667" l="1"/>
  <c r="E217" i="182"/>
  <c r="C217" i="182"/>
  <c r="A224" i="182" l="1"/>
  <c r="I36" i="667" l="1"/>
  <c r="C224" i="182"/>
  <c r="E224" i="182"/>
  <c r="A231" i="182" l="1"/>
  <c r="I37" i="667" l="1"/>
  <c r="E231" i="182"/>
  <c r="C231" i="182"/>
  <c r="A238" i="182" l="1"/>
  <c r="E238" i="182" l="1"/>
  <c r="I38" i="667"/>
  <c r="C238" i="182"/>
  <c r="A245" i="182" l="1"/>
  <c r="E245" i="182" l="1"/>
  <c r="I39" i="667"/>
  <c r="A252" i="182" s="1"/>
  <c r="I40" i="667" s="1"/>
  <c r="C245" i="182"/>
  <c r="E252" i="182" l="1"/>
  <c r="C252" i="182"/>
  <c r="A259" i="182" l="1"/>
  <c r="C259" i="182" l="1"/>
  <c r="E259" i="182"/>
  <c r="I41" i="667" l="1"/>
  <c r="A5" i="670"/>
  <c r="C5" i="670" s="1"/>
  <c r="N5" i="670"/>
  <c r="E5" i="670" l="1"/>
  <c r="A266" i="182"/>
  <c r="I42" i="667"/>
  <c r="A273" i="182"/>
  <c r="I43" i="667"/>
  <c r="A280" i="182"/>
  <c r="I44" i="667"/>
  <c r="A287" i="182"/>
  <c r="I45" i="667"/>
  <c r="A294" i="182"/>
  <c r="I46" i="667"/>
  <c r="A301" i="182"/>
  <c r="I47" i="667"/>
  <c r="A308" i="182"/>
  <c r="I48" i="667"/>
  <c r="A315" i="182"/>
  <c r="I49" i="667"/>
  <c r="A322" i="182"/>
  <c r="I50" i="667"/>
  <c r="A329" i="182"/>
  <c r="I51" i="667"/>
  <c r="A336" i="182"/>
  <c r="I52" i="667"/>
  <c r="A343" i="182"/>
  <c r="I53" i="667"/>
  <c r="A350" i="182"/>
  <c r="I54" i="667"/>
  <c r="A357" i="182"/>
  <c r="I55" i="667"/>
  <c r="A364" i="182"/>
  <c r="E308" i="182"/>
  <c r="C308" i="182"/>
  <c r="C315" i="182"/>
  <c r="E315" i="182"/>
  <c r="E350" i="182"/>
  <c r="C350" i="182"/>
  <c r="E301" i="182"/>
  <c r="C301" i="182"/>
  <c r="E343" i="182"/>
  <c r="C343" i="182"/>
  <c r="E294" i="182"/>
  <c r="C294" i="182"/>
  <c r="E336" i="182"/>
  <c r="C336" i="182"/>
  <c r="E273" i="182"/>
  <c r="C273" i="182"/>
  <c r="E329" i="182"/>
  <c r="C329" i="182"/>
  <c r="E364" i="182"/>
  <c r="C364" i="182"/>
  <c r="N3" i="670"/>
  <c r="E287" i="182"/>
  <c r="C287" i="182"/>
  <c r="E322" i="182"/>
  <c r="C322" i="182"/>
  <c r="C357" i="182"/>
  <c r="E357" i="182"/>
  <c r="C280" i="182"/>
  <c r="E280" i="182"/>
  <c r="C266" i="182"/>
  <c r="E266" i="182"/>
  <c r="I56" i="667"/>
  <c r="A371" i="182"/>
  <c r="I57" i="667"/>
  <c r="A378" i="182"/>
  <c r="I58" i="667"/>
  <c r="A385" i="182"/>
  <c r="I59" i="667"/>
  <c r="A392" i="182"/>
  <c r="I60" i="667"/>
  <c r="A399" i="182"/>
  <c r="I61" i="667"/>
  <c r="A406" i="182"/>
  <c r="I62" i="667"/>
  <c r="A413" i="182"/>
  <c r="I63" i="667"/>
  <c r="A422" i="182"/>
  <c r="I64" i="667"/>
  <c r="A431" i="182"/>
  <c r="I65" i="667"/>
  <c r="A440" i="182"/>
  <c r="I66" i="667"/>
  <c r="A449" i="182"/>
  <c r="I67" i="667"/>
  <c r="A458" i="182"/>
  <c r="I68" i="667"/>
  <c r="A467" i="182"/>
  <c r="I69" i="667"/>
  <c r="A476" i="182"/>
  <c r="I70" i="667"/>
  <c r="A485" i="182"/>
  <c r="I71" i="667"/>
  <c r="A494" i="182"/>
  <c r="I72" i="667"/>
  <c r="A503" i="182"/>
  <c r="I73" i="667"/>
  <c r="A512" i="182"/>
  <c r="I74" i="667"/>
  <c r="A521" i="182"/>
  <c r="I75" i="667"/>
  <c r="A530" i="182"/>
  <c r="I76" i="667"/>
  <c r="A539" i="182"/>
  <c r="I77" i="667"/>
  <c r="A548" i="182"/>
  <c r="I78" i="667"/>
  <c r="A557" i="182"/>
  <c r="I79" i="667"/>
  <c r="A564" i="182"/>
  <c r="I80" i="667"/>
  <c r="A570" i="182"/>
  <c r="I81" i="667"/>
  <c r="A577" i="182"/>
  <c r="I82" i="667"/>
  <c r="A584" i="182"/>
  <c r="I83" i="667"/>
  <c r="A590" i="182"/>
  <c r="E440" i="182"/>
  <c r="C440" i="182"/>
  <c r="E539" i="182"/>
  <c r="C539" i="182"/>
  <c r="C399" i="182"/>
  <c r="E399" i="182"/>
  <c r="C494" i="182"/>
  <c r="E494" i="182"/>
  <c r="C584" i="182"/>
  <c r="E584" i="182"/>
  <c r="C449" i="182"/>
  <c r="E449" i="182"/>
  <c r="C548" i="182"/>
  <c r="E548" i="182"/>
  <c r="C406" i="182"/>
  <c r="E406" i="182"/>
  <c r="E564" i="182"/>
  <c r="C564" i="182"/>
  <c r="C385" i="182"/>
  <c r="E385" i="182"/>
  <c r="C512" i="182"/>
  <c r="E512" i="182"/>
  <c r="C570" i="182"/>
  <c r="E570" i="182"/>
  <c r="C458" i="182"/>
  <c r="E458" i="182"/>
  <c r="C392" i="182"/>
  <c r="E392" i="182"/>
  <c r="C521" i="182"/>
  <c r="E521" i="182"/>
  <c r="C577" i="182"/>
  <c r="E577" i="182"/>
  <c r="C467" i="182"/>
  <c r="E467" i="182"/>
  <c r="C530" i="182"/>
  <c r="E530" i="182"/>
  <c r="C590" i="182"/>
  <c r="E590" i="182"/>
  <c r="C371" i="182"/>
  <c r="E371" i="182"/>
  <c r="C485" i="182"/>
  <c r="E485" i="182"/>
  <c r="E422" i="182"/>
  <c r="C422" i="182"/>
  <c r="C557" i="182"/>
  <c r="E557" i="182"/>
  <c r="C431" i="182"/>
  <c r="E431" i="182"/>
  <c r="C476" i="182"/>
  <c r="E476" i="182"/>
  <c r="C378" i="182"/>
  <c r="E378" i="182"/>
  <c r="C503" i="182"/>
  <c r="E503" i="182"/>
  <c r="C413" i="182"/>
  <c r="E413" i="182"/>
  <c r="P4" i="667"/>
  <c r="P5" i="667"/>
  <c r="P6" i="667"/>
  <c r="P7" i="667"/>
  <c r="P8" i="667"/>
  <c r="P9" i="667"/>
  <c r="P10" i="667"/>
  <c r="P11" i="667"/>
  <c r="P12" i="667"/>
  <c r="P13" i="667"/>
  <c r="P14" i="667"/>
  <c r="P15" i="667"/>
  <c r="P16" i="667"/>
  <c r="P17" i="667"/>
  <c r="P18" i="667"/>
  <c r="P19" i="667"/>
  <c r="P20" i="667"/>
  <c r="P21" i="667"/>
  <c r="P22" i="667"/>
  <c r="P23" i="667"/>
  <c r="P24" i="667"/>
  <c r="P25" i="667"/>
  <c r="P26" i="667"/>
  <c r="P27" i="667"/>
  <c r="P28" i="667"/>
  <c r="P29" i="667"/>
  <c r="P30" i="667"/>
  <c r="P31" i="667"/>
  <c r="P32" i="667"/>
  <c r="P33" i="667"/>
  <c r="P34" i="667"/>
  <c r="P35" i="667"/>
  <c r="P36" i="667"/>
  <c r="P37" i="667"/>
  <c r="P38" i="667"/>
  <c r="P39" i="667"/>
  <c r="P40" i="667"/>
  <c r="P41" i="667"/>
  <c r="P42" i="667"/>
  <c r="P43" i="667"/>
  <c r="P44" i="667"/>
  <c r="P45" i="667"/>
  <c r="P46" i="667"/>
  <c r="P47" i="667"/>
  <c r="P48" i="667"/>
  <c r="P49" i="667"/>
  <c r="P50" i="667"/>
  <c r="P51" i="667"/>
  <c r="P52" i="667"/>
  <c r="P53" i="667"/>
  <c r="P54" i="667"/>
  <c r="P55" i="667"/>
  <c r="P56" i="667"/>
  <c r="P57" i="667"/>
  <c r="P58" i="667"/>
  <c r="P59" i="667"/>
  <c r="P60" i="667"/>
  <c r="P61" i="667"/>
  <c r="P62" i="667"/>
  <c r="P63" i="667"/>
  <c r="P64" i="667"/>
  <c r="P65" i="667"/>
  <c r="P66" i="667"/>
  <c r="P67" i="667"/>
  <c r="P68" i="667"/>
  <c r="P69" i="667"/>
  <c r="P70" i="667"/>
  <c r="P71" i="667"/>
  <c r="P72" i="667"/>
  <c r="P73" i="667"/>
  <c r="P74" i="667"/>
  <c r="P75" i="667"/>
  <c r="P76" i="667"/>
  <c r="P77" i="667"/>
  <c r="P78" i="667"/>
  <c r="P79" i="667"/>
  <c r="P80" i="667"/>
  <c r="P81" i="667"/>
  <c r="P82" i="667"/>
  <c r="P83" i="667"/>
  <c r="B5" i="182"/>
  <c r="B12" i="182"/>
  <c r="B19" i="182"/>
  <c r="B26" i="182"/>
  <c r="B33" i="182"/>
  <c r="B40" i="182"/>
  <c r="B47" i="182"/>
  <c r="B54" i="182"/>
  <c r="B61" i="182"/>
  <c r="B68" i="182"/>
  <c r="B75" i="182"/>
  <c r="B82" i="182"/>
  <c r="B89" i="182"/>
  <c r="B96" i="182"/>
  <c r="B103" i="182"/>
  <c r="B110" i="182"/>
  <c r="B117" i="182"/>
  <c r="B124" i="182"/>
  <c r="B131" i="182"/>
  <c r="B138" i="182"/>
  <c r="B145" i="182"/>
  <c r="B152" i="182"/>
  <c r="B159" i="182"/>
  <c r="B166" i="182"/>
  <c r="B173" i="182"/>
  <c r="B180" i="182"/>
  <c r="B187" i="182"/>
  <c r="B194" i="182"/>
  <c r="B202" i="182"/>
  <c r="B210" i="182"/>
  <c r="B217" i="182"/>
  <c r="B224" i="182"/>
  <c r="B231" i="182"/>
  <c r="B238" i="182"/>
  <c r="B245" i="182"/>
  <c r="B252" i="182"/>
  <c r="B259" i="182"/>
  <c r="B266" i="182"/>
  <c r="B273" i="182"/>
  <c r="B280" i="182"/>
  <c r="B287" i="182"/>
  <c r="B294" i="182"/>
  <c r="B301" i="182"/>
  <c r="B308" i="182"/>
  <c r="B315" i="182"/>
  <c r="B322" i="182"/>
  <c r="B329" i="182"/>
  <c r="B336" i="182"/>
  <c r="B343" i="182"/>
  <c r="B350" i="182"/>
  <c r="B357" i="182"/>
  <c r="B364" i="182"/>
  <c r="B371" i="182"/>
  <c r="B378" i="182"/>
  <c r="B385" i="182"/>
  <c r="B392" i="182"/>
  <c r="B399" i="182"/>
  <c r="B406" i="182"/>
  <c r="B413" i="182"/>
  <c r="B422" i="182"/>
  <c r="B431" i="182"/>
  <c r="B440" i="182"/>
  <c r="B449" i="182"/>
  <c r="B458" i="182"/>
  <c r="B467" i="182"/>
  <c r="B476" i="182"/>
  <c r="B485" i="182"/>
  <c r="B494" i="182"/>
  <c r="B503" i="182"/>
  <c r="B512" i="182"/>
  <c r="B521" i="182"/>
  <c r="B530" i="182"/>
  <c r="B539" i="182"/>
  <c r="B548" i="182"/>
  <c r="B557" i="182"/>
  <c r="B564" i="182"/>
  <c r="B570" i="182"/>
  <c r="B577" i="182"/>
  <c r="B584" i="182"/>
  <c r="B590" i="182"/>
  <c r="B5" i="67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98FAB7-91F6-4C7E-BE67-6914EB485890}" keepAlive="1" name="Query - Utenti Abilitati decurtazioni e recuperi in collaudo -  202601271417" description="Connection to the 'Utenti Abilitati decurtazioni e recuperi in collaudo -  202601271417' query in the workbook." type="5" refreshedVersion="8" background="1" saveData="1">
    <dbPr connection="Provider=Microsoft.Mashup.OleDb.1;Data Source=$Workbook$;Location=&quot;Utenti Abilitati decurtazioni e recuperi in collaudo -  202601271417&quot;;Extended Properties=&quot;&quot;" command="SELECT * FROM [Utenti Abilitati decurtazioni e recuperi in collaudo -  202601271417]"/>
  </connection>
</connections>
</file>

<file path=xl/sharedStrings.xml><?xml version="1.0" encoding="utf-8"?>
<sst xmlns="http://schemas.openxmlformats.org/spreadsheetml/2006/main" count="25278" uniqueCount="9801">
  <si>
    <t>Codifica Piano di Test</t>
  </si>
  <si>
    <t>INL_4-RIC-SI-007 - PdT - Profile Manager SMART</t>
  </si>
  <si>
    <t>Fase Progettuale</t>
  </si>
  <si>
    <t>Realizzazione</t>
  </si>
  <si>
    <t>Versione</t>
  </si>
  <si>
    <t>1.0</t>
  </si>
  <si>
    <t>Data</t>
  </si>
  <si>
    <t>Progetto Software</t>
  </si>
  <si>
    <t>Profile Manager</t>
  </si>
  <si>
    <t>Area Applicativa</t>
  </si>
  <si>
    <t>Trasversale</t>
  </si>
  <si>
    <t>Allegato 1 - Tabella dei Test</t>
  </si>
  <si>
    <t>Codifica  Piano di test</t>
  </si>
  <si>
    <t xml:space="preserve">  Funzionalità / Requisiti non funzionali</t>
  </si>
  <si>
    <t xml:space="preserve">                          Caso di test</t>
  </si>
  <si>
    <t>ID. Requisito</t>
  </si>
  <si>
    <t>ID</t>
  </si>
  <si>
    <t>Primo livello</t>
  </si>
  <si>
    <t>ID 2°</t>
  </si>
  <si>
    <t>Secondo Livello</t>
  </si>
  <si>
    <t>Risk (1-5)</t>
  </si>
  <si>
    <t>ID 3°</t>
  </si>
  <si>
    <t>Terzo livello</t>
  </si>
  <si>
    <t>ID 4°</t>
  </si>
  <si>
    <t>Nome del caso di test</t>
  </si>
  <si>
    <t>Risk (1-5)2</t>
  </si>
  <si>
    <t>Ciclo di test</t>
  </si>
  <si>
    <t>Stima Durata</t>
  </si>
  <si>
    <t>Descrizione e note</t>
  </si>
  <si>
    <t>N. cond. di test</t>
  </si>
  <si>
    <t>Classe di rischio</t>
  </si>
  <si>
    <t>RF01</t>
  </si>
  <si>
    <t>GESTIONE DECURTAZIONI</t>
  </si>
  <si>
    <t>RF01-01</t>
  </si>
  <si>
    <t xml:space="preserve">Ricerca Patente </t>
  </si>
  <si>
    <t>4</t>
  </si>
  <si>
    <t>RF01-01-01</t>
  </si>
  <si>
    <t>Ricerca Patente per codice fiscale e nazione</t>
  </si>
  <si>
    <t>Ricerca della Patente attiva per codice fiscale e nazione</t>
  </si>
  <si>
    <t>2</t>
  </si>
  <si>
    <t>Si esegue la ricerca Patente con esito positivo per codice fiscale e nazione (la patente è attiva)</t>
  </si>
  <si>
    <t>GESTIONE DECURTAZIONI                                              ......</t>
  </si>
  <si>
    <t>Ricerca Patente                                                               ....</t>
  </si>
  <si>
    <t>Ricerca della Patente sospesa per codice fiscale e nazione</t>
  </si>
  <si>
    <t>Si esegue la ricerca Patente con esito positivo per codice fiscale e nazione (la patente è sospesa)</t>
  </si>
  <si>
    <t>Ricerca della Patente revocata per codice fiscale e nazione</t>
  </si>
  <si>
    <t>Si esegue la ricerca Patente con esito negativo per codice fiscale e nazione (la patente è revocata)</t>
  </si>
  <si>
    <t>Ricerca della Patente non esistente per codice fiscale e nazione</t>
  </si>
  <si>
    <t>Si esegue la ricerca Patente con esito negativo per codice fiscale e nazione (la patente non è esistente)</t>
  </si>
  <si>
    <t>RF01-01-02</t>
  </si>
  <si>
    <t>Ricerca Patente per Ragione Sociale</t>
  </si>
  <si>
    <t>Ricerca della Patente attiva per Ragione Sociale</t>
  </si>
  <si>
    <t>Si esegue la ricerca Patente con esito positivo per Ragione Sociale  (la patente è attiva)</t>
  </si>
  <si>
    <t>Ricerca della Patente sospesa per Ragione Sociale</t>
  </si>
  <si>
    <t>Si esegue la ricerca Patente con esito positivo per Ragione Sociale (la patente è sospesa)</t>
  </si>
  <si>
    <t>Ricerca della Patente revocata per Ragione Sociale</t>
  </si>
  <si>
    <t>Si esegue la ricerca Patente con esito negativo per Ragione Sociale (la patente è revocata)</t>
  </si>
  <si>
    <t>Ricerca della Patente non esistente per Ragione Sociale</t>
  </si>
  <si>
    <t>Si esegue la ricerca Patente con esito negativo per Ragione Sociale (la patente non è esistente)</t>
  </si>
  <si>
    <t>RF01-01-03</t>
  </si>
  <si>
    <t xml:space="preserve">Ricerca Patente per Numero Patente </t>
  </si>
  <si>
    <t>Ricerca della Patente attiva per Numero Patente</t>
  </si>
  <si>
    <t>Si esegue la ricerca Patente con esito positivo per Numero Patente (la patente è attiva)</t>
  </si>
  <si>
    <t>Ricerca della Patente sospesa per Numero Patente</t>
  </si>
  <si>
    <t>Si esegue la ricerca Patente con esito positivo per Numero Patente  (la patente è sospesa)</t>
  </si>
  <si>
    <t>Ricerca della Patente revocata per Numero Patente</t>
  </si>
  <si>
    <t>Si esegue la ricerca Patente con esito negativo per Numero Patente  (la patente è revocata)</t>
  </si>
  <si>
    <t>Ricerca della Patente non esistente per Numero Patente</t>
  </si>
  <si>
    <t>Si esegue la ricerca Patente con esito negativo per Numero Patente  (la patente non è esistente)</t>
  </si>
  <si>
    <t>RF01-03</t>
  </si>
  <si>
    <t>RF01-03-01</t>
  </si>
  <si>
    <t>Storico decurtazioni                                                            ....</t>
  </si>
  <si>
    <t>Storico decurtazioni                                                           ....</t>
  </si>
  <si>
    <t>Si visualizza lo storico delle Decurtazioni relative ad una patente</t>
  </si>
  <si>
    <t>RF01-03-02</t>
  </si>
  <si>
    <t>Storico fattispecie                                                                               ....</t>
  </si>
  <si>
    <t>Si visualizza nello storico delle Decurtazioni I dettagli delle fattispecie</t>
  </si>
  <si>
    <t>RF01-03-03</t>
  </si>
  <si>
    <t>Dettaglio Fattispecie nella Decurtazione                         ....</t>
  </si>
  <si>
    <t>Dettaglio Fattispecie nella Decurtazione                        ....</t>
  </si>
  <si>
    <t>Si visualizza nello storico delle Decurtazioni i dettagli dei lavoratori nelle fattispecie</t>
  </si>
  <si>
    <t>RF01-03-04</t>
  </si>
  <si>
    <t>Decurtazioni annullabili da revisore                          ....</t>
  </si>
  <si>
    <t>Verifica Decurtazioni annullabili da revisore                         ....</t>
  </si>
  <si>
    <t>Si verifica che l' utente deve poter visualizzare le decurtazioni che può annullare</t>
  </si>
  <si>
    <t>RF01-03-05</t>
  </si>
  <si>
    <t>Decurtazioni cancellabili da utente creatore                     ....</t>
  </si>
  <si>
    <t>Verifica Decurtazioni cancellabili da utente creatore ....</t>
  </si>
  <si>
    <t>Si verifica che l' utente che ha creato una decurtazione in bozza deve poterla cancellare fisicamente</t>
  </si>
  <si>
    <t>Decurtazioni non cancellabili fisicamente da utente non creatore                     ....</t>
  </si>
  <si>
    <t>Si verifica che un utente che non ha creato una decurtazione in bozza non deve poterla cancellare fisicamente</t>
  </si>
  <si>
    <t>RF01-04</t>
  </si>
  <si>
    <t>Nuova Decurtazione                                              ....</t>
  </si>
  <si>
    <t>RF01-04-01</t>
  </si>
  <si>
    <t>Scelta Ente per decurtazione.                                   ...</t>
  </si>
  <si>
    <t>Scelta Ente per decurtazione                         ....</t>
  </si>
  <si>
    <t>Si verifica che un utente abilitato creando una nuova decurtazione vede la selezione dell'Ente</t>
  </si>
  <si>
    <t>RF01-04-02</t>
  </si>
  <si>
    <t>Tipologia Atto per decurtazione...</t>
  </si>
  <si>
    <t>Scelta Tipo Atto per decurtazione                         ....</t>
  </si>
  <si>
    <t>Si verifica che un utente abilitato creando una nuova decurtazione vede la selezione del Tipo Atto</t>
  </si>
  <si>
    <t>RF01-04-03</t>
  </si>
  <si>
    <t>Elenco Fattispecie    ..</t>
  </si>
  <si>
    <t>Viene presentanto l'elenco delle Fattispecie selezionabili</t>
  </si>
  <si>
    <t>Si verifica che un utente abilitato possa selezionare una delle fattispecie disponibili</t>
  </si>
  <si>
    <t>RF01-04-04</t>
  </si>
  <si>
    <t>Univocità Atto         ...</t>
  </si>
  <si>
    <t xml:space="preserve">Viene controllato l'Atto sia utilizzato per una unica decurtazione </t>
  </si>
  <si>
    <t>Si verifica in inserimento che il Numero Atto di una Ente per una data definita non sia gia' stato utilizzato per una decurtazione NON annullata</t>
  </si>
  <si>
    <t>RF01-04-05</t>
  </si>
  <si>
    <t>Univocità dettaglio decurtazione</t>
  </si>
  <si>
    <t>Viene controllato che il lavoratore non sia considerato per la stessa fattispecie e data in altre decurtazioni</t>
  </si>
  <si>
    <t>Si verifica in inserimento che l'identificativo del lavoratore non sia presente relatvamente alla stessa fattispecie e data per altre decurtazioni relative alla stessa patente</t>
  </si>
  <si>
    <t>RF01-04-06</t>
  </si>
  <si>
    <t>Calcolo Punteggio per fattispecie          ...</t>
  </si>
  <si>
    <t>Calcolo Punteggio per fattispecie con lavoratori         ....</t>
  </si>
  <si>
    <t xml:space="preserve">Si verifica che un utente abilitato possa visualizzare il punteggio per fattispecie con lavoratori prima di procedere con il salvataggio </t>
  </si>
  <si>
    <t>Calcolo Punteggio per fattispecie senza lavoratori         ....</t>
  </si>
  <si>
    <t xml:space="preserve">Si verifica che un utente abilitato possa visualizzare il punteggio per fattispecie senza lavoratori prima di procedere con il salvataggio </t>
  </si>
  <si>
    <t>RF01-04-07</t>
  </si>
  <si>
    <t>Calcolo Punteggio Decurtazione ...</t>
  </si>
  <si>
    <t>Calcolo Punteggio Decurtazione come somma dei valori delle fattispecie</t>
  </si>
  <si>
    <t>Si verifica il Punteggio della Decurtazione quando non interviene il limite della fattispecie di maggior valore</t>
  </si>
  <si>
    <t>Calcolo Punteggio Decurtazione come doppio del valore massimo della fattispecie</t>
  </si>
  <si>
    <t>Si verifica il Punteggio della Decurtazione quando interviene il limite della fattispecie di maggiorvalore</t>
  </si>
  <si>
    <t>RF01-04-08</t>
  </si>
  <si>
    <t xml:space="preserve">Cancellazione fisica della decurtazione in bozza </t>
  </si>
  <si>
    <t>Si verifica che l'utente posso cancellare fisicamente la decurtazione in bozza da lui creata</t>
  </si>
  <si>
    <t>Cancellazione fisica della decurtazione in bozza esito negativo</t>
  </si>
  <si>
    <t xml:space="preserve">Si verifica che l'utente non creatore non possa cancellare fisicamente la decurtazione in bozza </t>
  </si>
  <si>
    <t>RF01-04-10</t>
  </si>
  <si>
    <t>Controllo Nuova Decurtazione                ...</t>
  </si>
  <si>
    <t>Controllo Nuova Decurtazione                ....</t>
  </si>
  <si>
    <t>Si verifica che un utente abilitato non posso creare una nuova decurtazione se ce ne fosse una già in bozza per la stessa patente</t>
  </si>
  <si>
    <t>RF01-04-11</t>
  </si>
  <si>
    <t>Nuova Decurtazione                              ...</t>
  </si>
  <si>
    <t>Nuova Decurtazione                ....</t>
  </si>
  <si>
    <t>Si verifica che un utente abilitato possa inserire una nuova decurtazione</t>
  </si>
  <si>
    <t>RF01-04-12</t>
  </si>
  <si>
    <t>Conferma Decurtazione in Bozza  ...</t>
  </si>
  <si>
    <t>Verifica Conferma Decurtazione in Bozza ....</t>
  </si>
  <si>
    <t>Si verifica che una decurtazione in bozza passate le 24 ore diventi confermata</t>
  </si>
  <si>
    <t>RF01-05</t>
  </si>
  <si>
    <t>Annullamento decurtazione         .</t>
  </si>
  <si>
    <t>RF01-05-01</t>
  </si>
  <si>
    <t>Ente per annullamento decurtazione</t>
  </si>
  <si>
    <t>Scelta Ente del documento di Annullamento da elenco</t>
  </si>
  <si>
    <t>Si verifica la possibilità di selezionare l'ente emittente il documento di annullamento da un elenco contenente  INL, INPS, INAIL, Carabinieri, Guardia di Finanza</t>
  </si>
  <si>
    <t>RF01-05-02</t>
  </si>
  <si>
    <t>Tipologia Atto Annullamento</t>
  </si>
  <si>
    <t>Scelta Tipologia dello Atto di Annullamento</t>
  </si>
  <si>
    <t>Si verifica la possibilità di selezionare la tipologia dello Atto di annullamento da un elenco contenente  Verbale di Annullamento e Sentenza</t>
  </si>
  <si>
    <t>RF01-05-03</t>
  </si>
  <si>
    <t>Annullamento Decurtazione    .</t>
  </si>
  <si>
    <t>Annullamento Decurtazione da utente territoriale</t>
  </si>
  <si>
    <t>Si verifica la possibilità di annullare la decurtazione dal parte di un utente abilitato allo annullamento a livello territoriale avente come target l'utente che ha inserito la Decurtazione</t>
  </si>
  <si>
    <t>Annullamento Decurtazione da utente nazionale</t>
  </si>
  <si>
    <t>Si verifica la possibilità di annullare la decurtazione dal parte di un utente abilitato allo annullamento a livello nazionale</t>
  </si>
  <si>
    <t>Annullamento Decurtazione non consentito ad utente territoriale non abilitato</t>
  </si>
  <si>
    <t>Si verifica la impossibilità di annullare la decurtazione dal parte di un utente abilitato allo annullamento a livello territoriale NON avente come target l'utente che ha inserito la Decurtazione</t>
  </si>
  <si>
    <t>Annullamento di Decurtazione già annullata</t>
  </si>
  <si>
    <t>Si verifica la impossibilità di annullare una decurtazione già annullata</t>
  </si>
  <si>
    <t>RF01-05-04</t>
  </si>
  <si>
    <t>Motivo di Annullamento           .</t>
  </si>
  <si>
    <t>Scelta del motivo di annullamento da elenco</t>
  </si>
  <si>
    <t>Si verifica la possibilità di selezionare il motivo dello annullamento da un elenco contenente Per errata imputazione
e Annullamento da Atto</t>
  </si>
  <si>
    <t>RF02</t>
  </si>
  <si>
    <t>GESTIONE RECUPERI               ......</t>
  </si>
  <si>
    <t>RF02-02</t>
  </si>
  <si>
    <t>Storico Recuperi                         .</t>
  </si>
  <si>
    <t>RF02-02-01</t>
  </si>
  <si>
    <t>Storico Recuperi                  ....</t>
  </si>
  <si>
    <t xml:space="preserve">Storico Recuperi       </t>
  </si>
  <si>
    <t>Si visualizza lo storico dei Recuperi relative ad una patente</t>
  </si>
  <si>
    <t>RF02-02-02</t>
  </si>
  <si>
    <t xml:space="preserve">Recuperi annullabili da revisore  </t>
  </si>
  <si>
    <t xml:space="preserve">Recuperi annullabili da revisore </t>
  </si>
  <si>
    <t>Risultano identiifcabili nello Storico Recuperi i recuperi che possono essere annullati</t>
  </si>
  <si>
    <t>RF02-04</t>
  </si>
  <si>
    <t xml:space="preserve">Nuovo Recupero Crediti </t>
  </si>
  <si>
    <t>RF02-04-01</t>
  </si>
  <si>
    <t xml:space="preserve">Controllo Univocità Recupero           </t>
  </si>
  <si>
    <t>L'utente verifica che non risulta possibile inserire due volte un recupero sulla stessa PaC. Il recupero viene identificato tramite Numero e Data Protocollo</t>
  </si>
  <si>
    <t>RF02-04-02</t>
  </si>
  <si>
    <t>Inserimento nuovo recupero crediti</t>
  </si>
  <si>
    <t>Inserimento nuovo recupero crediti utente punteggio superiore alla soglia prevista</t>
  </si>
  <si>
    <t>L'utente abilitato verifica che NON sia possibile inserire un nuovo recupero crediti per una PaC con punteggio superiore o uguale a 15</t>
  </si>
  <si>
    <t>Inserimento nuovo recupero crediti con Data Protocollo precedente alla emissione della PaC</t>
  </si>
  <si>
    <t>L'utente abilitato verifica che NON sia possibile inserire un nuovo recupero crediti con una Data Protocollo precedente alla data di emissione della PaC</t>
  </si>
  <si>
    <t>Inserimento nuovo recupero crediti con punteggio fuori dai limiti ammessi</t>
  </si>
  <si>
    <t xml:space="preserve">L'utente abilitato verifica che NON sia possibile inserire un nuovo recupero crediti con valore al di fuori dei limiti previsti </t>
  </si>
  <si>
    <t>Inserimento nuovo recupero crediti con punteggio inferiore alla soglia prevista</t>
  </si>
  <si>
    <t>L'utente abilitato verifica che sia possibile inserire un nuovo recupero crediti per una PaC con punteggio inferiore a 15 e Data Protocollo successiva alla emissione</t>
  </si>
  <si>
    <t>Inserimento nuovo recupero crediti con utente NON autorizzato</t>
  </si>
  <si>
    <t>L'utente verifica che NON sia possibile l'inserimento di un recepero crediti in assenza di abilitazione</t>
  </si>
  <si>
    <t>RF02-05</t>
  </si>
  <si>
    <t>Annullamento Recupero Crediti</t>
  </si>
  <si>
    <t>RF02-05-01</t>
  </si>
  <si>
    <t>Annullamento di un Recupero già annullato</t>
  </si>
  <si>
    <t>L'utente verifica che NON sia annullare un recupero già annullato</t>
  </si>
  <si>
    <t>Annullamento di un Recupero da utente territoriale</t>
  </si>
  <si>
    <t>Si verifica la possibilità di annullare il recupero dal parte di un utente abilitato allo annullamento a livello territoriale avente come target l'utente che ha inserito il recupero</t>
  </si>
  <si>
    <t>Annullamento di un Recupero da utente nazionale</t>
  </si>
  <si>
    <t>Si verifica la possibilità di annullare il recupero dal parte di un utente abilitato allo annullamento a livello nazionale</t>
  </si>
  <si>
    <t>Annullamento di un Recupero con utente non abilitato</t>
  </si>
  <si>
    <t xml:space="preserve">L'utente verifica che NON sia possibile annullare un recupero </t>
  </si>
  <si>
    <t>Annullamento di un Recupero non consentito ad utente territoriale non abilitato</t>
  </si>
  <si>
    <t>Si verifica la impossibilità di annullare il recupero dal parte di un utente abilitato allo annullamento a livello territoriale NON avente come target l'utente che ha inserito il recupero</t>
  </si>
  <si>
    <t>Annullamento di un Recupero</t>
  </si>
  <si>
    <t>L'utente abilitato verifica che sia possibile annullare il recupero e lo annulla</t>
  </si>
  <si>
    <t>RF03</t>
  </si>
  <si>
    <t>VISUALIZZA DECURTAZIONI PER LR/TITOLARI E DELEGATI</t>
  </si>
  <si>
    <t>RF03-01</t>
  </si>
  <si>
    <t>Visualizza Decurtazioni       .</t>
  </si>
  <si>
    <t>RF03-01-02</t>
  </si>
  <si>
    <t xml:space="preserve">Visualizza Decurtazioni - Sezione Decurtazioni </t>
  </si>
  <si>
    <t>L'utente abilitato verifica la presenza della Sezione Decurtazioni e che ogni decurtazioni riporti Punteggio, Data della decurtazione dalla PaC ed eventuale Data di Annullamento</t>
  </si>
  <si>
    <t>RF03-01-03</t>
  </si>
  <si>
    <t>Indicazione Sospensione per punteggio PaC inferiore a 15 - Visualizza Patente a Crediti - accesso per i titolari della patente e delegati</t>
  </si>
  <si>
    <t>L'utente abilitato verifica la che una PaC Attiva con punteggio inferiore a 15 visualizzi lo stato Sospesa e l'indicazione "Sospesa per valore sotto soglia per operare"</t>
  </si>
  <si>
    <t>Indicazione Sospensione per punteggio PaC inferiore a 15 - Visualizza Patente a Crediti</t>
  </si>
  <si>
    <t>RF04</t>
  </si>
  <si>
    <t>BLOCCO REQUISITI AGGIUNTIVI</t>
  </si>
  <si>
    <t>RF04-01</t>
  </si>
  <si>
    <t>Blocco Nuovo requisito</t>
  </si>
  <si>
    <t>RF04-01-02</t>
  </si>
  <si>
    <t>Pulsante “Aggiungi Nuovo”</t>
  </si>
  <si>
    <t>Pulsante “Aggiungi Nuovo” per I Requisiti Aggiuntivi selezionabile per punteggio PaC superiore o uguale alla soglia</t>
  </si>
  <si>
    <t>L'utente abilitato verifica che per una PaC Attiva con punteggio NON inferiore a 15 sia selezionabile il pulsante "Aggiungi Nuovo"</t>
  </si>
  <si>
    <t>Pulsante “Aggiungi Nuovo” selezionabile per punteggio PaC inferiore alla soglia</t>
  </si>
  <si>
    <t>L'utente abilitato verifica che per una PaC Attiva con punteggio inferiore a 15 NON sia selezionabile il pulsante "Aggiungi Nuovo"</t>
  </si>
  <si>
    <t>RF07</t>
  </si>
  <si>
    <t>CALCOLO PUNTEGGIO PATENTE</t>
  </si>
  <si>
    <t>RF07-01</t>
  </si>
  <si>
    <t>Calcolo Punteggio in presenza di Decurtazioni e Recuperi</t>
  </si>
  <si>
    <t>RF07-01-01</t>
  </si>
  <si>
    <t>Calcolo “progressivo” in base alla data di riferimento del Requisito Aggiuntivo / Decurtazione / Recupero</t>
  </si>
  <si>
    <t>Viene verificato che il calcolo avvenga in base alla data di riferimento del Requisito Aggiuntivo / Decurtazione / Recupero e a parita di data siano sommati nell'ordine i Requisiti Aggiuntivi, i Recuperi e per ultime le Decurtazioni</t>
  </si>
  <si>
    <t>RF07-01-02</t>
  </si>
  <si>
    <t>Implementazione soglia inferiore del valore della patente</t>
  </si>
  <si>
    <t>Soglia inferiore del valore della patente</t>
  </si>
  <si>
    <t>Viene verificato che in presenza di Decurtazione che portino il punteggio PaC a un valore inferiore a 0, questi sia limitato al valore 0</t>
  </si>
  <si>
    <t>RF07-01-03</t>
  </si>
  <si>
    <t>Blocco punteggio a 100</t>
  </si>
  <si>
    <t>Soglia superiore del valore della patente</t>
  </si>
  <si>
    <t>Viene verificato che in presenza di Requisiti Aggiuntivi / Recuperi / Scatti di Anzinità che portino il punteggio PaC a superare il valore 100, questi sia limitato al valore 100</t>
  </si>
  <si>
    <t>RF07-01-05</t>
  </si>
  <si>
    <t>Scatto anzianità Data Iscrizione</t>
  </si>
  <si>
    <t>Scatto anzianità Data Iscrizione per la fascia 5 - 10 anni al momento del rilascio</t>
  </si>
  <si>
    <t>Viene verificato che nel calcolo al momento del rilascio sia riconosciuto il bonus di anzianità iscrizione di 3 punti</t>
  </si>
  <si>
    <t>Scatto anzianità Data Iscrizione per la fascia 5 - 10 anni maturato successivamente al rilascio</t>
  </si>
  <si>
    <t>Viene verificato che nel calcolo alla data corrente sia riconosciuto il bonus di anzianità iscrizione di 3 punti</t>
  </si>
  <si>
    <t>Scatto anzianità Data Iscrizione per la fascia 11 - 15 anni al momento del rilascio</t>
  </si>
  <si>
    <t>Viene verificato che nel calcolo al momento del rilascio sia riconosciuto il bonus di anzianità iscrizione di 5 punti</t>
  </si>
  <si>
    <t>Scatto anzianità Data Iscrizione per la fascia 11 - 15 anni maturato successivamente al rilascio</t>
  </si>
  <si>
    <t>Viene verificato che nel calcolo alla data corrente siano riconosciuti come bonus di anzianità iscrizione 2 punti aggiuntivi</t>
  </si>
  <si>
    <t>Scatto anzianità Data Iscrizione per la fascia 16 - 20 anni al momento del rilascio</t>
  </si>
  <si>
    <t>Viene verificato che nel calcolo al momento del rilascio sia riconosciuto il bonus di anzianità iscrizione di 8 punti</t>
  </si>
  <si>
    <t>Scatto anzianità Data Iscrizione per la fascia 16 - 20 anni maturato successivamente al rilascio</t>
  </si>
  <si>
    <t>Viene verificato che nel calcolo alla data corrente siano riconosciuti come bonus di anzianità iscrizione 3 punti aggiuntivi</t>
  </si>
  <si>
    <t>Scatto anzianità Data Iscrizione per la fascia oltre 20 anni al momento del rilascio</t>
  </si>
  <si>
    <t>Viene verificato che nel calcolo al momento del rilascio sia riconosciuto il bonus di anzianità iscrizione di 10 punti</t>
  </si>
  <si>
    <t>Scatto anzianità Data Iscrizione per la fascia oltre 20 anni maturato successivamente al rilascio</t>
  </si>
  <si>
    <t>RF07-01-06</t>
  </si>
  <si>
    <t>I requisiti aggiuntivi possono essere considerati solo se il punteggio della patente è non minore di 15 al momento</t>
  </si>
  <si>
    <t>Requisito Aggiuntivo NON considerato per punteggio PaC minore di 15</t>
  </si>
  <si>
    <t>Viene verificato che nel calcolo alla data corrente vengono esclusi i requisiti aggiuntivi maturati successivamente alla discesa sotto i 15 punti</t>
  </si>
  <si>
    <t>RF07-01-07</t>
  </si>
  <si>
    <t>Valutazione dei Recuperi</t>
  </si>
  <si>
    <t>Valutazione Recuperi per PaC con valore inferiore a 15</t>
  </si>
  <si>
    <t>Viene verificato che nel calcolo alla data corrente i recuperi sono considerati per punteggi PaC inferiori a 15</t>
  </si>
  <si>
    <t>Valutazione Recuperi per PaC con valore uguale o superiore a 15</t>
  </si>
  <si>
    <t>Viene verificato che nel calcolo alla data corrente i recuperi sono considerati per punteggi PaC uguali o superiori a 15</t>
  </si>
  <si>
    <t>Valutazione Recuperi Annullati</t>
  </si>
  <si>
    <t>Viene verificato che nel calcolo alla data corrente i recuperi annullati NON sono considerati</t>
  </si>
  <si>
    <t>RF07-01-08</t>
  </si>
  <si>
    <t>I Requisiti Aggiuntivi non considerati per via della soglia vanno rivalutati quando il punteggio raggiunge o supera i 15 punti</t>
  </si>
  <si>
    <t>Viene verificato che nel calcolo alla data corrente i Requisiti Aggiuntivi non considerati per via della soglia vanno rivalutati quando il punteggio raggiunge o supera i 15 punti</t>
  </si>
  <si>
    <t>RF07-01-15</t>
  </si>
  <si>
    <t>Aggiornamento Decurtazioni e recuperi dopo esecuzione motore</t>
  </si>
  <si>
    <t xml:space="preserve">Valorizzazione data decurtazione punteggio e data ultimo conteggio della decurtazione al primo calcolo </t>
  </si>
  <si>
    <t>Viene verificato che al primo calcolo la decurtazione sia aggiornata con la prima data in cui motore ha preso in considerazione la decurtazione e la data dell'ultima elaborazione che la ha presa in considerazione (campi DECU_DATA_DECURTAZIONE_PUNTEGGIO_PATENTE e DECU_DATA_ULTIMO_CONTEGGIO_PATENTE)</t>
  </si>
  <si>
    <t>Valorizzazione data ultimo conteggio della decurtazione</t>
  </si>
  <si>
    <t>Viene verificato che in un calcolo successivo la decurtazione mantenga  la prima data in cui motore ha preso in considerazione la decurtazione e aggiorni la data dell'ultima elaborazione che la ha presa in considerazione (campi DECU_DATA_DECURTAZIONE_PUNTEGGIO_PATENTE e DECU_DATA_ULTIMO_CONTEGGIO_PATENTE)</t>
  </si>
  <si>
    <t xml:space="preserve">Valorizzazione data annullamento decurtazione </t>
  </si>
  <si>
    <t>Viene verificato che l'annullamento della decurtazione sia aggiornato con la data in cui motore ha preso in considerazione l'annullamento (campo ANDE_DATA_ANNULLAMENTO_PUNTEGGIO_PATENTE)</t>
  </si>
  <si>
    <t xml:space="preserve">Valorizzazione data recupero punteggio e data ultimo conteggio del recupero al primo calcolo </t>
  </si>
  <si>
    <t>Viene verificato che al primo calcolo il recupero sia aggiornato con la prima data in cui motore ha preso in considerazione il recupero e la data dell'ultima elaborazione che lo ha preso in considerazione (campi RECR_DATA_RECUPERO_PUNTEGGIO_PATENTE e RECR_DATA_ULTIMO_CONTEGGIO_PATENTE)</t>
  </si>
  <si>
    <t>Valorizzazione data ultimo conteggio del recupero</t>
  </si>
  <si>
    <t>Viene verificato che in un calcolo successivo il recupero mantenga  la prima data in cui motore ha preso in considerazione il recupero e aggiorni la data dell'ultima elaborazione che lo ha preso in considerazione (campi RECR_DATA_RECUPERO_PUNTEGGIO_PATENTE e RECR_DATA_ULTIMO_CONTEGGIO_PATENTE)</t>
  </si>
  <si>
    <t xml:space="preserve">Valorizzazione data annullamento recupero </t>
  </si>
  <si>
    <t>Viene verificato che l'annullamento del recupero sia aggiornato con la data in cui motore ha preso in considerazione l'annullamento (campo ANRE_DATA_ANNULLAMENTO_PUNTEGGIO_PATENTE)</t>
  </si>
  <si>
    <t>aggiunta descrizione</t>
  </si>
  <si>
    <t>Portale di Navigazione</t>
  </si>
  <si>
    <t>Link di Accesso</t>
  </si>
  <si>
    <t>Allegato 2 - Specifiche dei Test</t>
  </si>
  <si>
    <t xml:space="preserve">Codifica Piano di test </t>
  </si>
  <si>
    <t xml:space="preserve"> ID Caso di test</t>
  </si>
  <si>
    <t>Suffisso Script di test</t>
  </si>
  <si>
    <t>Nome Script di test</t>
  </si>
  <si>
    <t>Descrizione</t>
  </si>
  <si>
    <t>Esito</t>
  </si>
  <si>
    <t>RF01-01-01-TF-001</t>
  </si>
  <si>
    <t>OK</t>
  </si>
  <si>
    <t>Step</t>
  </si>
  <si>
    <t>Tipo Step</t>
  </si>
  <si>
    <t xml:space="preserve">Istruzioni </t>
  </si>
  <si>
    <t>Dati di input</t>
  </si>
  <si>
    <t>Risultati attesi</t>
  </si>
  <si>
    <t>P</t>
  </si>
  <si>
    <t>Attività Preliminari e/o Precondizioni</t>
  </si>
  <si>
    <t>L'applicazione è stata correttamente configurata</t>
  </si>
  <si>
    <t>Assenza di messaggi di errore</t>
  </si>
  <si>
    <t>Stato Base</t>
  </si>
  <si>
    <t xml:space="preserve">L' utente è abilitato alla visualizzazione delle Decurtazioni
</t>
  </si>
  <si>
    <t xml:space="preserve">user : u3.direttore
pwd: </t>
  </si>
  <si>
    <t xml:space="preserve">L'Utente è autenticato </t>
  </si>
  <si>
    <t>Navigazione</t>
  </si>
  <si>
    <t xml:space="preserve">L'utente accede al seguente link: http://10.80.82.100/decurtazione-patente-crediti/manage
</t>
  </si>
  <si>
    <t xml:space="preserve">Assenza di messaggi di errore </t>
  </si>
  <si>
    <t>Azione</t>
  </si>
  <si>
    <t>L'utente inserisce CF e Nazione, eventualmente recuperando queste informazioni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t>
  </si>
  <si>
    <t>L'utente vede la patente associata al CF e Nazione rilascio</t>
  </si>
  <si>
    <t>RF01-01-01-TF-002</t>
  </si>
  <si>
    <t>L'utente inserisce CF e Nazione, recuperando queste informazioni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
order by case l.state_id when 2 then -2 when 3 then -1 else l.state_id  end, iif( co.label='Italia', 0, 1), co.label, c.fiscal_code</t>
  </si>
  <si>
    <t>L'utente vede la patente associata al CF e Nazione rilascio e la patente è sospesa</t>
  </si>
  <si>
    <t>RF01-01-01-TF-003</t>
  </si>
  <si>
    <t>L'utente riceve il messaggio di dati non disponibili</t>
  </si>
  <si>
    <t>RF01-01-01-TF-004</t>
  </si>
  <si>
    <t>L'utente inserisce CF e Nazione, recuperando un informazione non presente nella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
order by case l.state_id when 2 then -2 when 3 then -1 else l.state_id  end, iif( co.label='Italia', 0, 1), co.label, c.fiscal_code</t>
  </si>
  <si>
    <t>RF01-01-02-TF-001</t>
  </si>
  <si>
    <t>L'utente inserisce la ragione sociale, eventualmente recuperando queste informazioni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t>
  </si>
  <si>
    <t>L'utente vede la patente associata alla ragione sociale</t>
  </si>
  <si>
    <t>RF01-01-02-TF-002</t>
  </si>
  <si>
    <t>L'utente inserisce la ragione sociale, recuperando questa informazione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
order by case l.state_id when 2 then -2 when 3 then -1 else l.state_id  end, iif( co.label='Italia', 0, 1), co.label, c.fiscal_code</t>
  </si>
  <si>
    <t>L'utente vede la patente associata e la patente è sospesa</t>
  </si>
  <si>
    <t>RF01-01-02-TF-003</t>
  </si>
  <si>
    <t>L'utente inserisce la Ragione Sociale, recuperando queste informazioni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
order by case l.state_id when 2 then -2 when 3 then -1 else l.state_id  end, iif( co.label='Italia', 0, 1), co.label, c.fiscal_code</t>
  </si>
  <si>
    <t>RF01-01-02-TF-004</t>
  </si>
  <si>
    <t>L'utente inserisce Ragione Sociale, recuperando un informazione non presente nella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
order by case l.state_id when 2 then -2 when 3 then -1 else l.state_id  end, iif( co.label='Italia', 0, 1), co.label, c.fiscal_code</t>
  </si>
  <si>
    <t>RF01-01-03-TF-001</t>
  </si>
  <si>
    <t>L'utente inserisce il numero patente, eventualmente recuperando queste informazioni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t>
  </si>
  <si>
    <t>L'utente vede la patente richiesta</t>
  </si>
  <si>
    <t>RF01-01-03-TF-002</t>
  </si>
  <si>
    <t>L'utente inserisce il numero patente, recuperando queste informazioni dalla query, e seleziona il pulsante filtra.
select l.id, l.license_number, lis.description, li.ext_id "Istanza", co.label, c.fiscal_code, c.name
from dbo.license l
	left join dbo.license_instance li on li.id = l.license_instance_id
	left join dbo.company c on c.id = li.company_id
	left join dbo.country co on co.id = c.country_id
	left join dbo.license_state lis on lis.id = l.state_id
order by case l.state_id when 2 then -2 when 3 then -1 else l.state_id  end, iif( co.label='Italia', 0, 1), co.label, c.fiscal_code</t>
  </si>
  <si>
    <t>RF01-01-03-TF-003</t>
  </si>
  <si>
    <t>RF01-01-03-TF-004</t>
  </si>
  <si>
    <t>RF01-03-01-TF-001</t>
  </si>
  <si>
    <t xml:space="preserve">L'utente sceglie una patente con una o più decurtazioni tra quelle presenti nella query :
use PATENTE_A_CREDITI_V2;
select top 1000 l.id, max(l.license_number) license_number, max(lis.description) description, max(li.ext_id) "Istanza", max(co.label) label, max(c.fiscal_code) fiscal_code, max(c.name) name,
	   count(distinct DECU_ID) "Decurtazioni", count(distinct ANDE_FK_DECU_ID) "di cui annullate", string_Agg('Decurtazione'+format(DECU_ID, ' 0 ')+DECU_COD_ATTO+' '+STDE_DESCR+format(DECU_PUNTEGGIO, ' 0 Punti')+iif(ANDE_ID is not null, ' Annullamento presente', ''), ', ' ) "Decurtazioni"
from dbo.license l
	left join dbo.license_instance li on li.id = l.license_instance_id
	left join dbo.company c on c.id = li.company_id
	left join dbo.country co on co.id = c.country_id
	left join dbo.license_state lis on lis.id = l.state_id
	left join dbo.DECU_DECURTAZIONE_PAC_DAT on DECU_FK_LICE_ID = l.id
	left join dbo.ANDE_ANNULLAMENTO_DECURTAZIONE_PAC_DAT on ANDE_FK_DECU_ID = DECU_ID
	left join dbo.STDE_STATO_DECURTAZIONE_TYP on STDE_ID = DECU_FK_STDE_ID
where l.state_id in (1, 3)
group by l.id
order by count(distinct DECU_ID) desc, case max(l.state_id) when 2 then -2 when 3 then -1 else max(l.state_id)  end, iif( max(co.label)='Italia', 0, 1), max(co.label), max(c.fiscal_code) </t>
  </si>
  <si>
    <t>L'ultente visualizza le decurtazioni associate alla patente e le informazioni associate</t>
  </si>
  <si>
    <t>RF01-03-02-TF-001</t>
  </si>
  <si>
    <t>L'utente sceglie una decurtazione tra quelle presenti nella query e clicca su dettaglio fattispecie 
use PATENTE_A_CREDITI_V2;
select top 1000 l.id, max(l.license_number) license_number, max(lis.description) description, max(li.ext_id) "Istanza", max(co.label) label, max(c.fiscal_code) fiscal_code, max(c.name) name,
	   DECU_ID, max(DECU_COD_ATTO) DECU_COD_ATTO, max(DECU_PUNTEGGIO) DECU_PUNTEGGIO, max(STDE_DESCR) STDE_DESCR,
	   string_Agg('Fattispecie '+FATT_COD+' '+format(coalesce(FADE_NUMERO_LAVORATORI, 0), ' 0 lavoratori')+format(FADE_PUNTEGGIO, ' 0 Punti'), ', ' ) "Decurtazioni"
from dbo.license l
	left join dbo.license_instance li on li.id = l.license_instance_id
	left join dbo.company c on c.id = li.company_id
	left join dbo.country co on co.id = c.country_id
	left join dbo.license_state lis on lis.id = l.state_id
	left join dbo.DECU_DECURTAZIONE_PAC_DAT on DECU_FK_LICE_ID = l.id
	left join dbo.FADE_FATTISPECIE_DECURTAZIONE_REL on FADE_FK_DECU_ID = DECU_ID
	left join dbo.FATT_FATTISPECIE_ANA on FATT_ID = FADE_FK_FATT_ID
	left join dbo.STDE_STATO_DECURTAZIONE_TYP on STDE_ID = DECU_FK_STDE_ID
where l.state_id in (1, 3)
--and fiscal_code = '06165180966'
group by l.id, DECU_I</t>
  </si>
  <si>
    <t>L'ultente visualizza i dettagli delle fattispecie relativi alla decurtazione associata</t>
  </si>
  <si>
    <t>RF01-03-03-TF-001</t>
  </si>
  <si>
    <t>L'utente sceglie una decurtazione tra quelle presenti nella query e clicca su dettaglio fattispecie e successivamente sul dettaglio lavoratori
use PATENTE_A_CREDITI_V2;
select top 1000 l.id, (l.license_number) license_number, (lis.description) description, (li.ext_id) "Istanza", (co.label) label, (c.fiscal_code) fiscal_code, (c.name) name,
	   DECU_ID, (DECU_COD_ATTO) DECU_COD_ATTO, (DECU_PUNTEGGIO) DECU_PUNTEGGIO, (STDE_DESCR) STDE_DESCR,
	   (FATT_COD), (FADE_NUMERO_LAVORATORI) FADE_NUMERO_LAVORATORI, (FADE_PUNTEGGIO) FADE_PUNTEGGIO,
	   DEFT_IDENTIFICATIVO_LAVORATORE, DEFT_DATA_COMMISSIONE_ILLECITO
from dbo.license l
	left join dbo.license_instance li on li.id = l.license_instance_id
	left join dbo.company c on c.id = li.company_id
	left join dbo.country co on co.id = c.country_id
	left join dbo.license_state lis on lis.id = l.state_id
	left join dbo.DECU_DECURTAZIONE_PAC_DAT on DECU_FK_LICE_ID = l.id
	left join dbo.FADE_FATTISPECIE_DECURTAZIONE_REL on FADE_FK_DECU_ID = DECU_ID
	left join dbo.FATT_FATTISPECIE_ANA on FATT_ID = FADE_FK_FATT_ID
	left join dbo.STDE_STATO_DECURTAZIONE_TYP on STDE_ID = DECU_FK_STDE_ID
	left join dbo.DEFT_DETTAGLIO_FATTISPECIE_DECURTAZIONE_DAT on DEFT_FK_FADE_ID = FADE_ID
where l.state_id in (1, 3)
and fiscal_code = '06165180966' and DECU_COD_ATTO = '040D-4E4F-91B9'
order by l.id, DECU_ID, FATT_COD, DEFT_ID</t>
  </si>
  <si>
    <t>L'utente visualizza i dettagli dei lavoratori delle fattispecie relativi alla decurtazione associata</t>
  </si>
  <si>
    <t>RF01-03-04-TF-001</t>
  </si>
  <si>
    <t xml:space="preserve">L' utente è abilitato all'annullamento delle Decurtazioni
</t>
  </si>
  <si>
    <t xml:space="preserve">user : giulio.lanzano
pws: </t>
  </si>
  <si>
    <t>L'utente verifica che visualizza la possibilità di annullare le decurtazioni annullabili (non ad esempio le annullate)
use PATENTE_A_CREDITI_V2;
select top 1000 l.id, max(l.license_number) license_number, max(lis.description) description, max(li.ext_id) "Istanza", max(co.label) label, max(c.fiscal_code) fiscal_code, max(c.name) name,
	   DECU_ID, max(DECU_COD_ATTO) DECU_COD_ATTO, max(DECU_PUNTEGGIO) DECU_PUNTEGGIO, max(STDE_DESCR) STDE_DESCR,
	   string_Agg('Fattispecie '+FATT_COD+' '+format(coalesce(FADE_NUMERO_LAVORATORI, 0), ' 0 lavoratori')+format(FADE_PUNTEGGIO, ' 0 Punti'), ', ' ) "Decurtazioni"
from dbo.license l
	left join dbo.license_instance li on li.id = l.license_instance_id
	left join dbo.company c on c.id = li.company_id
	left join dbo.country co on co.id = c.country_id
	left join dbo.license_state lis on lis.id = l.state_id
	left join dbo.DECU_DECURTAZIONE_PAC_DAT on DECU_FK_LICE_ID = l.id
	left join dbo.FADE_FATTISPECIE_DECURTAZIONE_REL on FADE_FK_DECU_ID = DECU_ID
	left join dbo.FATT_FATTISPECIE_ANA on FATT_ID = FADE_FK_FATT_ID
	left join dbo.STDE_STATO_DECURTAZIONE_TYP on STDE_ID = DECU_FK_STDE_ID
where l.state_id in (1, 3)
--and fiscal_code = '06165180966'
group by l.id, DECU_I</t>
  </si>
  <si>
    <t>L'utente visualizza le decurtazioni che può annullare</t>
  </si>
  <si>
    <t>RF01-03-05-TF-001</t>
  </si>
  <si>
    <t xml:space="preserve">L' utente che non  è abilitato 
</t>
  </si>
  <si>
    <t xml:space="preserve">user :luca.bracchi
pws: </t>
  </si>
  <si>
    <t>L'utente verifica che visualizza la possibilità di annullare le decurtazioni in bozza che ha creato
select c.fiscal_code, l.id, l.license_number, STDE_DESCR,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1
order by DECU_CREATION_USER, fiscal_code, license_number</t>
  </si>
  <si>
    <t>L'utente riesce a cancellare fisicamente la bozza che ha creato</t>
  </si>
  <si>
    <t>RF01-03-05-TF-002</t>
  </si>
  <si>
    <t xml:space="preserve">user :giulio.lanzano
pws: </t>
  </si>
  <si>
    <t>L'utente che non ha creato la bozza non visualizza la possibilità di cancellare fisicamente la bozza che non ha creato
select c.fiscal_code, l.id, l.license_number, STDE_DESCR,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1
order by DECU_CREATION_USER, fiscal_code, license_number</t>
  </si>
  <si>
    <t>L'utente non ha la possibilità di cancellare fisicamente la bozza che non ha creato</t>
  </si>
  <si>
    <t>RF01-04-01-TF-001</t>
  </si>
  <si>
    <t xml:space="preserve">L' utente è abilitato all'inserimento delle Decurtazioni
</t>
  </si>
  <si>
    <t>L'utente abilitato accede alla pagina per la creazione di una nuova decurtazione e apre la tendina della scelta dell'Ente (per patenti non revocate e con decurtazioni in bozza)
La seguente query estrae l'elenco delle patenti prive di decurtazione in bozza
select c.fiscal_code, l.id, l.license_number, ls.description, STDE_DESCR, decu_ID
from dbo.license_instance li
	join dbo.company c on c.id = li.company_id
	join dbo.license l on l.license_instance_id = li.id
	left join dbo.license_state ls on ls.id = l.state_id
	left join dbo.DECU_DECURTAZIONE_PAC_DAT decu on DECU_FK_LICE_ID = l.id and DECU_FK_STDE_ID = 1
	left join dbo.STDE_STATO_DECURTAZIONE_TYP on STDE_ID = DECU_FK_STDE_ID
where DECU_ID is nul</t>
  </si>
  <si>
    <t>L'utente visualizza l'elenco degli enti selezionabili</t>
  </si>
  <si>
    <t>RF01-04-02-TF-001</t>
  </si>
  <si>
    <t>L'utente abilitato accede alla pagina per la creazione di una nuova decurtazione e apre la tendina della scelta degli atti (per patenti non revocate e con decurtazioni in bozza)
La seguente query estrae l'elenco delle patenti prive di decurtazione in bozza
select c.fiscal_code, l.id, l.license_number, ls.description, STDE_DESCR, decu_ID
from dbo.license_instance li
	join dbo.company c on c.id = li.company_id
	join dbo.license l on l.license_instance_id = li.id
	left join dbo.license_state ls on ls.id = l.state_id
	left join dbo.DECU_DECURTAZIONE_PAC_DAT decu on DECU_FK_LICE_ID = l.id and DECU_FK_STDE_ID = 1
	left join dbo.STDE_STATO_DECURTAZIONE_TYP on STDE_ID = DECU_FK_STDE_ID
where DECU_ID is nul</t>
  </si>
  <si>
    <t>L'utente visualizza l'elenco degli atti selezionabili</t>
  </si>
  <si>
    <t>RF01-04-03-TF-001</t>
  </si>
  <si>
    <t>L'utente abilitato accede alla pagina per la creazione di una nuova decurtazione e apre la tendina della scelta delle fattispecie (per patenti non revocate e con decurtazioni in bozza)
La seguente query estrae l'elenco delle patenti prive di decurtazione in bozza
select c.fiscal_code, l.id, l.license_number, ls.description, STDE_DESCR, decu_ID
from dbo.license_instance li
	join dbo.company c on c.id = li.company_id
	join dbo.license l on l.license_instance_id = li.id
	left join dbo.license_state ls on ls.id = l.state_id
	left join dbo.DECU_DECURTAZIONE_PAC_DAT decu on DECU_FK_LICE_ID = l.id and DECU_FK_STDE_ID = 1
	left join dbo.STDE_STATO_DECURTAZIONE_TYP on STDE_ID = DECU_FK_STDE_ID
where DECU_ID is nul</t>
  </si>
  <si>
    <t>L'utente visualizza l'elenco delle fattispecie selezionabili</t>
  </si>
  <si>
    <t>RF01-04-04-TF-001</t>
  </si>
  <si>
    <t xml:space="preserve">L'utente abilitato accede alla pagina per la creazione di una nuova decurtazione e prova a creare una decurtazione con un atto già presente.
La seguente query estrae elenco delle patenti con decurtazioni con l'indicazione dell'atto utilizzato.
select
	lice.id, lice.license_number, ls.description,
	c.fiscal_code,
	DECU_ID,
	DECU.DECU_COD				,
	DECU.DECU_COD_ATTO,
	DECU.DECU_DATA_ATTO,
	TIAT.TIAT_DESCR,
	ENTE.ENTE_ACRONIMO,
	DECU.DECU_NUMERO_PROTOCOLLO,
	DECU.DECU_DATA_PROTOCOLLO
FROM			dbo.license						LICE
	join		dbo.license_instance li  on li.id = lice.license_instance_id
	join		dbo.company c on c.id = li.company_id
	left join	dbo.license_state ls on ls.id = lice.state_id
	JOIN		dbo.DECU_DECURTAZIONE_PAC_DAT				DECU	ON LICE.id    	= DECU.DECU_FK_LICE_ID 	LEFT JOIN	dbo.ANDE_ANNULLAMENTO_DECURTAZIONE_PAC_DAT		ANDE	ON DECU.DECU_ID	= ANDE.ANDE_FK_DECU_ID
	left join   dbo.TIAT_TIPO_ATTO_TYP TIAT on TIAT.TIAT_ID = DECU.DECU_FK_TIAT_ID
	left join	dbo.ENTE_RESPONSABILE_DECURTAZIONE_ANA ENTE on ENTE.ENTE_ID = DECU.DECU_FK_ENTE_ID
WHERE	LICE.state_id IN (1,3)	-- Patente NON revocate
	AND ANDE.ANDE_ID IS NULL	-- ESCLUSIONE DELLE DECURTAZIONI ANNULLATE
order by c.fiscal_code, lice.license_number, DECU_ID
</t>
  </si>
  <si>
    <t>L'utente non riesce a creare una nuova decurtazione</t>
  </si>
  <si>
    <t>RF01-04-05-TF-001</t>
  </si>
  <si>
    <t>L'utente abilitato accede alla pagina per la creazione di una nuova decurtazione e prova a creare una decurtazione con una fattispecie, data , lavoratori presenti già in una decurtazione per la stessa patente.
La seguente query estrae i lavoratori presenti a sistema:
select
	lice.id, lice.license_number, ls.description,
	c.fiscal_code,
	DECU_ID,
	DECU.DECU_COD				,
	DECU.DECU_COD_ATTO,
	DECU.DECU_DATA_ATTO,
	TIAT.TIAT_ID,
	TIAT.TIAT_DESCR,
	DECU.DECU_FK_ENTE_ID,
	ENTE.ENTE_ACRONIMO,
	ENTE.ENTE_DENOMINAZIONE,
	DECU.DECU_NUMERO_PROTOCOLLO,
	DECU.DECU_DATA_PROTOCOLLO,
	DECU.DECU_CREATION_DATE			,
	DECU.DECU_CREATION_USER			,
	FADE.FADE_FK_FATT_ID,
	FATT.FATT_COD,
	DEFT.DEFT_FK_TIID_ID,
	DEFT.DEFT_DATA_COMMISSIONE_ILLECITO	,
	DEFT.DEFT_IDENTIFICATIVO_LAVORATORE
FROM			dbo.license						LICE
	join		dbo.license_instance li  on li.id = lice.license_instance_id
	join		dbo.company c on c.id = li.company_id
	left join	dbo.license_state ls on ls.id = lice.state_id
	JOIN		dbo.DECU_DECURTAZIONE_PAC_DAT				DECU	ON LICE.id    	= DECU.DECU_FK_LICE_ID
	JOIN		dbo.FADE_FATTISPECIE_DECURTAZIONE_REL			FADE	ON DECU.DECU_ID	= FADE.FADE_FK_DECU_ID	
	JOIN		dbo.FATT_FATTISPECIE_ANA				FATT	ON FATT.FATT_ID	= FADE.FADE_FK_FATT_ID
	JOIN		dbo.DEFT_DETTAGLIO_FATTISPECIE_DECURTAZIONE_DAT		DEFT	ON FADE.FADE_ID	= DEFT.DEFT_FK_FADE_ID
	LEFT JOIN	dbo.ANDE_ANNULLAMENTO_DECURTAZIONE_PAC_DAT		ANDE	ON DECU.DECU_ID	= ANDE.ANDE_FK_DECU_ID
	left join   dbo.TIAT_TIPO_ATTO_TYP TIAT on TIAT.TIAT_ID = DECU.DECU_FK_TIAT_ID
	left join	dbo.ENTE_RESPONSABILE_DECURTAZIONE_ANA ENTE on ENTE.ENTE_ID = DECU.DECU_FK_ENTE_ID
WHERE	LICE.state_id IN (1,3)	-- Patente NON revocate
	AND ANDE.ANDE_ID IS NULL	-- ESCLUSIONE DELLE DECURTAZIONI ANNULLATE
	AND FATT_COD	like '%D.L.159/25'
order by c.fiscal_code, lice.license_number, FATT_COD, DEFT_IDENTIFICATIVO_LAVORATORE</t>
  </si>
  <si>
    <t>RF01-04-06-TF-001</t>
  </si>
  <si>
    <t>L'utente abilitato accede alla pagina per la creazione di una nuova decurtazione e prova a creare una decurtazione con una fattispecie che prevede il dettaglio lavoratori e verifica il valore calcolato.
Le fattispecie che prevedono i lavoratori sono 
Fattispecie  21 D.L.159/25     punti 5 per lavoratore 
Fattispecie  24 D.L.159/25     punti 1 per lavoratore 
La seguente query estrae le configurazioni delle fattispecie presenti a sistema:
select * from dbo.FATT_FATTISPECIE_ANA 
La seguente query estrae l'elenco delle patenti attive e sospese con il numero di decurtazioni associate 
select max(c.fiscal_code) fiscal_code, l.id, max(l.license_number) license_number, max(ls.description) "Stato PaC", count(*) "Decurtazioni", count(iif(DECU_FK_STDE_ID=1, DECU_ID, null)) "di cui in bozza"
from dbo.license_instance li
	join dbo.company c on c.id = li.company_id
	join dbo.license l on l.license_instance_id = li.id
	left join dbo.license_state ls on ls.id = l.state_id
	left join dbo.DECU_DECURTAZIONE_PAC_DAT decu on DECU_FK_LICE_ID = l.id and DECU_FK_STDE_ID = 1
where l.state_id in (1, 3)
group by l.id</t>
  </si>
  <si>
    <t>L'utente verifica che il punteggio calcolato corrisponde a quanto atteso in base al numero di lavoratori inseriti</t>
  </si>
  <si>
    <t>RF01-04-06-TF-002</t>
  </si>
  <si>
    <t>L'utente abilitato accede alla pagina per la creazione di una nuova decurtazione e prova a creare una decurtazione con una fattispecie che NON prevede il dettaglio lavoratori e verifica il valore calcolato.
Le fattispecie che prevedono i lavoratori sono 
Fattispecie  21 D.L.159/25     punti 5 per lavoratore 
Fattispecie  24 D.L.159/25     punti 1 per lavoratore 
La seguente query estrae le configurazioni delle fattispecie presenti a sistema:
select * from dbo.FATT_FATTISPECIE_ANA 
La seguente query estrae l'elenco delle patenti attive e sospese con il numero di decurtazioni associate 
select max(c.fiscal_code) fiscal_code, l.id, max(l.license_number) license_number, max(ls.description) "Stato PaC", count(*) "Decurtazioni", count(iif(DECU_FK_STDE_ID=1, DECU_ID, null)) "di cui in bozza"
from dbo.license_instance li
	join dbo.company c on c.id = li.company_id
	join dbo.license l on l.license_instance_id = li.id
	left join dbo.license_state ls on ls.id = l.state_id
	left join dbo.DECU_DECURTAZIONE_PAC_DAT decu on DECU_FK_LICE_ID = l.id and DECU_FK_STDE_ID = 1
where l.state_id in (1, 3)
group by l.id</t>
  </si>
  <si>
    <t>L'utente verifica che il punteggio calcolato corrisponde a quanto atteso in base alle fattispecie inserite</t>
  </si>
  <si>
    <t>RF01-04-07-TF-001</t>
  </si>
  <si>
    <t>L'utente abilitato accede alla pagina per la creazione di una nuova decurtazione e prova a creare una decurtazione con almeno due fattispecie la cui somma non eccede il doppio del valore della fattispecie di valore massimo e verifica il valore calcolato.
La seguente query estrae le configurazioni delle fattispecie presenti a sistema:
select * from dbo.FATT_FATTISPECIE_ANA 
La seguente query estrae l'elenco delle patenti attive e sospese con il numero di decurtazioni associate 
select max(c.fiscal_code) fiscal_code, l.id, max(l.license_number) license_number, max(ls.description) "Stato PaC", count(*) "Decurtazioni", count(iif(DECU_FK_STDE_ID=1, DECU_ID, null)) "di cui in bozza"
from dbo.license_instance li
	join dbo.company c on c.id = li.company_id
	join dbo.license l on l.license_instance_id = li.id
	left join dbo.license_state ls on ls.id = l.state_id
	left join dbo.DECU_DECURTAZIONE_PAC_DAT decu on DECU_FK_LICE_ID = l.id and DECU_FK_STDE_ID = 1
where l.state_id in (1, 3)
group by l.id</t>
  </si>
  <si>
    <t>RF01-04-07-TF-002</t>
  </si>
  <si>
    <t>L'utente abilitato accede alla pagina per la creazione di una nuova decurtazione e prova a creare una decurtazione con almeno due fattispecie la cui somma eccede il doppio del valore della fattispecie di valore massimo e verifica il valore calcolato.
La seguente query estrae le configurazioni delle fattispecie presenti a sistema:
select * from dbo.FATT_FATTISPECIE_ANA 
La seguente query estrae l'elenco delle patenti attive e sospese con il numero di decurtazioni associate 
select max(c.fiscal_code) fiscal_code, l.id, max(l.license_number) license_number, max(ls.description) "Stato PaC", count(*) "Decurtazioni", count(iif(DECU_FK_STDE_ID=1, DECU_ID, null)) "di cui in bozza"
from dbo.license_instance li
	join dbo.company c on c.id = li.company_id
	join dbo.license l on l.license_instance_id = li.id
	left join dbo.license_state ls on ls.id = l.state_id
	left join dbo.DECU_DECURTAZIONE_PAC_DAT decu on DECU_FK_LICE_ID = l.id and DECU_FK_STDE_ID = 1
where l.state_id in (1, 3)
group by l.id</t>
  </si>
  <si>
    <t>RF01-04-08-TF-001</t>
  </si>
  <si>
    <t>L'utente abilitato accede alla pagina per la creazione di una nuova decurtazione e  creare una decurtazione
La seguente query estrae l'elenco delle patenti attive e sospese con il numero di decurtazioni associate 
select max(c.fiscal_code) fiscal_code, l.id, max(l.license_number) license_number, max(ls.description) "Stato PaC", count(*) "Decurtazioni", count(iif(DECU_FK_STDE_ID=1, DECU_ID, null)) "di cui in bozza"
from dbo.license_instance li
	join dbo.company c on c.id = li.company_id
	join dbo.license l on l.license_instance_id = li.id
	left join dbo.license_state ls on ls.id = l.state_id
	left join dbo.DECU_DECURTAZIONE_PAC_DAT decu on DECU_FK_LICE_ID = l.id and DECU_FK_STDE_ID = 1
where l.state_id in (1, 3)
group by l.id</t>
  </si>
  <si>
    <t>La Decurtazione risulta creata in bozza</t>
  </si>
  <si>
    <t xml:space="preserve">L'utente abilitato prova a cancellare la decurtazione teste' inserita e ancora in stato Bozza
</t>
  </si>
  <si>
    <t>La decurtazione viene cancellata.
--La cancellazione fisica si verifca tramite la query (la decurtazione non è piu' presente)
select l.license_number, DECU_ID, DECU_data_protocollo, DECU_numero_protocollo, DECU_punteggio      
from dbo.decu_decurtazione_pac_dat  
	join dbo.ande_annullamento_decurtazione_pac_dat  on ande_FK_DECU_ID = decu_id 
	join dbo.license l on l.id = decu_fk_lice_id 
where l.license_number = 'PAC-IV-381-ND'</t>
  </si>
  <si>
    <t>RF01-04-08-TF-002</t>
  </si>
  <si>
    <t xml:space="preserve">user : dc.ispettore1vo
pws: </t>
  </si>
  <si>
    <t xml:space="preserve">Si accede con un altro utente e questi prova a cancellare la decurtazione teste' inserita e ancora in stato Bozza
</t>
  </si>
  <si>
    <t xml:space="preserve">NON è possibile cancellare la decurtazione
</t>
  </si>
  <si>
    <t>RF01-04-10-TF-001</t>
  </si>
  <si>
    <t xml:space="preserve">L'utente abilitato accede alla pagina per la creazione di una nuova decurtazione e crea una bozza di decurtazione, esce dalla funzione e ricerca nuovamente la patente; a questo punto non potrà creare una nuova decurtazione in quanto già presente una decurtazione in bozza per la stessa patente (l'operazione cosi descritta è necessaria in quanto il motore di conversione delle bozze gira in integrazione ogni minuto)
La seguente query estrae l'elenco delle patenti prive di decurtazione in bozza
select c.fiscal_code, l.id, l.license_number, STDE_DESCR,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1
order by DECU_CREATION_USER, fiscal_code, license_number
</t>
  </si>
  <si>
    <t>Il pulsante di creazione decurtazione NON risulta abilitato per la presenza di una decurtazione in bozza NON confermata</t>
  </si>
  <si>
    <t>RF01-04-11-TF-001</t>
  </si>
  <si>
    <t xml:space="preserve">L'utente abilitato accede alla pagina per la creazione di una nuova decurtazione per cui sono assenti Decurtazioni in bozza 
La seguente query estrae l'elenco delle patenti prive di decurtazione in bozza
select c.fiscal_code, l.id, l.license_number, STDE_DESCR,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1
order by DECU_CREATION_USER, fiscal_code, license_number
</t>
  </si>
  <si>
    <t>Il pulsante di creazione decurtazione risulta abilitato</t>
  </si>
  <si>
    <t>RF01-04-12-TF-001</t>
  </si>
  <si>
    <t xml:space="preserve">L'utente abilitato accede alla pagina per la creazione di una nuova decurtazione e crea una bozza di decurtazione, esce dalla funzione e trascorso il tempo necessario alla attivazione del motore di conferma delle decurtazione esegue nuovamente la ricerca della patente (in integrazione il motore di conferma delle decurtazioni gira ogni minuto)
La seguente query estrae l'elenco delle patenti prive di decurtazione in bozza
select c.fiscal_code, l.id, l.license_number, STDE_DESCR,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1
order by DECU_CREATION_USER, fiscal_code, license_number
La seguente query estrae i dati essenziali del requisito aggiuntivo inserito con la decurtazione 
select (c.fiscal_code) fiscal_code, l.id, (l.license_number) license_number, (ls.description) "Stato PaC", DECU_ID, DECU_PUNTEGGIO, STDE_DESCR, lira.id, liras.description "Stato requisito aggiuntivo",  adro.field, adro.value
from dbo.license_instance li
	join dbo.company c on c.id = li.company_id
	join dbo.license l on l.license_instance_id = li.id
	left join dbo.license_state ls on ls.id = l.state_id
	left join dbo.DECU_DECURTAZIONE_PAC_DAT decu on DECU_FK_LICE_ID = l.id 
	left join dbo.STDE_STATO_DECURTAZIONE_TYP on STDE_ID = DECU_FK_STDE_ID
	left join dbo.additional_requirement_operation_data adroDecu on adroDecu.requirement_attr_id = 39 and cast(adroDecu.value as int) = DECU_ID 
	left join dbo.license_instance_requirement_additional lira on lira.id = adroDecu.lic_inst_req_add_id
	left join dbo.additional_requirement_operation_data adro on adro.lic_inst_req_add_id = lira.id 
	left join dbo.license_instance_requirement_additional_state liras on liras.id = lira.state_id
where l.license_number = 'PAC-KT-289-PE'
</t>
  </si>
  <si>
    <t xml:space="preserve">La decurtazione creata in bozza risulta essere confermata
Risulta presente il requisito aggiuntivo corrispondente alla decurtazione necessario per il motore di calcolo.
Stati del requisito aggiuntivo
4 - DRAFT                      Nuovo requisito non ancora elaborato
5 - INVALIDATE          Requisito invalidato non piu' preso in considerazione dal motore di calcolo
1 - OWNED                   Requisito elaborato dal motore </t>
  </si>
  <si>
    <t>RF01-05-01-TF-001</t>
  </si>
  <si>
    <t>L' utente è abilitato alle funzioni di decurtazione_annullamento_nazionale o
decurtazione_annullamento_territoriale</t>
  </si>
  <si>
    <t xml:space="preserve">L'utente abilitato accede allo elenco delle decurtazioni associate alla patente e attiva la pagina di annullamento di una decurtazione 
La seguente query estrae l'elenco delle patenti con decurtazione confermate
select c.fiscal_code, l.id, l.license_number, DECU_ID, STDE_DESCR, DECU_PUNTEGGIO,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2
</t>
  </si>
  <si>
    <t>Risulta possibile selezionare da elenco I seguenti enti:
INL
INPS
INAIL
Carabinieri
Guardia di Finanza</t>
  </si>
  <si>
    <t>RF01-05-02-TF-001</t>
  </si>
  <si>
    <t xml:space="preserve">L'utente accede al seguente link: http://10.80.82.100/decurtazione-patente-crediti/manage
</t>
  </si>
  <si>
    <t xml:space="preserve">L'utente abilitato accede allo elenco delle decurtazioni associate alla patente e attiva la pagina di annullamento di una decurtazione 
La seguente query estrae l'elenco delle patenti con decurtazione confermate
select c.fiscal_code, l.id, l.license_number, DECU_ID, STDE_DESCR, DECU_PUNTEGGIO,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2
</t>
  </si>
  <si>
    <t>Risulta possibile selezionare da elenco delle seguenti tipologie atto:
Verbale di Annullamento
Sentenza
Ordine di Ingiunzione</t>
  </si>
  <si>
    <t>RF01-05-03-TF-001</t>
  </si>
  <si>
    <t>L' utente è abilitato alla funzione di decurtazione_annullamento_territoriale
NON è abilitato alla funzione decurtazione_annullamento_nazionale</t>
  </si>
  <si>
    <t>user : jdoe
pwd: &lt;password dell'Utente&gt;</t>
  </si>
  <si>
    <t xml:space="preserve">L'utente accede al seguente link: http://10.80.82.100/decurtazione-patente-crediti/manage
</t>
  </si>
  <si>
    <t>L'utente abilitato accede allo elenco delle decurtazioni associate alla patente e attiva la pagina di annullamento di una decurtazione creata da un suo utente target
La seguente query estrae l'elenco delle patenti con decurtazione confermate
select c.fiscal_code, l.id, l.license_number, DECU_ID, STDE_DESCR, DECU_PUNTEGGIO,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2
La seguente query permette di identiifcare gli utenti target di un dato utente e verificare l'assenza della autorizzazione nazionale
select * 
from BDIAM.RUOL_RUOLO_INL_DAT
	join BDIAM.RURL_RUOLO_UTENTE_INL_REL on RURL_FK_RUOL_RUOLO_INL = RUOL_ID
where 	RUOL_FK_UTNT_UTENTE_INL = 'luca.bracchi'
--	and RUOL_FK_FUNZ_FUNZIONE = 'decurtazione_annullamento_territoriale'</t>
  </si>
  <si>
    <t>Risulta abilitato l'annullamento della decurtazione scelta e questa viene annullata</t>
  </si>
  <si>
    <t>RF01-05-03-TF-002</t>
  </si>
  <si>
    <t>L' utente è abilitato alla funzione di decurtazione_annullamento_nazionale
NON è abilitato alla funzione decurtazione_annullamento_territoriale</t>
  </si>
  <si>
    <t xml:space="preserve">user :u3.capoteamcm
pws: </t>
  </si>
  <si>
    <t>L'utente accede al seguente link: http://10.80.82.100/decurtazione-patente-crediti/manage</t>
  </si>
  <si>
    <t>L'utente abilitato accede allo elenco delle decurtazioni associate alla patente e attiva la pagina di annullamento di una decurtazione 
La seguente query estrae l'elenco delle patenti con decurtazione confermate
select c.fiscal_code, l.id, l.license_number, DECU_ID, STDE_DESCR, DECU_PUNTEGGIO,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2
La seguente query permette di identiifcare gli utenti abilitati e verificare non abbiano l'autorizzazione territoriale
select * 
from BDIAM.RUOL_RUOLO_INL_DAT
where 	RUOL_FK_UTNT_UTENTE_INL = 'u3.capoteamcm'
--	and RUOL_FK_FUNZ_FUNZIONE = 'decurtazione_annullamento_nazionale'</t>
  </si>
  <si>
    <t>RF01-05-03-TF-003</t>
  </si>
  <si>
    <t>L'utente abilitato accede allo elenco delle decurtazioni associate alla patente e attiva la pagina di annullamento di una decurtazione creata da un utente che NO Nè suo target
La seguente query estrae l'elenco delle patenti con decurtazione confermate
select c.fiscal_code, l.id, l.license_number, DECU_ID, STDE_DESCR, DECU_PUNTEGGIO,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2
La seguente query permette di identiifcare gli utenti target di un dato utente e verificare l'assenza della autorizzazione nazionale
select * 
from BDIAM.RUOL_RUOLO_INL_DAT
	join BDIAM.RURL_RUOLO_UTENTE_INL_REL on RURL_FK_RUOL_RUOLO_INL = RUOL_ID
where 	RUOL_FK_UTNT_UTENTE_INL = 'luca.bracchi'
--	and RUOL_FK_FUNZ_FUNZIONE = 'decurtazione_annullamento_territoriale'</t>
  </si>
  <si>
    <t>NON Risulta abilitato l'annullamento della decurtazione scelta</t>
  </si>
  <si>
    <t>RF01-05-03-TF-004</t>
  </si>
  <si>
    <t xml:space="preserve">L' utente è abilitato allo annullamento della decurtazione
</t>
  </si>
  <si>
    <t>L'utente abilitato accede allo elenco delle decurtazioni associate alla patente e attiva la pagina di annullamento di una decurtazione già annullata
La seguente query estrae l'elenco delle patenti con decurtazioni annullate
select c.fiscal_code, l.id, l.license_number, DECU_ID, STDE_DESCR, DECU_PUNTEGGIO, DECU_CREATION_USER
from dbo.license_instance li
	join dbo.company c on c.id = li.company_id
	join dbo.license l on l.license_instance_id = li.id
	join dbo.DECU_DECURTAZIONE_PAC_DAT decu on DECU_FK_LICE_ID = l.id
	join dbo.ANDE_ANNULLAMENTO_DECURTAZIONE_PAC_DAT on ANDE_FK_DECU_ID = DECU_ID 
	left join dbo.STDE_STATO_DECURTAZIONE_TYP on STDE_ID = DECU_FK_STDE_ID
where DECU_FK_STDE_ID = 3
La seguente query permette di identiifcare gli utenti target di un dato utente e verificare l'assenza della autorizzazione nazionale
select * 
from BDIAM.RUOL_RUOLO_INL_DAT
	join BDIAM.RURL_RUOLO_UTENTE_INL_REL on RURL_FK_RUOL_RUOLO_INL = RUOL_ID
where 	RUOL_FK_UTNT_UTENTE_INL = 'luca.bracchi'
--	and RUOL_FK_FUNZ_FUNZIONE = 'decurtazione_annullamento_territoriale'</t>
  </si>
  <si>
    <t>NON Risulta abilitato l'annullamento della decurtazione scelta, risulta possibile visualizzare I dettagli dello annullamento</t>
  </si>
  <si>
    <t>RF01-05-04-TF-001</t>
  </si>
  <si>
    <t>L' utente è abilitato alle funzioni di 
decurtazione_annullamento_nazionale o
decurtazione_annullamento_territoriale</t>
  </si>
  <si>
    <t>L'utente abilitato accede allo elenco delle decurtazioni associate alla patente e attiva la pagina di annullamento di una decurtazione che è abilitato ad annullare
La seguente query estrae l'elenco delle patenti con decurtazione confermate
select c.fiscal_code, l.id, l.license_number, DECU_ID, STDE_DESCR, DECU_PUNTEGGIO, DECU_CREATION_USER
from dbo.license_instance li
	join dbo.company c on c.id = li.company_id
	join dbo.license l on l.license_instance_id = li.id
	join dbo.DECU_DECURTAZIONE_PAC_DAT decu on DECU_FK_LICE_ID = l.id
	left join dbo.STDE_STATO_DECURTAZIONE_TYP on STDE_ID = DECU_FK_STDE_ID
where DECU_FK_STDE_ID = 2
La seguente query permette di identiifcare gli utenti abilitati e verificare non abbiano l'autorizzazione territoriale
select * 
from BDIAM.RUOL_RUOLO_INL_DAT
where 	RUOL_FK_UTNT_UTENTE_INL = 'u3.capoteamcm'
--	and RUOL_FK_FUNZ_FUNZIONE = 'decurtazione_annullamento_nazionale'</t>
  </si>
  <si>
    <t>Viene presentata la scelta tra I motivi di annullamento
Per errata imputazione
Annullamento da Atto</t>
  </si>
  <si>
    <t>RF02-02-01-TF-001</t>
  </si>
  <si>
    <t xml:space="preserve">L' utente è abilitato alla visualizzazione dei Recuperi
</t>
  </si>
  <si>
    <t xml:space="preserve">L'utente accede al seguente link: http://10.80.82.100/recupero-patente-crediti/manage
</t>
  </si>
  <si>
    <t xml:space="preserve">L'utente sceglie una patente con uno o più recuperi tra quelle presenti nella query :
use PATENTE_A_CREDITI_V2;
select top 1000 l.id, max(l.license_number) license_number, max(lis.description) description, max(li.ext_id) "Istanza", max(co.label) label, max(c.fiscal_code) fiscal_code, max(c.name) name,
	   count(distinct RECR_ID) Recuperi, count(distinct ANRE_FK_RECR_ID) "di cui annullati", string_Agg('Recupero'+format(RECR_ID, ' 0 ')+RECR_NUMERO_PROTOCOLLO+format(RECR_PUNTEGGIO, ' 0 Punti')+iif(ANRE_ID is not null, ' Annullamento presente', ''), ', ' ) "Recuperi"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group by l.id
order by count(distinct RECR_ID) desc, case max(l.state_id) when 2 then -2 when 3 then -1 else max(l.state_id)  end, iif( max(co.label)='Italia', 0, 1), max(co.label), max(c.fiscal_code) </t>
  </si>
  <si>
    <t>L'ultente visualizza I recuperi associati alla patente e le relative informazioni</t>
  </si>
  <si>
    <t>RF02-02-02-TF-001</t>
  </si>
  <si>
    <t xml:space="preserve">L' utente è abilitato all'annullamento dei Recuperi
</t>
  </si>
  <si>
    <t xml:space="preserve">L'utente verifica che visualizza la possibilità di annullare i recuperi annullabili (non ad esempio quelli annullati)
use PATENTE_A_CREDITI_V2;
select top 1000 l.id, max(l.license_number) license_number, max(lis.description) description, max(li.ext_id) "Istanza", max(co.label) label, max(c.fiscal_code) fiscal_code, max(c.name) name,
	   count(distinct RECR_ID) Recuperi, count(distinct ANRE_FK_RECR_ID) "di cui annullati", string_Agg('Recupero'+format(RECR_ID, ' 0 ')+RECR_NUMERO_PROTOCOLLO+format(RECR_PUNTEGGIO, ' 0 Punti')+iif(ANRE_ID is not null, ' Annullamento presente', ''), ', ' ) "Recuperi"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group by l.id
order by count(distinct RECR_ID) desc, case max(l.state_id) when 2 then -2 when 3 then -1 else max(l.state_id)  end, iif( max(co.label)='Italia', 0, 1), max(co.label), max(c.fiscal_code) </t>
  </si>
  <si>
    <t>L'utente visualizza i Recuperi che può annullare</t>
  </si>
  <si>
    <t>RF02-04-01-TF-001</t>
  </si>
  <si>
    <t xml:space="preserve">L' utente è abilitato all'inserimento dei Recuperi
</t>
  </si>
  <si>
    <t xml:space="preserve">L'utente seleziona una patente con più recuperi, vi accede e procede ad inserire un recupero con un degli atti già presenti per Numero Atto e Data Atto
use PATENTE_A_CREDITI_V2;
select top 1000 l.id, max(l.license_number) license_number, max(lis.description) description, max(li.ext_id) "Istanza", max(co.label) label, max(c.fiscal_code) fiscal_code, max(c.name) name,
	   count(distinct RECR_ID) Recuperi, count(distinct ANRE_FK_RECR_ID) "di cui annullati", string_Agg('Recupero'+format(RECR_ID, ' 0 ')+RECR_NUMERO_PROTOCOLLO+format(RECR_PUNTEGGIO, ' 0 Punti')+iif(ANRE_ID is not null, ' Annullamento presente', ''), ', ' ) "Recuperi"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group by l.id
order by count(distinct RECR_ID) desc, case max(l.state_id) when 2 then -2 when 3 then -1 else max(l.state_id)  end, iif( max(co.label)='Italia', 0, 1), max(co.label), max(c.fiscal_code) </t>
  </si>
  <si>
    <t>L'inserimento non viene consentito</t>
  </si>
  <si>
    <t>RF02-04-02-TF-001</t>
  </si>
  <si>
    <t xml:space="preserve">L'utente seleziona una patente con punteggio maggiore o uguale a 15 e procede ad inserire un recupero
use PATENTE_A_CREDITI_V2;
select top 1000 l.id, max(l.license_number) license_number,max(lis.description) description, max(l.initial_credits) initial_credits, max(l.current_credits) current_credits, max(li.ext_id) "Istanza", max(co.label) label, max(c.fiscal_code) fiscal_code, max(c.name) name,
	   max(l.created_date) created_date, count(distinct RECR_ID) Recuperi, count(distinct ANRE_FK_RECR_ID) "di cui annullati"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group by l.id
order by  max(l.current_credits) desc, count(distinct RECR_ID) desc, case max(l.state_id) when 2 then -2 when 3 then -1 else max(l.state_id)  end, iif( max(co.label)='Italia', 0, 1), max(co.label), max(c.fiscal_code) </t>
  </si>
  <si>
    <t>L'inserimento non è abilitato</t>
  </si>
  <si>
    <t>RF02-04-02-TF-002</t>
  </si>
  <si>
    <t xml:space="preserve">L'utente seleziona una patente con punteggio inferiore 15 e procede ad inserire un recupero con data protocollo precedente alla created_date
use PATENTE_A_CREDITI_V2;
select top 1000 l.id, max(l.license_number) license_number,max(lis.description) description, max(l.initial_credits) initial_credits, max(l.current_credits) current_credits, max(li.ext_id) "Istanza", max(co.label) label, max(c.fiscal_code) fiscal_code, max(c.name) name,
	   max(l.created_date) created_date, count(distinct RECR_ID) Recuperi, count(distinct ANRE_FK_RECR_ID) "di cui annullati"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and l.current_credits &lt; 15
group by l.id
order by  max(l.current_credits) desc, count(distinct RECR_ID) desc, case max(l.state_id) when 2 then -2 when 3 then -1 else max(l.state_id)  end, iif( max(co.label)='Italia', 0, 1), max(co.label), max(c.fiscal_code) </t>
  </si>
  <si>
    <t>L'inserimento non è possibile</t>
  </si>
  <si>
    <t>RF02-04-02-TF-003</t>
  </si>
  <si>
    <t xml:space="preserve">L'utente seleziona una patente con punteggio inferiore 15 e procede ad inserire dei recuperi con punteggio recuperato superiore a 15 o inferiore a 1 (0 o negativi)
use PATENTE_A_CREDITI_V2;
select top 1000 l.id, max(l.license_number) license_number,max(lis.description) description, max(l.initial_credits) initial_credits, max(l.current_credits) current_credits, max(li.ext_id) "Istanza", max(co.label) label, max(c.fiscal_code) fiscal_code, max(c.name) name,
	   max(l.created_date) created_date, count(distinct RECR_ID) Recuperi, count(distinct ANRE_FK_RECR_ID) "di cui annullati"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and l.current_credits &lt; 15
group by l.id
order by  max(l.current_credits) desc, count(distinct RECR_ID) desc, case max(l.state_id) when 2 then -2 when 3 then -1 else max(l.state_id)  end, iif( max(co.label)='Italia', 0, 1), max(co.label), max(c.fiscal_code) </t>
  </si>
  <si>
    <t>RF02-04-02-TF-004</t>
  </si>
  <si>
    <t xml:space="preserve">L'utente seleziona una patente con punteggio inferiore 15 e procede ad inserire un recupero con data protocollo successiva o uguale alla created_date e punteggio recuperato compreso tra 1 e 15
use PATENTE_A_CREDITI_V2;
select top 1000 l.id, max(l.license_number) license_number,max(lis.description) description, max(l.initial_credits) initial_credits, max(l.current_credits) current_credits, max(li.ext_id) "Istanza", max(co.label) label, max(c.fiscal_code) fiscal_code, max(c.name) name,
	   max(l.created_date) created_date, count(distinct RECR_ID) Recuperi, count(distinct ANRE_FK_RECR_ID) "di cui annullati"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and l.current_credits &lt; 15
group by l.id
order by  max(l.current_credits) desc, count(distinct RECR_ID) desc, case max(l.state_id) when 2 then -2 when 3 then -1 else max(l.state_id)  end, iif( max(co.label)='Italia', 0, 1), max(co.label), max(c.fiscal_code) </t>
  </si>
  <si>
    <t>L'inserimento riesce, il recupero compare nello storico dei recuperi</t>
  </si>
  <si>
    <t>RF02-04-02-TF-005</t>
  </si>
  <si>
    <t xml:space="preserve">L' utente NON è abilitato all'inserimento dei Recuperi
</t>
  </si>
  <si>
    <t xml:space="preserve">user : u3.direttore
pws: </t>
  </si>
  <si>
    <t xml:space="preserve">L'utente seleziona una patente con punteggio inferiore 15 e procede ad inserire un recupero 
use PATENTE_A_CREDITI_V2;
select top 1000 l.id, max(l.license_number) license_number,max(lis.description) description, max(l.initial_credits) initial_credits, max(l.current_credits) current_credits, max(li.ext_id) "Istanza", max(co.label) label, max(c.fiscal_code) fiscal_code, max(c.name) name,
	   max(l.created_date) created_date, count(distinct RECR_ID) Recuperi, count(distinct ANRE_FK_RECR_ID) "di cui annullati"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and l.current_credits &lt; 15
group by l.id
order by  max(l.current_credits) desc, count(distinct RECR_ID) desc, case max(l.state_id) when 2 then -2 when 3 then -1 else max(l.state_id)  end, iif( max(co.label)='Italia', 0, 1), max(co.label), max(c.fiscal_code) </t>
  </si>
  <si>
    <t>RF02-05-01-TF-001</t>
  </si>
  <si>
    <t xml:space="preserve">L'utente seleziona una patente con recuperi annullati e tenta di annullarne uno già annullato
use PATENTE_A_CREDITI_V2;
select top 1000 l.id, max(l.license_number) license_number,max(lis.description) description, max(l.initial_credits) initial_credits, max(l.current_credits) current_credits, max(li.ext_id) "Istanza", max(co.label) label, max(c.fiscal_code) fiscal_code, max(c.name) name,
	   max(l.created_date) created_date, count(distinct RECR_ID) Recuperi, count(distinct ANRE_FK_RECR_ID) "di cui annullati"
from dbo.license l
	left join dbo.license_instance li on li.id = l.license_instance_id
	left join dbo.company c on c.id = li.company_id
	left join dbo.country co on co.id = c.country_id
	left join dbo.license_state lis on lis.id = l.state_id
	left join dbo.RECR_RECUPERO_CREDITI_PAC_DAT on RECR_FK_LICE_ID = l.id
	left join dbo.ANRE_ANNULLAMENTO_RECUPERO_CREDITI_PAC_DAT on ANRE_FK_RECR_ID = RECR_ID
where l.state_id in (1, 3) and l.current_credits &lt; 15
group by l.id
order by  count(distinct ANRE_FK_RECR_ID) desc, count(distinct RECR_ID) desc, case max(l.state_id) when 2 then -2 when 3 then -1 else max(l.state_id)  end, iif( max(co.label)='Italia', 0, 1), max(co.label), max(c.fiscal_code) </t>
  </si>
  <si>
    <t>L'annullamento non è possibile</t>
  </si>
  <si>
    <t>RF02-05-01-TF-002</t>
  </si>
  <si>
    <t xml:space="preserve">L' utente è abilitato all'annullamento territoriale dei recuperi ed ha come utente target l'utente che ha inserito il recupero che si vuole cancellare
(esempio u3.conciliatore1 su ITL Test Ispettiva 1 ha come target dc.amministrativo1 )
</t>
  </si>
  <si>
    <t xml:space="preserve">user : u3.conciliatore1
pws: </t>
  </si>
  <si>
    <t xml:space="preserve">Selezionare all'elenco seguente un recupero cancellabile inserito da un utente target adatto
select l.license_number, RECR_ID, recr_data_protocollo, recr_numero_protocollo, recr_punteggio, recr_insert_user , recr_insert_date      
from dbo.recr_recupero_crediti_pac_dat 
	left join dbo.anre_annullamento_recupero_crediti_pac_dat on anre_fk_recr_id = recr_id 
	left join dbo.license l on l.id = recr_fk_lice_id 
where anre_id is null 
-- estrazione degli utenti target di un utente dato (DB2)
select ruol_fk_funz_funzione, UOOR_DESCR, ruol_fk_utnt_utente_inl utente, rurl_fk_utnt_utente_inl target   
from bdiam.ruol_ruolo_inl_dat 
	join bdiam.rurl_ruolo_utente_inl_rel on rurl_fk_ruol_ruolo_inl = RUOL_ID 
	left join bdorg.uoor_unita_organizzativa_inl_ana on UOOR_ID = ruol_fk_uoor_unita_organizzativa_inl 
where 	ruol_fk_funz_funzione = 'recupero_annullamento_territoriale' 
	and ruol_fk_utnt_utente_inl = 'giulio.lanzano'
	and now() between ruol_valid_from and coalesce(ruol_valid_to , timestamp('9999-12-31', '23:59:59'))
</t>
  </si>
  <si>
    <t>Risulta possibile annullare il recupero</t>
  </si>
  <si>
    <t>RF02-05-01-TF-003</t>
  </si>
  <si>
    <t xml:space="preserve">L' utente è abilitato all'annullamento nazionale
</t>
  </si>
  <si>
    <t xml:space="preserve">user : u3.direttore.bis
pws: </t>
  </si>
  <si>
    <t xml:space="preserve">Selezionare all'elenco seguente un recupero cancellabile
select l.license_number, RECR_ID, recr_data_protocollo, recr_numero_protocollo, recr_punteggio, recr_insert_user , recr_insert_date      
from dbo.recr_recupero_crediti_pac_dat 
	left join dbo.anre_annullamento_recupero_crediti_pac_dat on anre_fk_recr_id = recr_id 
	left join dbo.license l on l.id = recr_fk_lice_id 
where anre_id is null 
-- estrazione degli utenti abilitati alla cancellazione nazionale
select ruol_fk_funz_funzione, UOOR_DESCR, ruol_fk_utnt_utente_inl utente, rurl_fk_utnt_utente_inl target   
from bdiam.ruol_ruolo_inl_dat 
	join bdiam.rurl_ruolo_utente_inl_rel on rurl_fk_ruol_ruolo_inl = RUOL_ID 
	left join bdorg.uoor_unita_organizzativa_inl_ana on UOOR_ID = ruol_fk_uoor_unita_organizzativa_inl 
where 	ruol_fk_funz_funzione = 'recupero_annullamento_nazionale' 
	and ruol_fk_utnt_utente_inl = 'giulio.lanzano'
	and now() between ruol_valid_from and coalesce(ruol_valid_to , timestamp('9999-12-31', '23:59:59'))
</t>
  </si>
  <si>
    <t>RF02-05-01-TF-004</t>
  </si>
  <si>
    <t xml:space="preserve">L' utente NON è abilitato all'annullamento nazionale ne all'annullamento territoriale
</t>
  </si>
  <si>
    <t>Selezionare all'elenco seguente un recupero cancellabile
select l.license_number, RECR_ID, recr_data_protocollo, recr_numero_protocollo, recr_punteggio, recr_insert_user , recr_insert_date      
from dbo.recr_recupero_crediti_pac_dat 
	left join dbo.anre_annullamento_recupero_crediti_pac_dat on anre_fk_recr_id = recr_id 
	left join dbo.license l on l.id = recr_fk_lice_id 
where anre_id is null 
-- estrazione degli utenti abilitati ad entrambe le cancellazioni nazionali e territoriale
select ruol_fk_funz_funzione, UOOR_DESCR, ruol_fk_utnt_utente_inl utente, rurl_fk_utnt_utente_inl target   
from bdiam.ruol_ruolo_inl_dat 
	join bdiam.rurl_ruolo_utente_inl_rel on rurl_fk_ruol_ruolo_inl = RUOL_ID 
	left join bdorg.uoor_unita_organizzativa_inl_ana on UOOR_ID = ruol_fk_uoor_unita_organizzativa_inl 
where 	ruol_fk_funz_funzione in ( 'recupero_annullamento_territoriale', 'recupero_annullamento_nazionale')
	and now() between ruol_valid_from and coalesce(ruol_valid_to , timestamp('9999-12-31', '23:59:59'))</t>
  </si>
  <si>
    <t>NON Risulta possibile annullare il recupero</t>
  </si>
  <si>
    <t>RF02-05-01-TF-005</t>
  </si>
  <si>
    <t xml:space="preserve">L' utente è abilitato all'annullamento territoriale dei recuperi ed NON ha come utente target l'utente che ha inserito il recupero che si vuole cancellare
</t>
  </si>
  <si>
    <t>RF02-05-01-TF-006</t>
  </si>
  <si>
    <t xml:space="preserve">L' utente è abilitato all'annullamento
</t>
  </si>
  <si>
    <t xml:space="preserve">Selezionare all'elenco seguente un recupero cancellabile
select l.license_number, RECR_ID, recr_data_protocollo, recr_numero_protocollo, recr_punteggio, recr_insert_user , recr_insert_date      
from dbo.recr_recupero_crediti_pac_dat 
	left join dbo.anre_annullamento_recupero_crediti_pac_dat on anre_fk_recr_id = recr_id 
	left join dbo.license l on l.id = recr_fk_lice_id 
where anre_id is null 
-- estrazione degli utenti target di un utente dato (DB2)
select ruol_fk_funz_funzione, UOOR_DESCR, ruol_fk_utnt_utente_inl utente, rurl_fk_utnt_utente_inl target   
from bdiam.ruol_ruolo_inl_dat 
	join bdiam.rurl_ruolo_utente_inl_rel on rurl_fk_ruol_ruolo_inl = RUOL_ID 
	left join bdorg.uoor_unita_organizzativa_inl_ana on UOOR_ID = ruol_fk_uoor_unita_organizzativa_inl 
where 	ruol_fk_funz_funzione = 'recupero_annullamento_territoriale' 
	and ruol_fk_utnt_utente_inl = 'giulio.lanzano'
	and now() between ruol_valid_from and coalesce(ruol_valid_to , timestamp('9999-12-31', '23:59:59'))
</t>
  </si>
  <si>
    <t>Risulta possibile annullare il recupero, l'annullamento riesce con successo</t>
  </si>
  <si>
    <t>RF03-01-02-TF-001</t>
  </si>
  <si>
    <t xml:space="preserve">L'utente titolare di attestazioni o deleghe accede al portale dei servizi
</t>
  </si>
  <si>
    <t xml:space="preserve">user : Ada Lovelace
pws: </t>
  </si>
  <si>
    <t xml:space="preserve">L' utente apre la scheda "Visualizza Patente a Crediti - accesso per i titolari della patente e delegati"
</t>
  </si>
  <si>
    <t xml:space="preserve">Selezionare dall'elenco seguente una o piu' patenti create dall'utente con associate decurtazioni nei vari stati .
La seconda query evidenzia per una data patente i dati delle relative decurtazioni
-- elecno patenti con decurtazioni
with
dati as (
select l.license_number, STDE_DESCR, count(*) conteggio, max(l.created_by) "Creatore patente"
from dbo.decu_decurtazione_pac_dat 
	left join dbo.license l on l.id = decu_fk_lice_id 
	left join dbo.stde_stato_decurtazione_typ on STDE_ID = decu_fk_stde_id
group by l.license_number , STDE_DESCR
having count(*) &gt; 0
)
select * 
from dati 
	pivot (sum(conteggio) for STDE_DESCR in ([Bozza], [Confermata], [Annullata])) piv
where "Creatore patente" = 'LVLDAA85T50G702B'
-- Dat idecurtazione per Patente
select l.license_number, DECU_ID, STDE_DESCR, ENTE_ACRONIMO, DECU_COD_ATTO, DECU_DATA_ATTO, DECU_PUNTEGGIO, DECU_CONFIRMATION_DATE, ANDE_ANNULLAMENTO_DATE, ANDE_DATA_ANNULLAMENTO_PUNTEGGIO_PATENTE
from dbo.decu_decurtazione_pac_dat 
	left join dbo.license l on l.id = decu_fk_lice_id 
	left join dbo.stde_stato_decurtazione_typ on STDE_ID = decu_fk_stde_id
	left join dbo.ENTE_RESPONSABILE_DECURTAZIONE_ANA on ENTE_ID = DECU_FK_ENTE_ID 
	left join dbo.ANDE_ANNULLAMENTO_DECURTAZIONE_PAC_DAT on ANDE_FK_DECU_ID = DECU_ID 
where l.license_number = 'PAC-DH-577-LA'
</t>
  </si>
  <si>
    <t>Il numero di decurtazioni nei vari stati coincide e cosi I relativi dati</t>
  </si>
  <si>
    <t>RF03-01-03-TF-001</t>
  </si>
  <si>
    <t>L'utente seleziona una patente attiva per una azienda di cui è LR o delegato che abbia Punteggio inferiore a 15 e la visualizza
-- elenco patenti per Punteggio crescente e selezione utente
select l.license_number, c.fiscal_code, ls.description, l.initial_credits, l.current_credits, l.created_by
from dbo.license l 
	left join dbo.license_instance li on li.id = l.license_instance_id
	left join dbo.company c on c.id = li.company_id
	left join dbo.license_state ls on ls.id = l.state_id
where l.created_by = 'LVLDAA85T50G702B'
order by l.created_by, l.current_credits asc, l.license_number</t>
  </si>
  <si>
    <t>La Patente Attiva viene visualizzata come Sospesa* e compare la dicitura *Sospesa per valore sotto soglia per operare"</t>
  </si>
  <si>
    <t>RF03-01-03-TF-002</t>
  </si>
  <si>
    <t xml:space="preserve">L'utente accede al portale dei servizi
</t>
  </si>
  <si>
    <t xml:space="preserve">L' utente apre la scheda "Visualizza Patente a Crediti"
</t>
  </si>
  <si>
    <t>L'utente seleziona una patente attiva con Punteggio inferiore a 15 e la visualizza
-- elenco patenti per Punteggio crescente
select l.license_number, c.fiscal_code, ls.description, l.initial_credits, l.current_credits
from dbo.license l 
	left join dbo.license_instance li on li.id = l.license_instance_id
	left join dbo.company c on c.id = li.company_id
	left join dbo.license_state ls on ls.id = l.state_id
order by l.current_credits asc, l.license_number</t>
  </si>
  <si>
    <t>RF04-01-02-TF-001</t>
  </si>
  <si>
    <t xml:space="preserve">L' utente apre la scheda "Istanza Patente a Crediti e requisiti ulteriori"
</t>
  </si>
  <si>
    <t>L'utente seleziona una patente attiva per una azienda di cui è LR o delegato che abbia Punteggio uguale o superiore a 15 e la visualizza
-- elenco patenti per Punteggio crescente e selezione utente creazione
select l.license_number, c.fiscal_code, ls.description, l.initial_credits, l.current_credits, l.created_by
from dbo.license l 
	left join dbo.license_instance li on li.id = l.license_instance_id
	left join dbo.company c on c.id = li.company_id
	left join dbo.license_state ls on ls.id = l.state_id
where l.created_by = 'LVLDAA85T50G702B'
order by l.created_by, l.current_credits asc, l.license_number</t>
  </si>
  <si>
    <t>Risulta possibile aggiungere un requisito aggiuntivo</t>
  </si>
  <si>
    <t>RF04-01-02-TF-002</t>
  </si>
  <si>
    <t>L'utente seleziona una patente attiva per una azienda di cui è LR o delegato che abbia Punteggio inferiore a 15 e la visualizza
-- elenco patenti per Punteggio crescente e selezione utente creazione
select l.license_number, c.fiscal_code, ls.description, l.initial_credits, l.current_credits, l.created_by
from dbo.license l 
	left join dbo.license_instance li on li.id = l.license_instance_id
	left join dbo.company c on c.id = li.company_id
	left join dbo.license_state ls on ls.id = l.state_id
where l.created_by = 'LVLDAA85T50G702B'
order by l.created_by, l.current_credits asc, l.license_number</t>
  </si>
  <si>
    <t>NON risulta possibile selezionare il pulsante "Aggiungi Nuovo"</t>
  </si>
  <si>
    <t>RF07-01-01-TF-001</t>
  </si>
  <si>
    <t xml:space="preserve">Accesso al database applicativo in modifica
</t>
  </si>
  <si>
    <t xml:space="preserve">Viene selezionata una patente opportuna tramite la seguente estrazione, il caso di test è disegnato per un punteggio iniziale di 30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</si>
  <si>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La Patente scelta risulta visualizzata con il suo punteggio attuale</t>
  </si>
  <si>
    <t>Vengono eliminati fisicamente i requisiti addizionali associati alla patente e inseriti i nuovo requisiti secondo lo schema sotto riportato
Il requisito add_req_5 processato sequenzialmente viene ignorato perche' il valore corrente al momento del calcolo risulta 11 
add_req_1-2-3-4          2024-09-30               (inferiore a 5 anni 0 punti)
Punteggio Iniziale         2025-01-22              	            Valore  30
add_req_18                  2025-01-25 -&gt; 2027-08-12	 Valore   1
Decurtazione                2025-08-10                	             Valore -20
add_req_5                    2025-10-12 -&gt; 2027-08-12	 Valore   5</t>
  </si>
  <si>
    <t>Dopo l'esecuzione del motore la patente risulta avere il punteggio corrente 11 in accordo con la valutazione dei requisiti add_req_18 e add_req_5 in base alle loro posizioni relative alla decurtazione</t>
  </si>
  <si>
    <t>RF07-01-02-TF-001</t>
  </si>
  <si>
    <t xml:space="preserve">Viene selezionata una patente opportuna tramite la seguente estrazione, il caso di test è disegnato per un punteggio iniziale di 43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</si>
  <si>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La decurtazione di 100 punti porta la patente a un valore negativo a cui si applica la soglia 0
Il requisito add_req_17 processato sequenzialmente viene ignorato perche' il valore corrente al momento del calcolo risulta 0
Il recupero viene processato per ultimo e porta il punteggio a 10 
Punteggio iniziale atteso  43   	Punteggio Finale Atteso  10 
1 	add_req_1-2-3-4                	2007-01-01              
2 	add_req_5                      	2025-01-01 -&gt; 2028-12-12	 Valore   5
3 	Punteggio Iniziale             	2025-01-22              	 Valore  43
4 	Decurtazione                   	2025-10-01              	 Valore -100
5 	add_req_17                     	2025-10-17 -&gt; 2028-12-12	 Valore   2
6 	Recupero                       	2025-11-20              	 Valore  10</t>
  </si>
  <si>
    <t>Dopo l'esecuzione del motore la patente risulta avere il punteggio corrente 10 in accordo con la soglia a 0 applicata sull'effetto della decurtazione</t>
  </si>
  <si>
    <t>RF07-01-03-TF-001</t>
  </si>
  <si>
    <t xml:space="preserve">Viene selezionata una patente opportuna tramite la seguente estrazione, il caso di test è disegnato per un punteggio iniziale di 42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</si>
  <si>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I due recuperi consecutivi portano la Patente a superare i 100 punti, limitati a 100 per effetto della soglia superiore
La successiva Decurtazione da -20 porta il valore PaC corrente a 80
Punteggio iniziale atteso  42   	Punteggio Finale Atteso  80 
1 	add_req_1-2-3-4                	2006-01-01              
2 	add_req_6                      	2025-01-01 -&gt; 2028-02-03	 Valore   4
3 	Punteggio Iniziale             	2025-01-22              	 Valore  42
4 	Decurtazione                   	2025-10-01              	 Valore -30
5 	add_req_19                     	2025-10-17 -&gt; 2028-02-03	 Valore   2
6 	Recupero                       	2025-11-20              	 Valore  90
7 	Recupero                       	2025-12-01              	 Valore  20
8 	Decurtazione                   	2025-12-01              	 Valore -20</t>
  </si>
  <si>
    <t>Dopo l'esecuzione del motore la patente risulta avere il punteggio corrente 80 in accordo con la soglia superiore a 100 applicata al punteggio complessivo</t>
  </si>
  <si>
    <t>RF07-01-05-TF-001</t>
  </si>
  <si>
    <t xml:space="preserve">Viene selezionata una patente opportuna tramite la seguente estrazione, il caso di test è disegnato per un punteggio iniziale di 33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</si>
  <si>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La PaC ha maturato il primo scatto di anzianità prima della emissione
Punteggio iniziale atteso  33   	Punteggio Finale Atteso  35 
1 	add_req_1-2-3-4                	2014-12-18              
2 	Punteggio Iniziale             	2025-01-22              	 Valore  33
3 	Scatto anzianità Iscrizione    	2025-12-18              	 Valore   2</t>
  </si>
  <si>
    <t xml:space="preserve">Dopo l'esecuzione del motore la patente risulta avere il punteggio emissione 33 e punteggio corrente 35 </t>
  </si>
  <si>
    <t>RF07-01-05-TF-002</t>
  </si>
  <si>
    <t xml:space="preserve">Viene selezionata una patente opportuna tramite la seguente estrazione, il caso di test è disegnato per un punteggio iniziale di 30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</si>
  <si>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La PaC matura il primo scatto di anzianità successivamente alla emissione e prima di oggi
Punteggio iniziale atteso  30   	Punteggio Finale Atteso  33 
1 	add_req_1-2-3-4                	2020-12-18              
2 	Punteggio Iniziale             	2025-01-22              	 Valore  30
3 	Scatto anzianità Iscrizione    	2025-12-18              	 Valore   3</t>
  </si>
  <si>
    <t>Dopo l'esecuzione del motore la patente risulta avere il punteggio emissione 30 e punteggio corrente 33</t>
  </si>
  <si>
    <t>RF07-01-05-TF-003</t>
  </si>
  <si>
    <t xml:space="preserve">Viene selezionata una patente opportuna tramite la seguente estrazione, il caso di test è disegnato per un punteggio iniziale di 35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</si>
  <si>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La PaC ha maturato il secondo scatto di anzianità prima della emissione 
Punteggio iniziale atteso  35   	Punteggio Finale Atteso  38 
1 	add_req_1-2-3-4                	2009-12-18              
2 	Punteggio Iniziale             	2025-01-22              	 Valore  35
3 	Scatto anzianità Iscrizione    	2025-12-18              	 Valore   3</t>
  </si>
  <si>
    <t>Dopo l'esecuzione del motore la patente risulta avere il punteggio emissione 35 e punteggio corrente 38</t>
  </si>
  <si>
    <t>RF07-01-05-TF-004</t>
  </si>
  <si>
    <t>Vengono eliminati fisicamente i requisiti addizionali associati alla patente e inseriti i nuovo requisiti secondo lo schema sotto riportato
La PaC matura il secondo scatto di anzianità successivamente alla emissione e prima di oggi
Punteggio iniziale atteso  33   	Punteggio Finale Atteso  35 
1 	add_req_1-2-3-4                	2014-12-18              
2 	Punteggio Iniziale             	2025-01-22              	 Valore  33
3 	Scatto anzianità Iscrizione    	2025-12-18              	 Valore   2</t>
  </si>
  <si>
    <t>RF07-01-05-TF-005</t>
  </si>
  <si>
    <t xml:space="preserve">Viene selezionata una patente opportuna tramite la seguente estrazione, il caso di test è disegnato per un punteggio iniziale di 38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</si>
  <si>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La PaC matura il terzo scatto di anzianità prima della emissione
Punteggio iniziale atteso  38   	Punteggio Finale Atteso  40 
1 	add_req_1-2-3-4                	2004-12-18              
2 	Punteggio Iniziale             	2025-01-22              	 Valore  38
3 	Scatto anzianità Iscrizione    	2025-12-18              	 Valore   2</t>
  </si>
  <si>
    <t>Dopo l'esecuzione del motore la patente risulta avere il punteggio emissione 38 e punteggio corrente 40</t>
  </si>
  <si>
    <t>RF07-01-05-TF-006</t>
  </si>
  <si>
    <t>Vengono eliminati fisicamente i requisiti addizionali associati alla patente e inseriti i nuovo requisiti secondo lo schema sotto riportato
La PaC matura il terzo scatto di anzianità successivamente alla emissione e prima di oggi
Punteggio iniziale atteso  35   	Punteggio Finale Atteso  38 
1 	add_req_1-2-3-4                	2009-12-18              
2 	Punteggio Iniziale             	2025-01-22              	 Valore  35
3 	Scatto anzianità Iscrizione    	2025-12-18              	 Valore   3</t>
  </si>
  <si>
    <t>RF07-01-05-TF-007</t>
  </si>
  <si>
    <t xml:space="preserve">Viene selezionata una patente opportuna tramite la seguente estrazione, il caso di test è disegnato per un punteggio iniziale di 40 punti e una patente con data creazione gennaio 2025
select top 1000 
	c.fiscal_code, c.cc_registration_date, l.created_date, l.license_number, l.license_instance_id, li.ext_id, l.initial_credits, l.current_credits    
from dbo.company c 
	join dbo.license_instance li on li.company_id = c.id
	join dbo.license l on l.license_instance_id = li.id 
where 	l.state_id != 2 </t>
  </si>
  <si>
    <t>Vengono eliminati fisicamente i requisiti addizionali associati alla patente e inseriti i nuovo requisiti secondo lo schema sotto riportato
La PaC matura il quarto scatto di anzianità prima della emissione
Punteggio iniziale atteso  40   	Punteggio Finale Atteso  40 
1 	add_req_1-2-3-4                	2000-12-18              
2 	Punteggio Iniziale             	2025-01-22              	 Valore  40</t>
  </si>
  <si>
    <t>Dopo l'esecuzione del motore la patente risulta avere il punteggio emissione 40 e punteggio corrente 40</t>
  </si>
  <si>
    <t>RF07-01-05-TF-008</t>
  </si>
  <si>
    <t>Vengono eliminati fisicamente i requisiti addizionali associati alla patente e inseriti i nuovo requisiti secondo lo schema sotto riportato
La PaC matura il quarto scatto di anzianità successivamente alla emissione e prima di oggi
Punteggio iniziale atteso  38   	Punteggio Finale Atteso  40 
1 	add_req_1-2-3-4                	2004-12-18              
2 	Punteggio Iniziale             	2025-01-22              	 Valore  38
3 	Scatto anzianità Iscrizione    	2025-12-18              	 Valore   2</t>
  </si>
  <si>
    <t>RF07-01-06-TF-001</t>
  </si>
  <si>
    <t>Vengono eliminati fisicamente i requisiti addizionali associati alla patente e inseriti i nuovo requisiti secondo lo schema sotto riportato
Non viene considerato nel punteggio PaC il requisito add_req_5 in quanto alla data maturazione il punteggio PaC è 11, viene invece considerato il requisito add_req_18
Punteggio iniziale atteso  30   	Punteggio Finale Atteso  11 
1 	add_req_1-2-3-4                	2024-09-30              
2 	Punteggio Iniziale             	2025-01-22              	 Valore  30
3 	add_req_18                     	2025-01-25 -&gt; 2027-08-12	 Valore   1
4 	Decurtazione                   	2025-08-10              	 Valore -20
5 	add_req_5                      	2025-10-12 -&gt; 2027-08-12	 Valore   5</t>
  </si>
  <si>
    <t>Dopo l'esecuzione del motore la patente risulta avere il punteggio emissione 30 e punteggio corrente 11</t>
  </si>
  <si>
    <t>RF07-01-07-TF-001</t>
  </si>
  <si>
    <t>Vengono eliminati fisicamente i requisiti addizionali associati alla patente e inseriti i nuovo requisiti secondo lo schema sotto riportato
La PaC con requisti aggiuntivi dopo una decurtazione che la porta sotto i 15 punti vede considerato il recupero da 10
Punteggio iniziale atteso  30   	Punteggio Finale Atteso 20 
1 	Punteggio Iniziale             	2025-01-22              	 Valore  30
2 	add_req_5                      	2025-02-04 -&gt; 2028-02-03	 Valore   5
3 	add_req_6                      	2025-02-04 -&gt; 2028-02-03	 Valore   4
4 	add_req_18                     	2025-02-04 -&gt; 2028-02-03	 Valore   1
5 	Decurtazione                   	2025-10-08              	 Valore -30
6 	Recupero                       	2025-10-09              	 Valore  10</t>
  </si>
  <si>
    <t>Dopo l'esecuzione del motore la patente risulta avere il punteggio emissione 30 e punteggio corrente 20</t>
  </si>
  <si>
    <t>RF07-01-07-TF-002</t>
  </si>
  <si>
    <t>Vengono eliminati fisicamente i requisiti addizionali associati alla patente e inseriti i nuovo requisiti secondo lo schema sotto riportato
La PaC con requisti aggiuntivi dopo una decurtazione annullata e vede comunque considerato il recupero da 10
Punteggio iniziale atteso  30   	Punteggio Finale Atteso 50 
1 	Punteggio Iniziale             	2025-01-22              	 Valore  30
2 	add_req_5                      	2025-02-04 -&gt; 2028-02-03	 Valore   5
3 	add_req_6                      	2025-02-04 -&gt; 2028-02-03	 Valore   4
4 	add_req_18                     	2025-02-04 -&gt; 2028-02-03	 Valore   1
5 	Decurtazione  ANNULLATA      	2025-10-08              	 Valore -30  
6 	Recupero                       	2025-10-09              	 Valore  10</t>
  </si>
  <si>
    <t>Dopo l'esecuzione del motore la patente risulta avere il punteggio emissione 30 e punteggio corrente 50</t>
  </si>
  <si>
    <t>RF07-01-07-TF-003</t>
  </si>
  <si>
    <t>Vengono eliminati fisicamente i requisiti addizionali associati alla patente e inseriti i nuovo requisiti secondo lo schema sotto riportato
La PaC con requisti aggiuntivi dopo una decurtazione che la porta sotto i 15 punti e NON viene considerato il recupero annullato da 10
Punteggio iniziale atteso  30   	Punteggio Finale Atteso 20 
1 	Punteggio Iniziale             	2025-01-22              	 Valore  30
2 	add_req_5                      	2025-02-04 -&gt; 2028-02-03	 Valore   5
3 	add_req_6                      	2025-02-04 -&gt; 2028-02-03	 Valore   4
4 	add_req_18                     	2025-02-04 -&gt; 2028-02-03	 Valore   1
5 	Decurtazione                   	2025-10-08              	 Valore -30
6 	Recupero  ANNULLATO          	2025-10-09              	 Valore  10</t>
  </si>
  <si>
    <t>Dopo l'esecuzione del motore la patente risulta avere il punteggio emissione 30 e punteggio corrente 10</t>
  </si>
  <si>
    <t>RF07-01-08-TF-001</t>
  </si>
  <si>
    <t>Vengono eliminati fisicamente i requisiti addizionali associati alla patente e inseriti i nuovo requisiti secondo lo schema sotto riportato
Il recupero da 5 punti porta a rivalutare anche il requisito add_req_5  precedentemente escluso a causa della soglia (15 punti)
Punteggio iniziale atteso  30   	Punteggio Finale Atteso  21
1 	add_req_1-2-3-4                	2024-09-30              
2 	Punteggio Iniziale             	2025-01-22              	 Valore  30
3 	add_req_18                     	2025-01-25 -&gt; 2027-08-12	 Valore   1
4 	Decurtazione                   	2025-08-10              	 Valore -20
5 	add_req_5                      	2025-10-12 -&gt; 2027-08-12	 Valore   5
6 	Recupero                       	2025-10-09              	 Valore   5</t>
  </si>
  <si>
    <t>Dopo l'esecuzione del motore la patente risulta avere il punteggio emissione 30 e punteggio corrente 21</t>
  </si>
  <si>
    <t>RF07-01-15-TF-001</t>
  </si>
  <si>
    <t>L' utente è abilitato alla funzione di inserimento decurtazioni</t>
  </si>
  <si>
    <t>L'utente abilitato accede e inserisce una nuova decurtazione
La seguente query estrae l'elenco delle patenti attive e sospese
select c.fiscal_code, l.id, l.license_number, ls.description, l.license_instance_id, li.ext_id, l.initial_credits, l.current_credits 
from dbo.license_instance li
	join dbo.company c on c.id = li.company_id
	join dbo.license l on l.license_instance_id = li.id
	left join dbo.license_state ls on ls.id = l.state_id
where l.state_id in (1, 3)</t>
  </si>
  <si>
    <t xml:space="preserve">Dopo l'esecuzione del motore, il punteggio PaC risulta aggiornato e le due date DECU_DATA_DECURTAZIONE_PUNTEGGIO_PATENTE e DECU_DATA_ULTIMO_CONTEGGIO_PATENTE valorizzate
-- Query di controllo 
select c.fiscal_code, l.id, l.license_number, l.initial_credits, l.current_credits, lies.label "Stato evento", lie.created_date "Ultimo evento lavorazione", lie.content, 
       DECU_ID, STDE_DESCR, DECU_PUNTEGGIO, DECU_CREATION_DATE, 
       DECU_DATA_DECURTAZIONE_PUNTEGGIO_PATENTE, DECU_DATA_ULTIMO_CONTEGGIO_PATENTE
from dbo.license_instance li
	join dbo.company c on c.id = li.company_id
	join dbo.license l on l.license_instance_id = li.id
	join dbo.DECU_DECURTAZIONE_PAC_DAT decu on DECU_FK_LICE_ID = l.id
	left join dbo.STDE_STATO_DECURTAZIONE_TYP on STDE_ID = DECU_FK_STDE_ID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c.fiscal_code = '98645321044'
order by c.fiscal_code , l.id, DECU_CREATION_DATE desc </t>
  </si>
  <si>
    <t>RF07-01-15-TF-002</t>
  </si>
  <si>
    <t>L'utente scegli una PaC attiva con decurtazione valida già elaborata e ne risottomette l'elaborazione 
Lo script una volta selezionato il CF della PaC che si vuole rielaborare inserisce un evento che forza il ricalcolo</t>
  </si>
  <si>
    <t xml:space="preserve">Dopo l'esecuzione del motore, la data DECU_DATA_DECURTAZIONE_PUNTEGGIO_PATENTE risulta invariata e la data DECU_DATA_ULTIMO_CONTEGGIO_PATENTE ha acquisito assunto il valore corrente
-- Query di controllo 
select c.fiscal_code, l.id, l.license_number, l.initial_credits, l.current_credits, lies.label "Stato evento", lie.created_date "Ultimo evento lavorazione", lie.content, 
       DECU_ID, STDE_DESCR, DECU_PUNTEGGIO, DECU_CREATION_DATE, 
       DECU_DATA_DECURTAZIONE_PUNTEGGIO_PATENTE, DECU_DATA_ULTIMO_CONTEGGIO_PATENTE
from dbo.license_instance li
	join dbo.company c on c.id = li.company_id
	join dbo.license l on l.license_instance_id = li.id
	join dbo.DECU_DECURTAZIONE_PAC_DAT decu on DECU_FK_LICE_ID = l.id
	left join dbo.STDE_STATO_DECURTAZIONE_TYP on STDE_ID = DECU_FK_STDE_ID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c.fiscal_code = '98645321044'
order by c.fiscal_code , l.id, DECU_CREATION_DATE desc </t>
  </si>
  <si>
    <t>RF07-01-15-TF-003</t>
  </si>
  <si>
    <t>L' utente è abilitato alla funzione di annullamento decurtazioni</t>
  </si>
  <si>
    <t xml:space="preserve">L'utente abilitato accede e annulla una decurtazione già elaborata
La seguente query estrae l'elenco delle PaC con Decurtazioni attive e calcolate
select c.fiscal_code, l.id, l.license_number, l.initial_credits, l.current_credits, lies.label "Stato evento", lie.created_date "Ultimo evento lavorazione", lie.content, 
       DECU_ID, STDE_DESCR, DECU_PUNTEGGIO, DECU_CREATION_DATE, 
       DECU_DATA_DECURTAZIONE_PUNTEGGIO_PATENTE, DECU_DATA_ULTIMO_CONTEGGIO_PATENTE
from dbo.license_instance li
	join dbo.company c on c.id = li.company_id
	join dbo.license l on l.license_instance_id = li.id
	join dbo.DECU_DECURTAZIONE_PAC_DAT decu on DECU_FK_LICE_ID = l.id
	left join dbo.ANDE_ANNULLAMENTO_DECURTAZIONE_PAC_DAT on ANDE_FK_DECU_ID = DECU_ID 
	left join dbo.STDE_STATO_DECURTAZIONE_TYP on STDE_ID = DECU_FK_STDE_ID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ANDE_ID is null and DECU_FK_STDE_ID = 2 
	and DECU_DATA_DECURTAZIONE_PUNTEGGIO_PATENTE is not null
order by c.fiscal_code , l.id, DECU_CREATION_DATE desc </t>
  </si>
  <si>
    <t xml:space="preserve">L'utente accede alla PaC selezionata ed annulla la decurtazione, 
una volta terminata l'elaborazione del motore risulteranno variati il punteggio PaC corrente e valorizzata la ANDE_DATA_ANNULLAMENTO_PUTENGGIO_PATENTE
-- Query di controllo 
select c.fiscal_code, l.id, l.license_number, l.initial_credits, l.current_credits, lies.label "Stato evento", lie.created_date "Ultimo evento lavorazione", lie.content, 
       ANDE_ID, ANDE_DATA_ANNULLAMENTO_PUNTEGGIO_PATENTE, 
	   DECU_ID, STDE_DESCR, DECU_PUNTEGGIO, DECU_CREATION_DATE, 
       DECU_DATA_DECURTAZIONE_PUNTEGGIO_PATENTE, DECU_DATA_ULTIMO_CONTEGGIO_PATENTE
from dbo.license_instance li
	join dbo.company c on c.id = li.company_id
	join dbo.license l on l.license_instance_id = li.id
	join dbo.DECU_DECURTAZIONE_PAC_DAT decu on DECU_FK_LICE_ID = l.id
	left join dbo.ANDE_ANNULLAMENTO_DECURTAZIONE_PAC_DAT on ANDE_FK_DECU_ID = DECU_ID 
	left join dbo.STDE_STATO_DECURTAZIONE_TYP on STDE_ID = DECU_FK_STDE_ID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c.fiscal_code= '00000016253'
order by c.fiscal_code , l.id, DECU_CREATION_DATE desc </t>
  </si>
  <si>
    <t>RF07-01-15-TF-004</t>
  </si>
  <si>
    <t>L' utente è abilitato alla funzione di inserimento recuperi</t>
  </si>
  <si>
    <t>L'utente accede al seguente link: http://10.80.82.100/recupero-patente-crediti/manage</t>
  </si>
  <si>
    <t xml:space="preserve">L'utente abilitato accede e inserisce una nuovo recupero
La seguente query estrae l'elenco delle patenti attive e sospese con punteggio inferiore a 15
select c.fiscal_code, l.id, l.license_number, ls.description, l.license_instance_id, li.ext_id, l.initial_credits, l.current_credits 
from dbo.license_instance li
	join dbo.company c on c.id = li.company_id
	join dbo.license l on l.license_instance_id = li.id
	left join dbo.license_state ls on ls.id = l.state_id
where l.state_id in (1, 3) and l.current_credits &lt; 15 </t>
  </si>
  <si>
    <t xml:space="preserve">Dopo l'esecuzione del motore, il punteggio PaC risulta aggiornato e le due date RECR_DATA_RECUPERO_PUNTEGGIO_PATENTE e RECR_DATA_ULTIMO_CONTEGGIO_PATENTE valorizzate
-- Query di controllo 
select c.fiscal_code, l.id, l.license_number, l.initial_credits, l.current_credits, lies.label "Stato evento", lie.created_date "Ultimo evento lavorazione", lie.content, 
       RECR_ID, RECR_PUNTEGGIO, RECR_INSERT_DATE, 
       RECR_DATA_RECUPERO_PUNTEGGIO_PATENTE, RECR_DATA_ULTIMO_CONTEGGIO_PATENTE
from dbo.license_instance li
	join dbo.company c on c.id = li.company_id
	join dbo.license l on l.license_instance_id = li.id
	join dbo.RECR_RECUPERO_CREDITI_PAC_DAT on RECR_FK_LICE_ID = l.id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c.fiscal_code = '01219090816'
order by c.fiscal_code , l.id, RECR_INSERT_DATE desc </t>
  </si>
  <si>
    <t>RF07-01-15-TF-005</t>
  </si>
  <si>
    <t>L'utente scegli una PaC attiva con rcupero valido già elaborato e ne risottomette l'elaborazione 
Lo script una volta selezionato il CF della PaC che si vuole rielaborare inserisce un evento che forza il ricalcolo</t>
  </si>
  <si>
    <t xml:space="preserve">Dopo l'esecuzione del motore, la data RECR_DATA_RECUPERO_PUNTEGGIO_PATENTE risulta invariata e la data RECR_DATA_ULTIMO_CONTEGGIO_PATENTE ha acquisito assunto il valore corrente per i recuperi NON annullati
-- Query di controllo 
select c.fiscal_code, l.id, l.license_number, l.initial_credits, l.current_credits, lies.label "Stato evento", lie.created_date "Ultimo evento lavorazione", lie.content, 
       RECR_ID, RECR_PUNTEGGIO, RECR_INSERT_DATE, ANRE_ANNULLAMENTO_DATE,
       RECR_DATA_RECUPERO_PUNTEGGIO_PATENTE, RECR_DATA_ULTIMO_CONTEGGIO_PATENTE
from dbo.license_instance li
	join dbo.company c on c.id = li.company_id
	join dbo.license l on l.license_instance_id = li.id
	join dbo.RECR_RECUPERO_CREDITI_PAC_DAT on RECR_FK_LICE_ID = l.id
	left join dbo.ANRE_ANNULLAMENTO_RECUPERO_CREDITI_PAC_DAT on ANRE_FK_RECR_ID = RECR_ID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c.fiscal_code = '01577640038'
order by c.fiscal_code , l.id, RECR_INSERT_DATE desc </t>
  </si>
  <si>
    <t>RF07-01-15-TF-006</t>
  </si>
  <si>
    <t>L' utente è abilitato alla funzione di annullamento recuperi</t>
  </si>
  <si>
    <t xml:space="preserve">L'utente abilitato accede e annulla un recupero già elaborato
La seguente query estrae l'elenco delle PaC con Recuperi attivi e calcolati
select c.fiscal_code, l.id, l.license_number, l.initial_credits, l.current_credits
       RECR_ID, RECR_PUNTEGGIO, RECR_INSERT_DATE, ANRE_ANNULLAMENTO_DATE,
       RECR_DATA_RECUPERO_PUNTEGGIO_PATENTE, RECR_DATA_ULTIMO_CONTEGGIO_PATENTE
from dbo.license_instance li
	join dbo.company c on c.id = li.company_id
	join dbo.license l on l.license_instance_id = li.id
	join dbo.RECR_RECUPERO_CREDITI_PAC_DAT on RECR_FK_LICE_ID = l.id
	left join dbo.ANRE_ANNULLAMENTO_RECUPERO_CREDITI_PAC_DAT on ANRE_FK_RECR_ID = RECR_ID 
where	ANRE_ID is null and RECR_DATA_RECUPERO_PUNTEGGIO_PATENTE is not null 
order by c.fiscal_code , l.id, RECR_INSERT_DATE desc </t>
  </si>
  <si>
    <t xml:space="preserve">L'utente accede alla PaC selezionata ed annulla il recupero, 
una volta terminata l'elaborazione del motore risulteranno variati il punteggio PaC corrente e valorizzata la ANRE_DATA_ANNULLAMENTO_PUNTEGGIO_PATENTE
-- Query di controllo 
select c.fiscal_code, l.id, l.license_number, l.initial_credits, l.current_credits, lies.label "Stato evento", lie.created_date "Ultimo evento lavorazione", lie.content, 
       RECR_ID, RECR_PUNTEGGIO, RECR_INSERT_DATE, ANRE_ANNULLAMENTO_DATE, ANRE_DATA_ANNULLAMENTO_PUNTEGGIO_PATENTE,
       RECR_DATA_RECUPERO_PUNTEGGIO_PATENTE, RECR_DATA_ULTIMO_CONTEGGIO_PATENTE
from dbo.license_instance li
	join dbo.company c on c.id = li.company_id
	join dbo.license l on l.license_instance_id = li.id
	join dbo.RECR_RECUPERO_CREDITI_PAC_DAT on RECR_FK_LICE_ID = l.id
	left join dbo.ANRE_ANNULLAMENTO_RECUPERO_CREDITI_PAC_DAT on ANRE_FK_RECR_ID = RECR_ID 
	left join dbo.license_instance_event lie  on lie.license_instance_id  = l.license_instance_id
	left join dbo.license_instance_event lie2 on lie2.license_instance_id = l.license_instance_id and lie2.id &gt; lie.id 
	left join dbo.license_instance_event_state lies on lies.id = lie.event_state_id
where	lie2.id is null 
	and c.fiscal_code = '01219090816'
order by c.fiscal_code , l.id, RECR_INSERT_DATE desc </t>
  </si>
  <si>
    <t>Collaudo</t>
  </si>
  <si>
    <t xml:space="preserve">Integrazione </t>
  </si>
  <si>
    <t>RUOL_ID</t>
  </si>
  <si>
    <t>RUOL_FK_UTNT_UTENTE_INL</t>
  </si>
  <si>
    <t>RUOL_FK_FUNZ_FUNZIONE</t>
  </si>
  <si>
    <t>RURL_FK_UTNT_UTENTE_INL</t>
  </si>
  <si>
    <t>RUOL_VALID_FROM</t>
  </si>
  <si>
    <t>RUOL_VALID_TO</t>
  </si>
  <si>
    <t>UOOR_DESCR</t>
  </si>
  <si>
    <t>u3.conciliatore1</t>
  </si>
  <si>
    <t>decurtazione_annullamento_territoriale</t>
  </si>
  <si>
    <t>chiara.defabio</t>
  </si>
  <si>
    <t>2026-01-21-09.23.18.904000</t>
  </si>
  <si>
    <t>9999-12-31-09.23.18.904000</t>
  </si>
  <si>
    <t>ITL Test Ispettiva 1</t>
  </si>
  <si>
    <t>u3.direttore</t>
  </si>
  <si>
    <t>giulio.lanzano</t>
  </si>
  <si>
    <t>2025-11-26-12.12.09.380199</t>
  </si>
  <si>
    <t>9999-12-31-23.59.59.000000</t>
  </si>
  <si>
    <t>enzo.giordano</t>
  </si>
  <si>
    <t>2026-01-27-15.11.39.700000</t>
  </si>
  <si>
    <t>9999-12-31-15.11.39.700000</t>
  </si>
  <si>
    <t>Ufficio III – DC Innovazione e Pianificazione</t>
  </si>
  <si>
    <t>sara.zorzi</t>
  </si>
  <si>
    <t>2025-11-26-00.00.00.000000</t>
  </si>
  <si>
    <t>9999-12-31-14.29.28.468000</t>
  </si>
  <si>
    <t>dc.amministrativo1</t>
  </si>
  <si>
    <t>recupero_annullamento_territoriale</t>
  </si>
  <si>
    <t>2026-01-21-13.04.07.515000</t>
  </si>
  <si>
    <t>9999-12-31-13.04.07.515000</t>
  </si>
  <si>
    <t>ITL Pilota</t>
  </si>
  <si>
    <t>u3.capovigilanza</t>
  </si>
  <si>
    <t>luca.bracchi</t>
  </si>
  <si>
    <t>2026-01-21-13.19.11.691000</t>
  </si>
  <si>
    <t>9999-12-31-13.19.11.691000</t>
  </si>
  <si>
    <t>dc.capoprocessovigilanza</t>
  </si>
  <si>
    <t>2026-01-22-08.48.35.597000</t>
  </si>
  <si>
    <t>9999-12-31-08.48.35.598000</t>
  </si>
  <si>
    <t>ITL Test Ispettiva 2</t>
  </si>
  <si>
    <t>dc.amministrativo2</t>
  </si>
  <si>
    <t>dc.capoprocessoutenza</t>
  </si>
  <si>
    <t>2026-01-20-08.42.49.197000</t>
  </si>
  <si>
    <t>9999-12-31-08.42.49.197000</t>
  </si>
  <si>
    <t>dc.capoteam1vo</t>
  </si>
  <si>
    <t>dc.capoteam2vt</t>
  </si>
  <si>
    <t>dc.dirigente</t>
  </si>
  <si>
    <t>dc.ispettore1vo</t>
  </si>
  <si>
    <t>dc.ispettore2vo</t>
  </si>
  <si>
    <t>u3.isp1tv1</t>
  </si>
  <si>
    <t>dc.ispettore3vt</t>
  </si>
  <si>
    <t>dc.ispettore4vt</t>
  </si>
  <si>
    <t>u3.capoteamcm.bis</t>
  </si>
  <si>
    <t>u3.capofunzionamento.bis</t>
  </si>
  <si>
    <t>2026-01-20-08.42.49.244000</t>
  </si>
  <si>
    <t>9999-12-31-08.42.49.244000</t>
  </si>
  <si>
    <t>ITL Test Ispettiva 3</t>
  </si>
  <si>
    <t>u3.capoutenza.bis</t>
  </si>
  <si>
    <t>2026-01-20-08.42.49.270000</t>
  </si>
  <si>
    <t>9999-12-31-08.42.49.270000</t>
  </si>
  <si>
    <t>2026-01-20-17.18.40.685000</t>
  </si>
  <si>
    <t>9999-12-31-17.18.40.685000</t>
  </si>
  <si>
    <t>u3.isp1tv2</t>
  </si>
  <si>
    <t>2026-01-20-17.18.40.701000</t>
  </si>
  <si>
    <t>9999-12-31-17.18.40.701000</t>
  </si>
  <si>
    <t>u3.capovigilanza.bis</t>
  </si>
  <si>
    <t>2026-01-20-17.18.40.718000</t>
  </si>
  <si>
    <t>9999-12-31-17.18.40.718000</t>
  </si>
  <si>
    <t>u3.capoteamvig1.bis</t>
  </si>
  <si>
    <t>2026-01-23-08.42.25.926000</t>
  </si>
  <si>
    <t>9999-12-31-08.42.25.926000</t>
  </si>
  <si>
    <t>2026-01-23-08.42.28.914000</t>
  </si>
  <si>
    <t>9999-12-31-08.42.28.914000</t>
  </si>
  <si>
    <t>u3.operatore1</t>
  </si>
  <si>
    <t>agnese.chiodi</t>
  </si>
  <si>
    <t>gestione_patente.visualizzazione</t>
  </si>
  <si>
    <t>[NULL]</t>
  </si>
  <si>
    <t>2024-12-19-10.54.36.142964</t>
  </si>
  <si>
    <t>9999-12-31-00.00.00.000000</t>
  </si>
  <si>
    <t>ITL Caserta</t>
  </si>
  <si>
    <t>angelo.giamberini</t>
  </si>
  <si>
    <t>ITL Firenze</t>
  </si>
  <si>
    <t>decurtazione_visualizzazione</t>
  </si>
  <si>
    <t>u3.direttore.bis</t>
  </si>
  <si>
    <t>decurtazione_annullamento_nazionale</t>
  </si>
  <si>
    <t/>
  </si>
  <si>
    <t>2026-01-19-15.49.18.867000</t>
  </si>
  <si>
    <t>9999-12-31-15.49.18.867000</t>
  </si>
  <si>
    <t>u3.capoteamcm</t>
  </si>
  <si>
    <t>recupero_inserimento</t>
  </si>
  <si>
    <t>matteo.camponeschi</t>
  </si>
  <si>
    <t>2026-01-27-14.59.06.569000</t>
  </si>
  <si>
    <t>9999-12-31-14.59.06.569000</t>
  </si>
  <si>
    <t>IAM Torino-Aosta</t>
  </si>
  <si>
    <t>antoniogiuseppe.plantera</t>
  </si>
  <si>
    <t>ITL Lecce</t>
  </si>
  <si>
    <t>u3.capoteamvig2.bis</t>
  </si>
  <si>
    <t>felice.ligioi</t>
  </si>
  <si>
    <t>gennaro.carone</t>
  </si>
  <si>
    <t>giovanni.piccioli</t>
  </si>
  <si>
    <t>margherita.marino</t>
  </si>
  <si>
    <t>pietro.grassi</t>
  </si>
  <si>
    <t>sandra.campani</t>
  </si>
  <si>
    <t>stefania.farinelli</t>
  </si>
  <si>
    <t>ispettore.uno</t>
  </si>
  <si>
    <t>decurtazione_inserimento</t>
  </si>
  <si>
    <t>u3.isp2tv2</t>
  </si>
  <si>
    <t>2025-07-10-00.00.00.000000</t>
  </si>
  <si>
    <t>9999-12-31-22.59.59.000000</t>
  </si>
  <si>
    <t>UfficioTestINL</t>
  </si>
  <si>
    <t>claudia.fersini</t>
  </si>
  <si>
    <t>dalia.giardino</t>
  </si>
  <si>
    <t>francesca.leotta</t>
  </si>
  <si>
    <t>luca.ferrari</t>
  </si>
  <si>
    <t>mario.pagano</t>
  </si>
  <si>
    <t>ITL Udine-Pordenone</t>
  </si>
  <si>
    <t>micaela.cappellini</t>
  </si>
  <si>
    <t>raffaele.carbone</t>
  </si>
  <si>
    <t>Ufficio III - DC Pianificazione</t>
  </si>
  <si>
    <t>vincenzo.salerno</t>
  </si>
  <si>
    <t>u3.conciliatore1.bis</t>
  </si>
  <si>
    <t>annamaria.moretti</t>
  </si>
  <si>
    <t>recupero_annullamento_nazionale</t>
  </si>
  <si>
    <t>u3.conciliatore2.bis</t>
  </si>
  <si>
    <t>u3.capoutenza</t>
  </si>
  <si>
    <t>2026-01-21-09.20.40.878000</t>
  </si>
  <si>
    <t>9999-12-31-09.20.40.878000</t>
  </si>
  <si>
    <t>2026-01-15-00.00.01.000000</t>
  </si>
  <si>
    <t>angela.martelli</t>
  </si>
  <si>
    <t>angelica.cerchiaro</t>
  </si>
  <si>
    <t>u3.convocatore.bis</t>
  </si>
  <si>
    <t>2026-01-21-09.16.46.181000</t>
  </si>
  <si>
    <t>9999-12-31-09.16.46.181000</t>
  </si>
  <si>
    <t>2026-01-20-08.42.49.593000</t>
  </si>
  <si>
    <t>9999-12-31-08.42.49.593000</t>
  </si>
  <si>
    <t>antonella.panebianco</t>
  </si>
  <si>
    <t>elisabetta.giunti</t>
  </si>
  <si>
    <t>giovanni.lomonaco</t>
  </si>
  <si>
    <t>giuseppe.rotondi</t>
  </si>
  <si>
    <t>marco.surace</t>
  </si>
  <si>
    <t>paola.russo</t>
  </si>
  <si>
    <t>sofia.aglietti</t>
  </si>
  <si>
    <t>stefania.previti</t>
  </si>
  <si>
    <t>2025-07-28-10.32.36.416000</t>
  </si>
  <si>
    <t>9999-12-31-10.32.36.416000</t>
  </si>
  <si>
    <t>u3.isp1tv1.bis</t>
  </si>
  <si>
    <t>beatrice.salvestrini</t>
  </si>
  <si>
    <t>claudio.dercole</t>
  </si>
  <si>
    <t>francesco.costantini</t>
  </si>
  <si>
    <t>IIL - Venezia</t>
  </si>
  <si>
    <t>marcello.scorsone</t>
  </si>
  <si>
    <t>marina.tamburini</t>
  </si>
  <si>
    <t>mariopino.toscano</t>
  </si>
  <si>
    <t>u3.isp1tv2.bis</t>
  </si>
  <si>
    <t>rosalinda.autorino</t>
  </si>
  <si>
    <t>u3.isp2tv1</t>
  </si>
  <si>
    <t>anna.lenza</t>
  </si>
  <si>
    <t>u3.isp2tv1.bis</t>
  </si>
  <si>
    <t>2026-01-20-08.42.49.620000</t>
  </si>
  <si>
    <t>9999-12-31-08.42.49.620000</t>
  </si>
  <si>
    <t>2026-01-20-08.42.49.663000</t>
  </si>
  <si>
    <t>9999-12-31-08.42.49.663000</t>
  </si>
  <si>
    <t>u3.isp2tv2.bis</t>
  </si>
  <si>
    <t>2024-01-04-00.00.00.000000</t>
  </si>
  <si>
    <t>catello.iammarino</t>
  </si>
  <si>
    <t>daniela.sbano</t>
  </si>
  <si>
    <t>francesca.romiti</t>
  </si>
  <si>
    <t>katia.vetrano</t>
  </si>
  <si>
    <t>marinella.abatecola</t>
  </si>
  <si>
    <t>monica.caiani</t>
  </si>
  <si>
    <t>u3.operatore1.bis</t>
  </si>
  <si>
    <t>roberta.sandrini</t>
  </si>
  <si>
    <t>vincenzo.borgese</t>
  </si>
  <si>
    <t>2025-07-28-10.43.26.437000</t>
  </si>
  <si>
    <t>9999-12-31-10.43.26.437000</t>
  </si>
  <si>
    <t>annarita.bottone</t>
  </si>
  <si>
    <t>ITL Latina</t>
  </si>
  <si>
    <t>2025-04-18-00.00.00.000000</t>
  </si>
  <si>
    <t>u3.operatore2.bis</t>
  </si>
  <si>
    <t>2026-01-21-10.08.05.507000</t>
  </si>
  <si>
    <t>9999-12-31-10.08.05.507000</t>
  </si>
  <si>
    <t>alessandro.pascarella</t>
  </si>
  <si>
    <t>marco.bologna</t>
  </si>
  <si>
    <t>2025-07-02-18.59.57.450000</t>
  </si>
  <si>
    <t>9999-12-31-18.59.57.450000</t>
  </si>
  <si>
    <t>angelo.depaola</t>
  </si>
  <si>
    <t>marco.re</t>
  </si>
  <si>
    <t>2025-07-02-19.01.34.216000</t>
  </si>
  <si>
    <t>9999-12-31-19.01.34.216000</t>
  </si>
  <si>
    <t>IAM Genova</t>
  </si>
  <si>
    <t>margherita.dattilo</t>
  </si>
  <si>
    <t>2025-07-02-19.02.26.907000</t>
  </si>
  <si>
    <t>9999-12-31-19.02.26.907000</t>
  </si>
  <si>
    <t>ITL Catanzaro-Crotone</t>
  </si>
  <si>
    <t>maria.priscoglio</t>
  </si>
  <si>
    <t>2025-07-02-19.00.52.990000</t>
  </si>
  <si>
    <t>9999-12-31-19.00.52.990000</t>
  </si>
  <si>
    <t>ITL Cuneo</t>
  </si>
  <si>
    <t>2026-01-21-09.58.58.321000</t>
  </si>
  <si>
    <t>9999-12-31-09.58.58.321000</t>
  </si>
  <si>
    <t>2025-12-29-10.53.42.329000</t>
  </si>
  <si>
    <t>9999-12-31-10.53.42.329000</t>
  </si>
  <si>
    <t>mariano.bruno</t>
  </si>
  <si>
    <t>2025-07-02-19.00.39.775000</t>
  </si>
  <si>
    <t>9999-12-31-19.00.39.775000</t>
  </si>
  <si>
    <t>ITL Salerno</t>
  </si>
  <si>
    <t>mariapia.demartino</t>
  </si>
  <si>
    <t>2025-07-02-19.00.59.157000</t>
  </si>
  <si>
    <t>9999-12-31-19.00.59.157000</t>
  </si>
  <si>
    <t>ITL Macerata</t>
  </si>
  <si>
    <t>bartolo.lentini</t>
  </si>
  <si>
    <t>mariateresa.forte</t>
  </si>
  <si>
    <t>2025-07-02-19.00.27.904000</t>
  </si>
  <si>
    <t>9999-12-31-19.00.27.904000</t>
  </si>
  <si>
    <t>ITL Cosenza</t>
  </si>
  <si>
    <t>emiliano.cerbai</t>
  </si>
  <si>
    <t>mariateresa.tavella</t>
  </si>
  <si>
    <t>2025-07-02-19.01.44.958000</t>
  </si>
  <si>
    <t>9999-12-31-19.01.44.958000</t>
  </si>
  <si>
    <t>IAM Roma</t>
  </si>
  <si>
    <t>francesco.iaccarino</t>
  </si>
  <si>
    <t>mario.pescatore</t>
  </si>
  <si>
    <t>2025-07-02-19.02.14.235000</t>
  </si>
  <si>
    <t>9999-12-31-19.02.14.235000</t>
  </si>
  <si>
    <t>ITL Treviso - Belluno</t>
  </si>
  <si>
    <t>giulia.michelini</t>
  </si>
  <si>
    <t>martina.lazzarin</t>
  </si>
  <si>
    <t>2025-07-02-19.01.10.623000</t>
  </si>
  <si>
    <t>9999-12-31-19.01.10.623000</t>
  </si>
  <si>
    <t>maria.sannino</t>
  </si>
  <si>
    <t>massimo.delorenzo</t>
  </si>
  <si>
    <t>2025-07-02-19.01.55.060000</t>
  </si>
  <si>
    <t>9999-12-31-19.01.55.060000</t>
  </si>
  <si>
    <t>IAM Reggio-Calabria</t>
  </si>
  <si>
    <t>patrizia.delsanto</t>
  </si>
  <si>
    <t>matteo.morando</t>
  </si>
  <si>
    <t>2025-07-02-19.01.02.950000</t>
  </si>
  <si>
    <t>9999-12-31-19.01.02.950000</t>
  </si>
  <si>
    <t>ITL Parma-Reggio Emilia</t>
  </si>
  <si>
    <t>salvatore.digiovanni</t>
  </si>
  <si>
    <t>matteo.placido</t>
  </si>
  <si>
    <t>2025-07-02-19.01.45.356000</t>
  </si>
  <si>
    <t>9999-12-31-19.01.45.356000</t>
  </si>
  <si>
    <t>stefania.menicali</t>
  </si>
  <si>
    <t>maurizio.trentadue</t>
  </si>
  <si>
    <t>2024-12-19-14.44.25.834283</t>
  </si>
  <si>
    <t>michela.latempa</t>
  </si>
  <si>
    <t>2025-07-02-19.01.10.919000</t>
  </si>
  <si>
    <t>9999-12-31-19.01.10.919000</t>
  </si>
  <si>
    <t>michela.pietrafesa</t>
  </si>
  <si>
    <t>2025-07-02-19.02.16.020000</t>
  </si>
  <si>
    <t>9999-12-31-19.02.16.020000</t>
  </si>
  <si>
    <t>ITL Ravenna - Ferrara</t>
  </si>
  <si>
    <t>michela.scacciatella</t>
  </si>
  <si>
    <t>2025-07-02-19.00.06.164000</t>
  </si>
  <si>
    <t>9999-12-31-19.00.06.164000</t>
  </si>
  <si>
    <t>ITL Perugia</t>
  </si>
  <si>
    <t>beatrice.bonciani</t>
  </si>
  <si>
    <t>michele.cimmarrusti</t>
  </si>
  <si>
    <t>2025-07-02-19.01.57.765000</t>
  </si>
  <si>
    <t>9999-12-31-19.01.57.765000</t>
  </si>
  <si>
    <t>IAM Bari-BAT</t>
  </si>
  <si>
    <t>cristina.marasco</t>
  </si>
  <si>
    <t>michele.sparano</t>
  </si>
  <si>
    <t>2025-07-02-19.01.45.695000</t>
  </si>
  <si>
    <t>9999-12-31-19.01.45.695000</t>
  </si>
  <si>
    <t>francesco.ghiggi</t>
  </si>
  <si>
    <t>monica.gini</t>
  </si>
  <si>
    <t>2025-07-02-19.01.12.973000</t>
  </si>
  <si>
    <t>9999-12-31-19.01.12.973000</t>
  </si>
  <si>
    <t>ITL Verona</t>
  </si>
  <si>
    <t>luigi.buonomo</t>
  </si>
  <si>
    <t>norberto.masi</t>
  </si>
  <si>
    <t>2025-07-02-18.59.54.546000</t>
  </si>
  <si>
    <t>9999-12-31-18.59.54.546000</t>
  </si>
  <si>
    <t>ITL Frosinone</t>
  </si>
  <si>
    <t>mariangela.vecchio</t>
  </si>
  <si>
    <t>norma.porchia</t>
  </si>
  <si>
    <t>2025-07-02-19.00.27.949000</t>
  </si>
  <si>
    <t>9999-12-31-19.00.27.949000</t>
  </si>
  <si>
    <t>martina.mazzi</t>
  </si>
  <si>
    <t>orazioantonio.bocale</t>
  </si>
  <si>
    <t>2025-07-02-19.00.13.775000</t>
  </si>
  <si>
    <t>9999-12-31-19.00.13.775000</t>
  </si>
  <si>
    <t>ITL Teramo</t>
  </si>
  <si>
    <t>rosanna.saponara</t>
  </si>
  <si>
    <t>paola.reho</t>
  </si>
  <si>
    <t>2025-07-02-19.00.32.996000</t>
  </si>
  <si>
    <t>9999-12-31-19.00.32.996000</t>
  </si>
  <si>
    <t>2025-07-28-13.26.31.278000</t>
  </si>
  <si>
    <t>9999-12-31-13.26.31.278000</t>
  </si>
  <si>
    <t>patrizia.caricati</t>
  </si>
  <si>
    <t>2025-07-02-19.02.03.455000</t>
  </si>
  <si>
    <t>9999-12-31-19.02.03.455000</t>
  </si>
  <si>
    <t>ITL Como-Lecco-Sondrio</t>
  </si>
  <si>
    <t>piera.procopio</t>
  </si>
  <si>
    <t>2025-07-02-19.01.39.961000</t>
  </si>
  <si>
    <t>9999-12-31-19.01.39.961000</t>
  </si>
  <si>
    <t>IAM Bologna</t>
  </si>
  <si>
    <t>pietro.giorgio</t>
  </si>
  <si>
    <t>2025-07-02-19.01.58.690000</t>
  </si>
  <si>
    <t>9999-12-31-19.01.58.690000</t>
  </si>
  <si>
    <t>raffaele.covino</t>
  </si>
  <si>
    <t>2025-07-09-19.02.33.694000</t>
  </si>
  <si>
    <t>9999-12-31-19.02.33.694000</t>
  </si>
  <si>
    <t>ITL Rimini-Forlì Cesena</t>
  </si>
  <si>
    <t>annalisa.deluca</t>
  </si>
  <si>
    <t>roberta.difrancesco</t>
  </si>
  <si>
    <t>ITL Ascoli Piceno-Fermo</t>
  </si>
  <si>
    <t>2025-10-21-10.11.25.184973</t>
  </si>
  <si>
    <t>rocco.mangialardo</t>
  </si>
  <si>
    <t>ITL Novara-Verbania</t>
  </si>
  <si>
    <t>rosa.defalco</t>
  </si>
  <si>
    <t>2025-07-02-18.59.53.565000</t>
  </si>
  <si>
    <t>9999-12-31-18.59.53.565000</t>
  </si>
  <si>
    <t>ITL Chieti-Pescara</t>
  </si>
  <si>
    <t>rosalba.lombardo</t>
  </si>
  <si>
    <t>2025-07-02-19.00.20.211000</t>
  </si>
  <si>
    <t>9999-12-31-19.00.20.211000</t>
  </si>
  <si>
    <t>ITL Brindisi</t>
  </si>
  <si>
    <t>rosario.esposito</t>
  </si>
  <si>
    <t>2025-07-02-19.00.46.017000</t>
  </si>
  <si>
    <t>9999-12-31-19.00.46.017000</t>
  </si>
  <si>
    <t>ITL Asti-Alessandria</t>
  </si>
  <si>
    <t>2026-01-19-15.48.50.855000</t>
  </si>
  <si>
    <t>9999-12-31-15.48.50.855000</t>
  </si>
  <si>
    <t>2026-01-20-08.42.49.953000</t>
  </si>
  <si>
    <t>9999-12-31-08.42.49.953000</t>
  </si>
  <si>
    <t>salvatoreulisse.russo</t>
  </si>
  <si>
    <t>2025-07-02-19.00.52.086000</t>
  </si>
  <si>
    <t>9999-12-31-19.00.52.086000</t>
  </si>
  <si>
    <t>ITL Brescia</t>
  </si>
  <si>
    <t>sara.tramontana</t>
  </si>
  <si>
    <t>2025-07-02-19.00.18.294000</t>
  </si>
  <si>
    <t>9999-12-31-19.00.18.294000</t>
  </si>
  <si>
    <t>ITL Viterbo</t>
  </si>
  <si>
    <t>sebastiano.merrone</t>
  </si>
  <si>
    <t>serena.papadia</t>
  </si>
  <si>
    <t>2025-07-02-19.00.28.349000</t>
  </si>
  <si>
    <t>9999-12-31-19.00.28.349000</t>
  </si>
  <si>
    <t>serenella.fornaciari</t>
  </si>
  <si>
    <t>2025-07-02-19.00.07.087000</t>
  </si>
  <si>
    <t>9999-12-31-19.00.07.087000</t>
  </si>
  <si>
    <t>angela.mannini</t>
  </si>
  <si>
    <t>silvia.sciocchetti</t>
  </si>
  <si>
    <t>2025-07-02-19.00.58.968000</t>
  </si>
  <si>
    <t>9999-12-31-19.00.58.968000</t>
  </si>
  <si>
    <t>ITL Ancona</t>
  </si>
  <si>
    <t>silvio.bambagiotti</t>
  </si>
  <si>
    <t>2025-07-02-19.01.11.265000</t>
  </si>
  <si>
    <t>9999-12-31-19.01.11.265000</t>
  </si>
  <si>
    <t>simona.cossu</t>
  </si>
  <si>
    <t>2025-07-02-19.02.01.659000</t>
  </si>
  <si>
    <t>9999-12-31-19.02.01.659000</t>
  </si>
  <si>
    <t>IAM Cagliari-Oristano</t>
  </si>
  <si>
    <t>2026-01-20-08.42.50.006000</t>
  </si>
  <si>
    <t>9999-12-31-08.42.50.006000</t>
  </si>
  <si>
    <t>2026-01-21-09.15.30.259000</t>
  </si>
  <si>
    <t>9999-12-31-09.15.30.259000</t>
  </si>
  <si>
    <t>stefano.alesi</t>
  </si>
  <si>
    <t>2025-07-02-19.02.21.662000</t>
  </si>
  <si>
    <t>9999-12-31-19.02.21.662000</t>
  </si>
  <si>
    <t>stefano.bergonzi</t>
  </si>
  <si>
    <t>2025-07-02-19.02.08.108000</t>
  </si>
  <si>
    <t>9999-12-31-19.02.08.108000</t>
  </si>
  <si>
    <t>ITL Pavia-Lodi</t>
  </si>
  <si>
    <t>stefano.longovaschetti</t>
  </si>
  <si>
    <t>antonio.nafi</t>
  </si>
  <si>
    <t>stefano.marconi</t>
  </si>
  <si>
    <t>2025-07-09-19.01.45.936000</t>
  </si>
  <si>
    <t>9999-12-31-19.01.45.936000</t>
  </si>
  <si>
    <t>DIL - Centro</t>
  </si>
  <si>
    <t>delia.dipaola</t>
  </si>
  <si>
    <t>stefano.marrocu</t>
  </si>
  <si>
    <t>2025-07-02-19.02.01.708000</t>
  </si>
  <si>
    <t>9999-12-31-19.02.01.708000</t>
  </si>
  <si>
    <t>giovannamaria.rossi</t>
  </si>
  <si>
    <t>stefano.rossi</t>
  </si>
  <si>
    <t>2025-07-02-19.01.58.847000</t>
  </si>
  <si>
    <t>9999-12-31-19.01.58.847000</t>
  </si>
  <si>
    <t>giuseppina.zoina</t>
  </si>
  <si>
    <t>tommaso.carnevale</t>
  </si>
  <si>
    <t>margherita.daloia</t>
  </si>
  <si>
    <t>u3.capofunzionamento</t>
  </si>
  <si>
    <t>2025-07-02-17.07.40.246000</t>
  </si>
  <si>
    <t>9999-12-31-17.07.40.246000</t>
  </si>
  <si>
    <t>paola.prodomo</t>
  </si>
  <si>
    <t>2025-07-02-19.02.28.622000</t>
  </si>
  <si>
    <t>9999-12-31-19.02.28.622000</t>
  </si>
  <si>
    <t>simona.scalzo</t>
  </si>
  <si>
    <t>valentina.fazio</t>
  </si>
  <si>
    <t>2025-07-02-19.02.14.875000</t>
  </si>
  <si>
    <t>9999-12-31-19.02.14.875000</t>
  </si>
  <si>
    <t>teodoro.serafini</t>
  </si>
  <si>
    <t>valeria.sileo</t>
  </si>
  <si>
    <t>2025-07-02-19.00.40.707000</t>
  </si>
  <si>
    <t>9999-12-31-19.00.40.707000</t>
  </si>
  <si>
    <t>2025-07-28-10.43.07.926000</t>
  </si>
  <si>
    <t>9999-12-31-10.43.07.926000</t>
  </si>
  <si>
    <t>veronica.cannata</t>
  </si>
  <si>
    <t>2025-07-02-19.00.50.146000</t>
  </si>
  <si>
    <t>9999-12-31-19.00.50.146000</t>
  </si>
  <si>
    <t>ITL Biella-Vercelli</t>
  </si>
  <si>
    <t>vincenza.pipoli</t>
  </si>
  <si>
    <t>2025-07-02-19.01.04.166000</t>
  </si>
  <si>
    <t>9999-12-31-19.01.04.166000</t>
  </si>
  <si>
    <t>vincenzo.conte</t>
  </si>
  <si>
    <t>DIL - Sud</t>
  </si>
  <si>
    <t>2026-01-20-08.42.50.336000</t>
  </si>
  <si>
    <t>9999-12-31-08.42.50.336000</t>
  </si>
  <si>
    <t>2026-01-20-08.42.50.365000</t>
  </si>
  <si>
    <t>9999-12-31-08.42.50.365000</t>
  </si>
  <si>
    <t>2026-01-20-08.42.50.391000</t>
  </si>
  <si>
    <t>9999-12-31-08.42.50.391000</t>
  </si>
  <si>
    <t>2026-01-27-14.59.20.588000</t>
  </si>
  <si>
    <t>9999-12-31-14.59.20.588000</t>
  </si>
  <si>
    <t>2026-01-20-08.42.50.436000</t>
  </si>
  <si>
    <t>9999-12-31-08.42.50.436000</t>
  </si>
  <si>
    <t>2026-01-23-08.42.32.879000</t>
  </si>
  <si>
    <t>9999-12-31-08.42.32.879000</t>
  </si>
  <si>
    <t>2026-01-21-09.20.24.851000</t>
  </si>
  <si>
    <t>9999-12-31-09.20.24.851000</t>
  </si>
  <si>
    <t>2026-01-20-08.42.50.460000</t>
  </si>
  <si>
    <t>9999-12-31-08.42.50.460000</t>
  </si>
  <si>
    <t>2026-01-21-10.07.50.356000</t>
  </si>
  <si>
    <t>9999-12-31-10.07.50.356000</t>
  </si>
  <si>
    <t>2026-01-23-08.42.33.173000</t>
  </si>
  <si>
    <t>9999-12-31-08.42.33.173000</t>
  </si>
  <si>
    <t>2026-01-21-09.23.04.738000</t>
  </si>
  <si>
    <t>9999-12-31-09.23.04.738000</t>
  </si>
  <si>
    <t>2025-12-29-10.52.51.102000</t>
  </si>
  <si>
    <t>9999-12-31-10.52.51.102000</t>
  </si>
  <si>
    <t>2026-01-19-15.49.04.801000</t>
  </si>
  <si>
    <t>9999-12-31-15.49.04.801000</t>
  </si>
  <si>
    <t>2026-01-20-08.42.50.748000</t>
  </si>
  <si>
    <t>9999-12-31-08.42.50.748000</t>
  </si>
  <si>
    <t>2026-01-20-08.42.50.776000</t>
  </si>
  <si>
    <t>9999-12-31-08.42.50.776000</t>
  </si>
  <si>
    <t>abramo.ardito1</t>
  </si>
  <si>
    <t>achille.ferraiuolo</t>
  </si>
  <si>
    <t>2025-07-02-19.00.22.978000</t>
  </si>
  <si>
    <t>9999-12-31-19.00.22.978000</t>
  </si>
  <si>
    <t>achille.paolino</t>
  </si>
  <si>
    <t>2025-07-02-19.00.37.368000</t>
  </si>
  <si>
    <t>9999-12-31-19.00.37.368000</t>
  </si>
  <si>
    <t>ada.altieri</t>
  </si>
  <si>
    <t>2025-07-02-19.00.28.406000</t>
  </si>
  <si>
    <t>9999-12-31-19.00.28.406000</t>
  </si>
  <si>
    <t>ITL Foggia</t>
  </si>
  <si>
    <t>ada.centonze</t>
  </si>
  <si>
    <t>2025-07-02-19.01.40.158000</t>
  </si>
  <si>
    <t>9999-12-31-19.01.40.158000</t>
  </si>
  <si>
    <t>ada.rigon</t>
  </si>
  <si>
    <t>2025-07-02-19.00.59.299000</t>
  </si>
  <si>
    <t>9999-12-31-19.00.59.299000</t>
  </si>
  <si>
    <t>ITL Modena</t>
  </si>
  <si>
    <t>addolorata.sasso</t>
  </si>
  <si>
    <t>2025-07-02-19.01.49.003000</t>
  </si>
  <si>
    <t>9999-12-31-19.01.49.003000</t>
  </si>
  <si>
    <t>IAM Napoli</t>
  </si>
  <si>
    <t>adele.mangini</t>
  </si>
  <si>
    <t>2025-07-02-19.01.34.365000</t>
  </si>
  <si>
    <t>9999-12-31-19.01.34.365000</t>
  </si>
  <si>
    <t>IAM Venezia</t>
  </si>
  <si>
    <t>adele.miccoli</t>
  </si>
  <si>
    <t>2025-07-02-19.02.17.964000</t>
  </si>
  <si>
    <t>9999-12-31-19.02.17.964000</t>
  </si>
  <si>
    <t>adriana.acquaviva</t>
  </si>
  <si>
    <t>2025-07-02-19.01.37.811000</t>
  </si>
  <si>
    <t>9999-12-31-19.01.37.811000</t>
  </si>
  <si>
    <t>adriana.buono</t>
  </si>
  <si>
    <t>2025-07-02-19.01.55.802000</t>
  </si>
  <si>
    <t>9999-12-31-19.01.55.802000</t>
  </si>
  <si>
    <t>adriana.lamancusa</t>
  </si>
  <si>
    <t>2025-07-02-19.01.00.768000</t>
  </si>
  <si>
    <t>9999-12-31-19.01.00.768000</t>
  </si>
  <si>
    <t>adriano.fasano</t>
  </si>
  <si>
    <t>2025-07-02-19.01.55.817000</t>
  </si>
  <si>
    <t>9999-12-31-19.01.55.817000</t>
  </si>
  <si>
    <t>agatha.solimini</t>
  </si>
  <si>
    <t>2025-07-02-19.01.27.781000</t>
  </si>
  <si>
    <t>9999-12-31-19.01.27.781000</t>
  </si>
  <si>
    <t>agatino.reale</t>
  </si>
  <si>
    <t>2025-07-02-19.01.49.016000</t>
  </si>
  <si>
    <t>9999-12-31-19.01.49.016000</t>
  </si>
  <si>
    <t>agnese.carfagna</t>
  </si>
  <si>
    <t>2025-07-02-19.00.20.522000</t>
  </si>
  <si>
    <t>9999-12-31-19.00.20.522000</t>
  </si>
  <si>
    <t>ITL Campobasso-Isernia</t>
  </si>
  <si>
    <t>agnese.dimaro</t>
  </si>
  <si>
    <t>2025-07-02-19.01.49.030000</t>
  </si>
  <si>
    <t>9999-12-31-19.01.49.030000</t>
  </si>
  <si>
    <t>agostino.delbalzo</t>
  </si>
  <si>
    <t>2025-07-02-19.01.27.798000</t>
  </si>
  <si>
    <t>9999-12-31-19.01.27.798000</t>
  </si>
  <si>
    <t>agostino.margaritora</t>
  </si>
  <si>
    <t>agostino.renzi</t>
  </si>
  <si>
    <t>2025-07-02-19.02.21.723000</t>
  </si>
  <si>
    <t>9999-12-31-19.02.21.723000</t>
  </si>
  <si>
    <t>ITL Avellino-Benevento</t>
  </si>
  <si>
    <t>agostino.salvato</t>
  </si>
  <si>
    <t>alba.ventura</t>
  </si>
  <si>
    <t>2025-07-02-19.01.00.785000</t>
  </si>
  <si>
    <t>9999-12-31-19.01.00.785000</t>
  </si>
  <si>
    <t>alberto.barcellona</t>
  </si>
  <si>
    <t>2025-07-02-19.00.43.800000</t>
  </si>
  <si>
    <t>9999-12-31-19.00.43.800000</t>
  </si>
  <si>
    <t>alberto.cuzzucrea</t>
  </si>
  <si>
    <t>2025-07-02-19.01.53.456000</t>
  </si>
  <si>
    <t>9999-12-31-19.01.53.457000</t>
  </si>
  <si>
    <t>alberto.gardina</t>
  </si>
  <si>
    <t>2025-07-09-19.01.23.731000</t>
  </si>
  <si>
    <t>9999-12-31-19.01.23.731000</t>
  </si>
  <si>
    <t>ITL Varese</t>
  </si>
  <si>
    <t>alberto.hilber</t>
  </si>
  <si>
    <t>2025-07-02-19.01.34.377000</t>
  </si>
  <si>
    <t>9999-12-31-19.01.34.377000</t>
  </si>
  <si>
    <t>alberto.lorenzin</t>
  </si>
  <si>
    <t>2025-07-02-19.02.10.322000</t>
  </si>
  <si>
    <t>9999-12-31-19.02.10.322000</t>
  </si>
  <si>
    <t>ITL Padova-Rovigo</t>
  </si>
  <si>
    <t>alberto.niosi</t>
  </si>
  <si>
    <t>2025-07-02-19.00.07.224000</t>
  </si>
  <si>
    <t>9999-12-31-19.00.07.224000</t>
  </si>
  <si>
    <t>ITL Prato-Pistoia</t>
  </si>
  <si>
    <t>alberto.raso</t>
  </si>
  <si>
    <t>2025-07-02-19.02.24.488000</t>
  </si>
  <si>
    <t>9999-12-31-19.02.24.488000</t>
  </si>
  <si>
    <t>alberto.ravalli</t>
  </si>
  <si>
    <t>2025-07-02-19.00.22.995000</t>
  </si>
  <si>
    <t>9999-12-31-19.00.22.995000</t>
  </si>
  <si>
    <t>2025-07-02-18.59.39.752000</t>
  </si>
  <si>
    <t>9999-12-31-18.59.39.752000</t>
  </si>
  <si>
    <t>alberto.redi</t>
  </si>
  <si>
    <t>2025-07-02-19.01.06.773000</t>
  </si>
  <si>
    <t>9999-12-31-19.01.06.773000</t>
  </si>
  <si>
    <t>ITL Trieste-Gorizia</t>
  </si>
  <si>
    <t>alberto.romanazzo</t>
  </si>
  <si>
    <t>ITL Potenza-Matera</t>
  </si>
  <si>
    <t>alberto.sansone</t>
  </si>
  <si>
    <t>2025-07-02-19.02.17.978000</t>
  </si>
  <si>
    <t>9999-12-31-19.02.17.978000</t>
  </si>
  <si>
    <t>albertoelias.vangi</t>
  </si>
  <si>
    <t>2025-07-02-19.01.55.830000</t>
  </si>
  <si>
    <t>9999-12-31-19.01.55.830000</t>
  </si>
  <si>
    <t>albertogiulio.zapelloni</t>
  </si>
  <si>
    <t>2025-07-02-19.00.54.156000</t>
  </si>
  <si>
    <t>9999-12-31-19.00.54.156000</t>
  </si>
  <si>
    <t>aldo.ferrecchia</t>
  </si>
  <si>
    <t>ITL Livorno-Pisa</t>
  </si>
  <si>
    <t>aldo.mignacco</t>
  </si>
  <si>
    <t>2025-07-02-19.01.32.991000</t>
  </si>
  <si>
    <t>9999-12-31-19.01.32.991000</t>
  </si>
  <si>
    <t>alessandra.alessi</t>
  </si>
  <si>
    <t>2025-07-02-19.01.40.175000</t>
  </si>
  <si>
    <t>9999-12-31-19.01.40.175000</t>
  </si>
  <si>
    <t>alessandra.artuso</t>
  </si>
  <si>
    <t>2025-07-02-19.01.40.191000</t>
  </si>
  <si>
    <t>9999-12-31-19.01.40.191000</t>
  </si>
  <si>
    <t>alessandra.bafundi</t>
  </si>
  <si>
    <t>2025-07-02-19.01.37.825000</t>
  </si>
  <si>
    <t>9999-12-31-19.01.37.825000</t>
  </si>
  <si>
    <t>alessandra.biribanti</t>
  </si>
  <si>
    <t>2025-07-09-19.01.40.089000</t>
  </si>
  <si>
    <t>9999-12-31-19.01.40.089000</t>
  </si>
  <si>
    <t>Ufficio I - DC Vigilanza e Sicurezza</t>
  </si>
  <si>
    <t>alessandra.carrozza</t>
  </si>
  <si>
    <t>2025-07-02-19.00.31.042000</t>
  </si>
  <si>
    <t>9999-12-31-19.00.31.042000</t>
  </si>
  <si>
    <t>alessandra.faedda</t>
  </si>
  <si>
    <t>2025-07-02-19.00.03.973000</t>
  </si>
  <si>
    <t>9999-12-31-19.00.03.973000</t>
  </si>
  <si>
    <t>ITL Nuoro</t>
  </si>
  <si>
    <t>alessandra.falaschetti</t>
  </si>
  <si>
    <t>2025-07-02-19.02.20.527000</t>
  </si>
  <si>
    <t>9999-12-31-19.02.20.527000</t>
  </si>
  <si>
    <t>alessandra.fusco</t>
  </si>
  <si>
    <t>2025-07-02-18.59.58.347000</t>
  </si>
  <si>
    <t>9999-12-31-18.59.58.347000</t>
  </si>
  <si>
    <t>alessandra.galasso</t>
  </si>
  <si>
    <t>2025-07-02-19.00.50.165000</t>
  </si>
  <si>
    <t>9999-12-31-19.00.50.165000</t>
  </si>
  <si>
    <t>alessandra.gianforte</t>
  </si>
  <si>
    <t>2025-07-02-18.59.56.142000</t>
  </si>
  <si>
    <t>9999-12-31-18.59.56.142000</t>
  </si>
  <si>
    <t>ITL L'Aquila</t>
  </si>
  <si>
    <t>alessandra.leonardi</t>
  </si>
  <si>
    <t>2025-07-02-19.01.40.204000</t>
  </si>
  <si>
    <t>9999-12-31-19.01.40.204000</t>
  </si>
  <si>
    <t>alessandra.liberatore</t>
  </si>
  <si>
    <t>2025-07-02-18.59.58.364000</t>
  </si>
  <si>
    <t>9999-12-31-18.59.58.364000</t>
  </si>
  <si>
    <t>alessandra.martorella</t>
  </si>
  <si>
    <t>2025-07-02-18.59.51.132000</t>
  </si>
  <si>
    <t>9999-12-31-18.59.51.132000</t>
  </si>
  <si>
    <t>alessandra.masucci</t>
  </si>
  <si>
    <t>2025-07-02-18.59.56.455000</t>
  </si>
  <si>
    <t>9999-12-31-18.59.56.455000</t>
  </si>
  <si>
    <t>alessandra.nisi</t>
  </si>
  <si>
    <t>2025-07-02-19.01.37.838000</t>
  </si>
  <si>
    <t>9999-12-31-19.01.37.838000</t>
  </si>
  <si>
    <t>alessandra.orlando</t>
  </si>
  <si>
    <t>2025-07-02-19.01.49.044000</t>
  </si>
  <si>
    <t>9999-12-31-19.01.49.044000</t>
  </si>
  <si>
    <t>alessandra.piconese</t>
  </si>
  <si>
    <t>2025-07-02-19.02.24.503000</t>
  </si>
  <si>
    <t>9999-12-31-19.02.24.503000</t>
  </si>
  <si>
    <t>alessandra.piras</t>
  </si>
  <si>
    <t>2025-07-02-19.01.58.967000</t>
  </si>
  <si>
    <t>9999-12-31-19.01.58.967000</t>
  </si>
  <si>
    <t>alessandra.riccio</t>
  </si>
  <si>
    <t>2025-07-02-19.01.49.062000</t>
  </si>
  <si>
    <t>9999-12-31-19.01.49.062000</t>
  </si>
  <si>
    <t>alessandra.rossi</t>
  </si>
  <si>
    <t>2025-07-02-19.01.08.834000</t>
  </si>
  <si>
    <t>9999-12-31-19.01.08.834000</t>
  </si>
  <si>
    <t>alessandra.tartariello</t>
  </si>
  <si>
    <t>2025-07-02-19.00.41.005000</t>
  </si>
  <si>
    <t>9999-12-31-19.00.41.005000</t>
  </si>
  <si>
    <t>ITL Taranto</t>
  </si>
  <si>
    <t>alessandra.taviani</t>
  </si>
  <si>
    <t>2025-07-02-19.01.40.220000</t>
  </si>
  <si>
    <t>9999-12-31-19.01.40.220000</t>
  </si>
  <si>
    <t>alessandra.tumminello</t>
  </si>
  <si>
    <t>2025-07-02-19.00.56.788000</t>
  </si>
  <si>
    <t>9999-12-31-19.00.56.788000</t>
  </si>
  <si>
    <t>alessandra.ventriglia</t>
  </si>
  <si>
    <t>2025-07-02-19.02.04.113000</t>
  </si>
  <si>
    <t>9999-12-31-19.02.04.113000</t>
  </si>
  <si>
    <t>ITL Mantova-Cremona</t>
  </si>
  <si>
    <t>alessandra.viaggio</t>
  </si>
  <si>
    <t>2025-07-02-19.01.06.787000</t>
  </si>
  <si>
    <t>9999-12-31-19.01.06.787000</t>
  </si>
  <si>
    <t>alessandra.vitiello</t>
  </si>
  <si>
    <t>2025-07-02-19.01.37.852000</t>
  </si>
  <si>
    <t>9999-12-31-19.01.37.852000</t>
  </si>
  <si>
    <t>alessandro.balbo</t>
  </si>
  <si>
    <t>2025-07-02-19.00.23.013000</t>
  </si>
  <si>
    <t>9999-12-31-19.00.23.013000</t>
  </si>
  <si>
    <t>alessandro.battisti</t>
  </si>
  <si>
    <t>alessandro.bencivenga</t>
  </si>
  <si>
    <t>alessandro.berto</t>
  </si>
  <si>
    <t>alessandro.blandi</t>
  </si>
  <si>
    <t>2025-07-02-19.01.28.066000</t>
  </si>
  <si>
    <t>9999-12-31-19.01.28.067000</t>
  </si>
  <si>
    <t>alessandro.buso</t>
  </si>
  <si>
    <t>2025-07-02-19.02.12.620000</t>
  </si>
  <si>
    <t>9999-12-31-19.02.12.620000</t>
  </si>
  <si>
    <t>alessandro.capati</t>
  </si>
  <si>
    <t>2025-07-02-19.00.14.171000</t>
  </si>
  <si>
    <t>9999-12-31-19.00.14.171000</t>
  </si>
  <si>
    <t>ITL Terni-Rieti</t>
  </si>
  <si>
    <t>alessandro.castrignano</t>
  </si>
  <si>
    <t>alessandro.cicconimassi</t>
  </si>
  <si>
    <t>2025-07-02-19.00.57.573000</t>
  </si>
  <si>
    <t>9999-12-31-19.00.57.573000</t>
  </si>
  <si>
    <t>alessandro.coccia</t>
  </si>
  <si>
    <t>alessandro.conte</t>
  </si>
  <si>
    <t>alessandro.crobu</t>
  </si>
  <si>
    <t>2025-07-02-19.01.58.983000</t>
  </si>
  <si>
    <t>9999-12-31-19.01.58.983000</t>
  </si>
  <si>
    <t>alessandro.deconciliis</t>
  </si>
  <si>
    <t>alessandro.delmolino</t>
  </si>
  <si>
    <t>alessandro.desarnoprignano</t>
  </si>
  <si>
    <t>2025-07-02-19.01.49.330000</t>
  </si>
  <si>
    <t>9999-12-31-19.01.49.330000</t>
  </si>
  <si>
    <t>alessandro.difilippo</t>
  </si>
  <si>
    <t>2025-07-02-19.01.59.001000</t>
  </si>
  <si>
    <t>9999-12-31-19.01.59.001000</t>
  </si>
  <si>
    <t>alessandro.divirgilio</t>
  </si>
  <si>
    <t>2025-07-02-19.00.14.455000</t>
  </si>
  <si>
    <t>9999-12-31-19.00.14.455000</t>
  </si>
  <si>
    <t>alessandro.dolci</t>
  </si>
  <si>
    <t>INL</t>
  </si>
  <si>
    <t>alessandro.fantozzi</t>
  </si>
  <si>
    <t>2025-07-02-18.59.56.471000</t>
  </si>
  <si>
    <t>9999-12-31-18.59.56.471000</t>
  </si>
  <si>
    <t>alessandro.federici</t>
  </si>
  <si>
    <t>2025-07-02-19.00.28.421000</t>
  </si>
  <si>
    <t>9999-12-31-19.00.28.421000</t>
  </si>
  <si>
    <t>alessandro.fort</t>
  </si>
  <si>
    <t>2025-07-02-19.01.08.850000</t>
  </si>
  <si>
    <t>9999-12-31-19.01.08.850000</t>
  </si>
  <si>
    <t>alessandro.grossi</t>
  </si>
  <si>
    <t>2025-07-02-19.01.40.489000</t>
  </si>
  <si>
    <t>9999-12-31-19.01.40.489000</t>
  </si>
  <si>
    <t>alessandro.livrieri</t>
  </si>
  <si>
    <t>2025-07-02-19.01.40.504000</t>
  </si>
  <si>
    <t>9999-12-31-19.01.40.504000</t>
  </si>
  <si>
    <t>alessandro.loconte</t>
  </si>
  <si>
    <t>2025-07-02-18.59.54.914000</t>
  </si>
  <si>
    <t>9999-12-31-18.59.54.914000</t>
  </si>
  <si>
    <t>ITL Grosseto</t>
  </si>
  <si>
    <t>alessandro.losi</t>
  </si>
  <si>
    <t>alessandro.maugeri</t>
  </si>
  <si>
    <t>2025-07-02-19.01.49.344000</t>
  </si>
  <si>
    <t>9999-12-31-19.01.49.344000</t>
  </si>
  <si>
    <t>alessandro.mediatore</t>
  </si>
  <si>
    <t>2025-07-02-19.01.49.359000</t>
  </si>
  <si>
    <t>9999-12-31-19.01.49.359000</t>
  </si>
  <si>
    <t>alessandro.mellino</t>
  </si>
  <si>
    <t>2025-07-02-19.01.59.019000</t>
  </si>
  <si>
    <t>9999-12-31-19.01.59.019000</t>
  </si>
  <si>
    <t>alessandro.merlotti</t>
  </si>
  <si>
    <t>2025-07-02-19.01.24.153000</t>
  </si>
  <si>
    <t>9999-12-31-19.01.24.153000</t>
  </si>
  <si>
    <t>IAM Milano</t>
  </si>
  <si>
    <t>alessandro.milano</t>
  </si>
  <si>
    <t>2025-07-02-19.00.48.022000</t>
  </si>
  <si>
    <t>9999-12-31-19.00.48.022000</t>
  </si>
  <si>
    <t>alessandro.millo</t>
  </si>
  <si>
    <t>2025-07-09-19.01.56.612000</t>
  </si>
  <si>
    <t>9999-12-31-19.01.56.612000</t>
  </si>
  <si>
    <t>alessandro.nuzzo</t>
  </si>
  <si>
    <t>2025-07-02-19.00.18.619000</t>
  </si>
  <si>
    <t>9999-12-31-19.00.18.619000</t>
  </si>
  <si>
    <t>alessandro.pacifico</t>
  </si>
  <si>
    <t>2025-07-02-19.00.41.022000</t>
  </si>
  <si>
    <t>9999-12-31-19.00.41.022000</t>
  </si>
  <si>
    <t>2025-07-02-19.00.07.236000</t>
  </si>
  <si>
    <t>9999-12-31-19.00.07.236000</t>
  </si>
  <si>
    <t>alessandro.pastorelli</t>
  </si>
  <si>
    <t>alessandro.perrone</t>
  </si>
  <si>
    <t>alessandro.pillai</t>
  </si>
  <si>
    <t>2025-07-02-19.01.40.518000</t>
  </si>
  <si>
    <t>9999-12-31-19.01.40.518000</t>
  </si>
  <si>
    <t>alessandro.putzolu</t>
  </si>
  <si>
    <t>2025-07-02-19.00.10.271000</t>
  </si>
  <si>
    <t>9999-12-31-19.00.10.271000</t>
  </si>
  <si>
    <t>ITL Sassari</t>
  </si>
  <si>
    <t>alessandro.quarto</t>
  </si>
  <si>
    <t>2025-07-02-19.01.55.844000</t>
  </si>
  <si>
    <t>9999-12-31-19.01.55.844000</t>
  </si>
  <si>
    <t>alessandro.ranieri</t>
  </si>
  <si>
    <t>2025-07-09-19.02.23.188000</t>
  </si>
  <si>
    <t>9999-12-31-19.02.23.188000</t>
  </si>
  <si>
    <t>ITL Savona - Imperia</t>
  </si>
  <si>
    <t>alessandro.romano</t>
  </si>
  <si>
    <t>2025-07-02-19.01.49.376000</t>
  </si>
  <si>
    <t>9999-12-31-19.01.49.376000</t>
  </si>
  <si>
    <t>alessandro.santostefano</t>
  </si>
  <si>
    <t>2025-07-02-19.02.24.515000</t>
  </si>
  <si>
    <t>9999-12-31-19.02.24.515000</t>
  </si>
  <si>
    <t>alessandro.silenzi</t>
  </si>
  <si>
    <t>ITL Lucca-Massa Carrara</t>
  </si>
  <si>
    <t>alessandro.tarallo</t>
  </si>
  <si>
    <t>2025-07-02-19.01.37.865000</t>
  </si>
  <si>
    <t>9999-12-31-19.01.37.865000</t>
  </si>
  <si>
    <t>alessandro.votano</t>
  </si>
  <si>
    <t>2025-07-02-19.01.46.484000</t>
  </si>
  <si>
    <t>9999-12-31-19.01.46.484000</t>
  </si>
  <si>
    <t>IAM Firenze</t>
  </si>
  <si>
    <t>alessandromaria.turini</t>
  </si>
  <si>
    <t>2025-07-02-19.01.28.081000</t>
  </si>
  <si>
    <t>9999-12-31-19.01.28.081000</t>
  </si>
  <si>
    <t>alessia.bulgarelli</t>
  </si>
  <si>
    <t>2025-07-02-19.00.59.315000</t>
  </si>
  <si>
    <t>9999-12-31-19.00.59.315000</t>
  </si>
  <si>
    <t>alessia.carlino</t>
  </si>
  <si>
    <t>2025-07-02-19.02.06.462000</t>
  </si>
  <si>
    <t>9999-12-31-19.02.06.462000</t>
  </si>
  <si>
    <t>alessia.catucci</t>
  </si>
  <si>
    <t>2025-07-02-19.01.40.532000</t>
  </si>
  <si>
    <t>9999-12-31-19.01.40.532000</t>
  </si>
  <si>
    <t>alessia.fornasier</t>
  </si>
  <si>
    <t>2025-07-09-19.01.39.120000</t>
  </si>
  <si>
    <t>9999-12-31-19.01.39.120000</t>
  </si>
  <si>
    <t>Ufficio III - DC Coordinamento</t>
  </si>
  <si>
    <t>alessia.magistrale</t>
  </si>
  <si>
    <t>2025-07-02-19.00.18.634000</t>
  </si>
  <si>
    <t>9999-12-31-19.00.18.634000</t>
  </si>
  <si>
    <t>alessia.mautone</t>
  </si>
  <si>
    <t>2025-07-02-19.01.49.392000</t>
  </si>
  <si>
    <t>9999-12-31-19.01.49.392000</t>
  </si>
  <si>
    <t>alessia.meneghini</t>
  </si>
  <si>
    <t>2025-07-02-19.00.48.034000</t>
  </si>
  <si>
    <t>9999-12-31-19.00.48.034000</t>
  </si>
  <si>
    <t>alessia.patrone</t>
  </si>
  <si>
    <t>2025-07-02-19.01.49.405000</t>
  </si>
  <si>
    <t>9999-12-31-19.01.49.405000</t>
  </si>
  <si>
    <t>alessia.perrino</t>
  </si>
  <si>
    <t>2025-07-02-19.01.40.547000</t>
  </si>
  <si>
    <t>9999-12-31-19.01.40.547000</t>
  </si>
  <si>
    <t>alessia.pinna</t>
  </si>
  <si>
    <t>2025-07-02-19.01.59.034000</t>
  </si>
  <si>
    <t>9999-12-31-19.01.59.034000</t>
  </si>
  <si>
    <t>alessia.romano</t>
  </si>
  <si>
    <t>2025-07-02-19.01.49.419000</t>
  </si>
  <si>
    <t>9999-12-31-19.01.49.419000</t>
  </si>
  <si>
    <t>alessia.scarnato</t>
  </si>
  <si>
    <t>2025-07-02-18.59.39.774000</t>
  </si>
  <si>
    <t>9999-12-31-18.59.39.774000</t>
  </si>
  <si>
    <t>2025-07-02-19.01.24.168000</t>
  </si>
  <si>
    <t>9999-12-31-19.01.24.168000</t>
  </si>
  <si>
    <t>alessia.taralla</t>
  </si>
  <si>
    <t>2025-07-02-19.00.05.257000</t>
  </si>
  <si>
    <t>9999-12-31-19.00.05.257000</t>
  </si>
  <si>
    <t>alessiamaria.pellicano</t>
  </si>
  <si>
    <t>2025-07-02-19.01.53.723000</t>
  </si>
  <si>
    <t>9999-12-31-19.01.53.723000</t>
  </si>
  <si>
    <t>alessio.bertolazzo</t>
  </si>
  <si>
    <t>2025-07-02-19.01.28.095000</t>
  </si>
  <si>
    <t>9999-12-31-19.01.28.095000</t>
  </si>
  <si>
    <t>alessio.cirri</t>
  </si>
  <si>
    <t>2025-07-02-19.01.46.498000</t>
  </si>
  <si>
    <t>9999-12-31-19.01.46.498000</t>
  </si>
  <si>
    <t>alessio.delmonte</t>
  </si>
  <si>
    <t>2025-09-08-00.00.00.000000</t>
  </si>
  <si>
    <t>alessio.fabbricolabich</t>
  </si>
  <si>
    <t>2025-07-02-19.02.10.336000</t>
  </si>
  <si>
    <t>9999-12-31-19.02.10.336000</t>
  </si>
  <si>
    <t>alessio.guscioni</t>
  </si>
  <si>
    <t>2025-07-02-19.01.28.107000</t>
  </si>
  <si>
    <t>9999-12-31-19.01.28.107000</t>
  </si>
  <si>
    <t>alessio.piedimonte</t>
  </si>
  <si>
    <t>2025-07-02-19.01.11.577000</t>
  </si>
  <si>
    <t>9999-12-31-19.01.11.577000</t>
  </si>
  <si>
    <t>alessio.riccardi</t>
  </si>
  <si>
    <t>2025-07-02-19.01.05.556000</t>
  </si>
  <si>
    <t>9999-12-31-19.01.05.556000</t>
  </si>
  <si>
    <t>ITL Piacenza</t>
  </si>
  <si>
    <t>alessio.riccifeliziani</t>
  </si>
  <si>
    <t>2025-07-02-19.01.40.559000</t>
  </si>
  <si>
    <t>9999-12-31-19.01.40.559000</t>
  </si>
  <si>
    <t>alessio.scartabelli</t>
  </si>
  <si>
    <t>2025-07-02-19.01.46.515000</t>
  </si>
  <si>
    <t>9999-12-31-19.01.46.515000</t>
  </si>
  <si>
    <t>alessio.sciaccaluga</t>
  </si>
  <si>
    <t>2025-07-02-19.00.53.391000</t>
  </si>
  <si>
    <t>9999-12-31-19.00.53.391000</t>
  </si>
  <si>
    <t>ITL La Spezia</t>
  </si>
  <si>
    <t>alessio.signorile</t>
  </si>
  <si>
    <t>2025-07-02-19.01.55.866000</t>
  </si>
  <si>
    <t>9999-12-31-19.01.55.866000</t>
  </si>
  <si>
    <t>alex.diana</t>
  </si>
  <si>
    <t>2025-07-02-19.01.40.573000</t>
  </si>
  <si>
    <t>9999-12-31-19.01.40.573000</t>
  </si>
  <si>
    <t>alfioantonio.maccarrone</t>
  </si>
  <si>
    <t>2025-07-02-19.01.24.183000</t>
  </si>
  <si>
    <t>9999-12-31-19.01.24.183000</t>
  </si>
  <si>
    <t>alfonsina.gentile</t>
  </si>
  <si>
    <t>2025-07-02-19.00.23.295000</t>
  </si>
  <si>
    <t>9999-12-31-19.00.23.295000</t>
  </si>
  <si>
    <t>alfonso.annunziata</t>
  </si>
  <si>
    <t>2025-07-02-19.01.49.439000</t>
  </si>
  <si>
    <t>9999-12-31-19.01.49.439000</t>
  </si>
  <si>
    <t>alfonso.bellanca</t>
  </si>
  <si>
    <t>2025-07-02-19.01.05.570000</t>
  </si>
  <si>
    <t>9999-12-31-19.01.05.570000</t>
  </si>
  <si>
    <t>alfonso.danto1</t>
  </si>
  <si>
    <t>2025-07-02-19.01.28.121000</t>
  </si>
  <si>
    <t>9999-12-31-19.01.28.121000</t>
  </si>
  <si>
    <t>alfonso.disimone</t>
  </si>
  <si>
    <t>2025-07-02-19.01.40.585000</t>
  </si>
  <si>
    <t>9999-12-31-19.01.40.585000</t>
  </si>
  <si>
    <t>alfonso.montagnaro</t>
  </si>
  <si>
    <t>2025-07-02-19.01.04.188000</t>
  </si>
  <si>
    <t>9999-12-31-19.01.04.188000</t>
  </si>
  <si>
    <t>ITL Pesaro Urbino</t>
  </si>
  <si>
    <t>alfonso.tafuri</t>
  </si>
  <si>
    <t>2025-07-02-19.00.37.380000</t>
  </si>
  <si>
    <t>9999-12-31-19.00.37.380000</t>
  </si>
  <si>
    <t>alfredo.defalco</t>
  </si>
  <si>
    <t>2025-07-02-19.02.04.129000</t>
  </si>
  <si>
    <t>9999-12-31-19.02.04.129000</t>
  </si>
  <si>
    <t>alfredo.depascalis</t>
  </si>
  <si>
    <t>2025-07-02-19.00.31.310000</t>
  </si>
  <si>
    <t>9999-12-31-19.00.31.310000</t>
  </si>
  <si>
    <t>alfredo.diluise</t>
  </si>
  <si>
    <t>2025-07-02-19.01.24.196000</t>
  </si>
  <si>
    <t>9999-12-31-19.01.24.196000</t>
  </si>
  <si>
    <t>alfredo.fagotto</t>
  </si>
  <si>
    <t>alfredo.giannoccari</t>
  </si>
  <si>
    <t>alfredo.notaro</t>
  </si>
  <si>
    <t>2025-07-02-19.01.37.878000</t>
  </si>
  <si>
    <t>9999-12-31-19.01.37.878000</t>
  </si>
  <si>
    <t>alfredo.ripanucci</t>
  </si>
  <si>
    <t>2025-07-02-19.01.40.598000</t>
  </si>
  <si>
    <t>9999-12-31-19.01.40.598000</t>
  </si>
  <si>
    <t>alice.fulin</t>
  </si>
  <si>
    <t>2025-07-02-19.01.06.806000</t>
  </si>
  <si>
    <t>9999-12-31-19.01.06.806000</t>
  </si>
  <si>
    <t>alice.molteni</t>
  </si>
  <si>
    <t>2025-07-02-19.00.18.646000</t>
  </si>
  <si>
    <t>9999-12-31-19.00.18.646000</t>
  </si>
  <si>
    <t>amalia.verrengia</t>
  </si>
  <si>
    <t>2025-07-02-19.00.17.208000</t>
  </si>
  <si>
    <t>9999-12-31-19.00.17.208000</t>
  </si>
  <si>
    <t>amedeo.bora</t>
  </si>
  <si>
    <t>2025-07-02-19.01.28.137000</t>
  </si>
  <si>
    <t>9999-12-31-19.01.28.137000</t>
  </si>
  <si>
    <t>amedeo.trimboli</t>
  </si>
  <si>
    <t>2025-07-02-19.01.40.611000</t>
  </si>
  <si>
    <t>9999-12-31-19.01.40.611000</t>
  </si>
  <si>
    <t>anastasia.pesce</t>
  </si>
  <si>
    <t>2025-07-02-19.01.28.152000</t>
  </si>
  <si>
    <t>9999-12-31-19.01.28.152000</t>
  </si>
  <si>
    <t>andrea.angius</t>
  </si>
  <si>
    <t>2025-07-02-19.01.59.047000</t>
  </si>
  <si>
    <t>9999-12-31-19.01.59.047000</t>
  </si>
  <si>
    <t>andrea.avagliano</t>
  </si>
  <si>
    <t>andrea.baldassarre</t>
  </si>
  <si>
    <t>2025-07-02-19.01.49.453000</t>
  </si>
  <si>
    <t>9999-12-31-19.01.49.453000</t>
  </si>
  <si>
    <t>andrea.bazzichi</t>
  </si>
  <si>
    <t>2025-07-02-19.01.24.210000</t>
  </si>
  <si>
    <t>9999-12-31-19.01.24.210000</t>
  </si>
  <si>
    <t>2025-07-02-19.01.40.626000</t>
  </si>
  <si>
    <t>9999-12-31-19.01.40.626000</t>
  </si>
  <si>
    <t>andrea.benedetti</t>
  </si>
  <si>
    <t>2025-07-09-19.00.37.109000</t>
  </si>
  <si>
    <t>9999-12-31-19.00.37.109000</t>
  </si>
  <si>
    <t>andrea.cappelli</t>
  </si>
  <si>
    <t>2025-07-02-19.00.13.284000</t>
  </si>
  <si>
    <t>9999-12-31-19.00.13.284000</t>
  </si>
  <si>
    <t>andrea.catalano</t>
  </si>
  <si>
    <t>andrea.cirillo</t>
  </si>
  <si>
    <t>andrea.cuofano</t>
  </si>
  <si>
    <t>2025-07-02-19.00.37.647000</t>
  </si>
  <si>
    <t>9999-12-31-19.00.37.647000</t>
  </si>
  <si>
    <t>andrea.degisi</t>
  </si>
  <si>
    <t>ITL Siena</t>
  </si>
  <si>
    <t>andrea.delena</t>
  </si>
  <si>
    <t>2025-07-02-19.02.12.634000</t>
  </si>
  <si>
    <t>9999-12-31-19.02.12.634000</t>
  </si>
  <si>
    <t>andrea.denza</t>
  </si>
  <si>
    <t>2025-07-02-19.01.55.879000</t>
  </si>
  <si>
    <t>9999-12-31-19.01.55.879000</t>
  </si>
  <si>
    <t>andrea.digiuseppe</t>
  </si>
  <si>
    <t>andrea.donghia</t>
  </si>
  <si>
    <t>2025-07-02-19.00.41.036000</t>
  </si>
  <si>
    <t>9999-12-31-19.00.41.036000</t>
  </si>
  <si>
    <t>andrea.fiordaliso</t>
  </si>
  <si>
    <t>andrea.fiordelmondo</t>
  </si>
  <si>
    <t>2025-07-09-19.01.25.605000</t>
  </si>
  <si>
    <t>9999-12-31-19.01.25.605000</t>
  </si>
  <si>
    <t>andrea.fresi</t>
  </si>
  <si>
    <t>2025-07-02-19.01.11.591000</t>
  </si>
  <si>
    <t>9999-12-31-19.01.11.591000</t>
  </si>
  <si>
    <t>andrea.gagliotti</t>
  </si>
  <si>
    <t>2025-07-02-19.01.28.172000</t>
  </si>
  <si>
    <t>9999-12-31-19.01.28.172000</t>
  </si>
  <si>
    <t>andrea.giordano</t>
  </si>
  <si>
    <t>andrea.grietti</t>
  </si>
  <si>
    <t>2025-07-02-19.01.28.196000</t>
  </si>
  <si>
    <t>9999-12-31-19.01.28.196000</t>
  </si>
  <si>
    <t>andrea.maio</t>
  </si>
  <si>
    <t>2025-07-02-19.02.21.991000</t>
  </si>
  <si>
    <t>9999-12-31-19.02.21.991000</t>
  </si>
  <si>
    <t>andrea.malerba</t>
  </si>
  <si>
    <t>2025-07-02-19.00.57.586000</t>
  </si>
  <si>
    <t>9999-12-31-19.00.57.586000</t>
  </si>
  <si>
    <t>andrea.marvulli</t>
  </si>
  <si>
    <t>2025-07-02-19.02.14.911000</t>
  </si>
  <si>
    <t>9999-12-31-19.02.14.911000</t>
  </si>
  <si>
    <t>andrea.minervino</t>
  </si>
  <si>
    <t>2025-07-02-19.00.28.436000</t>
  </si>
  <si>
    <t>9999-12-31-19.00.28.436000</t>
  </si>
  <si>
    <t>andrea.moglie</t>
  </si>
  <si>
    <t>2025-07-09-19.01.49.419000</t>
  </si>
  <si>
    <t>Ufficio ASG - DIL Sud</t>
  </si>
  <si>
    <t>andrea.molteni</t>
  </si>
  <si>
    <t>2025-07-02-19.01.40.638000</t>
  </si>
  <si>
    <t>9999-12-31-19.01.40.638000</t>
  </si>
  <si>
    <t>andrea.montesissa</t>
  </si>
  <si>
    <t>andrea.moro</t>
  </si>
  <si>
    <t>2025-07-02-19.01.11.605000</t>
  </si>
  <si>
    <t>9999-12-31-19.01.11.605000</t>
  </si>
  <si>
    <t>andrea.mucci</t>
  </si>
  <si>
    <t>2025-07-02-19.00.59.329000</t>
  </si>
  <si>
    <t>9999-12-31-19.00.59.329000</t>
  </si>
  <si>
    <t>andrea.napoli</t>
  </si>
  <si>
    <t>2025-07-02-19.01.49.468000</t>
  </si>
  <si>
    <t>9999-12-31-19.01.49.468000</t>
  </si>
  <si>
    <t>andrea.palumbo</t>
  </si>
  <si>
    <t>andrea.panciera</t>
  </si>
  <si>
    <t>2025-07-02-19.01.11.618000</t>
  </si>
  <si>
    <t>9999-12-31-19.01.11.618000</t>
  </si>
  <si>
    <t>andrea.parrella</t>
  </si>
  <si>
    <t>2025-07-02-19.01.33.257000</t>
  </si>
  <si>
    <t>9999-12-31-19.01.33.257000</t>
  </si>
  <si>
    <t>andrea.parrini</t>
  </si>
  <si>
    <t>2025-07-02-19.00.12.275000</t>
  </si>
  <si>
    <t>9999-12-31-19.00.12.275000</t>
  </si>
  <si>
    <t>andrea.pelliccia</t>
  </si>
  <si>
    <t>2025-07-02-19.01.40.652000</t>
  </si>
  <si>
    <t>9999-12-31-19.01.40.652000</t>
  </si>
  <si>
    <t>andrea.peparoni</t>
  </si>
  <si>
    <t>andrea.petrozzi</t>
  </si>
  <si>
    <t>2025-07-02-19.01.05.836000</t>
  </si>
  <si>
    <t>9999-12-31-19.01.05.836000</t>
  </si>
  <si>
    <t>andrea.pierdominici</t>
  </si>
  <si>
    <t>2025-07-02-19.01.40.667000</t>
  </si>
  <si>
    <t>9999-12-31-19.01.40.667000</t>
  </si>
  <si>
    <t>andrea.pino</t>
  </si>
  <si>
    <t>2025-07-02-19.00.41.049000</t>
  </si>
  <si>
    <t>9999-12-31-19.00.41.049000</t>
  </si>
  <si>
    <t>andrea.pisano</t>
  </si>
  <si>
    <t>2025-07-02-19.01.13.424000</t>
  </si>
  <si>
    <t>9999-12-31-19.01.13.424000</t>
  </si>
  <si>
    <t>ITL Vicenza</t>
  </si>
  <si>
    <t>andrea.poletto</t>
  </si>
  <si>
    <t>2025-07-02-19.02.10.350000</t>
  </si>
  <si>
    <t>9999-12-31-19.02.10.350000</t>
  </si>
  <si>
    <t>andrea.polizzese</t>
  </si>
  <si>
    <t>2025-07-02-19.00.56.800000</t>
  </si>
  <si>
    <t>9999-12-31-19.00.56.800000</t>
  </si>
  <si>
    <t>andrea.raimondo</t>
  </si>
  <si>
    <t>2025-07-02-19.00.41.066000</t>
  </si>
  <si>
    <t>9999-12-31-19.00.41.066000</t>
  </si>
  <si>
    <t>andrea.sammuri</t>
  </si>
  <si>
    <t>2025-07-09-19.00.43.032000</t>
  </si>
  <si>
    <t>9999-12-31-19.00.43.032000</t>
  </si>
  <si>
    <t>andrea.sarro</t>
  </si>
  <si>
    <t>2025-07-02-19.00.07.252000</t>
  </si>
  <si>
    <t>9999-12-31-19.00.07.252000</t>
  </si>
  <si>
    <t>andrea.schianolomoriello</t>
  </si>
  <si>
    <t>2025-07-02-19.01.49.483000</t>
  </si>
  <si>
    <t>9999-12-31-19.01.49.483000</t>
  </si>
  <si>
    <t>andrea.seppoloni</t>
  </si>
  <si>
    <t>2025-07-02-19.00.05.273000</t>
  </si>
  <si>
    <t>9999-12-31-19.00.05.273000</t>
  </si>
  <si>
    <t>andrea.spagnolo</t>
  </si>
  <si>
    <t>andrea.spinetti</t>
  </si>
  <si>
    <t>2025-07-02-19.01.33.272000</t>
  </si>
  <si>
    <t>9999-12-31-19.01.33.272000</t>
  </si>
  <si>
    <t>andrea.spitaleri</t>
  </si>
  <si>
    <t>2025-07-02-19.00.46.087000</t>
  </si>
  <si>
    <t>9999-12-31-19.00.46.087000</t>
  </si>
  <si>
    <t>ITL Bergamo</t>
  </si>
  <si>
    <t>andrea.stocco</t>
  </si>
  <si>
    <t>2025-07-02-19.02.10.364000</t>
  </si>
  <si>
    <t>9999-12-31-19.02.10.364000</t>
  </si>
  <si>
    <t>andrea.tauro</t>
  </si>
  <si>
    <t>andrea.tomasi</t>
  </si>
  <si>
    <t>2025-07-02-19.02.10.377000</t>
  </si>
  <si>
    <t>9999-12-31-19.02.10.377000</t>
  </si>
  <si>
    <t>andreajuniorkarol.pinto</t>
  </si>
  <si>
    <t>2025-07-02-19.01.55.893000</t>
  </si>
  <si>
    <t>9999-12-31-19.01.55.893000</t>
  </si>
  <si>
    <t>andreina.dadda</t>
  </si>
  <si>
    <t>2025-07-02-19.01.24.484000</t>
  </si>
  <si>
    <t>9999-12-31-19.01.24.484000</t>
  </si>
  <si>
    <t>andreina.guido</t>
  </si>
  <si>
    <t>2025-07-02-19.01.33.288000</t>
  </si>
  <si>
    <t>9999-12-31-19.01.33.288000</t>
  </si>
  <si>
    <t>angela.adinolfi</t>
  </si>
  <si>
    <t>2025-07-02-19.00.12.291000</t>
  </si>
  <si>
    <t>9999-12-31-19.00.12.291000</t>
  </si>
  <si>
    <t>angela.alessandra</t>
  </si>
  <si>
    <t>2025-07-02-19.01.28.211000</t>
  </si>
  <si>
    <t>9999-12-31-19.01.28.211000</t>
  </si>
  <si>
    <t>angela.basile</t>
  </si>
  <si>
    <t>2025-07-02-19.01.13.438000</t>
  </si>
  <si>
    <t>9999-12-31-19.01.13.438000</t>
  </si>
  <si>
    <t>angela.binetti</t>
  </si>
  <si>
    <t>2025-07-02-19.00.28.451000</t>
  </si>
  <si>
    <t>9999-12-31-19.00.28.451000</t>
  </si>
  <si>
    <t>angela.capparelli</t>
  </si>
  <si>
    <t>2025-07-02-19.00.37.662000</t>
  </si>
  <si>
    <t>9999-12-31-19.00.37.662000</t>
  </si>
  <si>
    <t>angela.caputo</t>
  </si>
  <si>
    <t>2025-07-02-19.01.34.394000</t>
  </si>
  <si>
    <t>9999-12-31-19.01.34.394000</t>
  </si>
  <si>
    <t>angela.cicino</t>
  </si>
  <si>
    <t>2025-07-02-19.01.40.683000</t>
  </si>
  <si>
    <t>9999-12-31-19.01.40.683000</t>
  </si>
  <si>
    <t>angela.dipino</t>
  </si>
  <si>
    <t>2025-07-02-18.59.56.484000</t>
  </si>
  <si>
    <t>9999-12-31-18.59.56.484000</t>
  </si>
  <si>
    <t>angela.dorso</t>
  </si>
  <si>
    <t>2025-07-02-19.01.49.495000</t>
  </si>
  <si>
    <t>9999-12-31-19.01.49.495000</t>
  </si>
  <si>
    <t>angela.iudicelliorrigo</t>
  </si>
  <si>
    <t>2025-07-02-19.00.56.814000</t>
  </si>
  <si>
    <t>9999-12-31-19.00.56.814000</t>
  </si>
  <si>
    <t>angela.izzo</t>
  </si>
  <si>
    <t>2025-07-02-19.02.22.008000</t>
  </si>
  <si>
    <t>9999-12-31-19.02.22.008000</t>
  </si>
  <si>
    <t>angela.liberati</t>
  </si>
  <si>
    <t>angela.menci</t>
  </si>
  <si>
    <t>2025-07-02-18.59.50.090000</t>
  </si>
  <si>
    <t>9999-12-31-18.59.50.090000</t>
  </si>
  <si>
    <t>ITL Arezzo</t>
  </si>
  <si>
    <t>angela.natoli</t>
  </si>
  <si>
    <t>2025-07-02-19.01.55.907000</t>
  </si>
  <si>
    <t>9999-12-31-19.01.55.907000</t>
  </si>
  <si>
    <t>angela.salvigni</t>
  </si>
  <si>
    <t>2025-07-02-19.02.18.248000</t>
  </si>
  <si>
    <t>9999-12-31-19.02.18.248000</t>
  </si>
  <si>
    <t>angela.sposato</t>
  </si>
  <si>
    <t>2025-07-02-19.02.24.529000</t>
  </si>
  <si>
    <t>9999-12-31-19.02.24.529000</t>
  </si>
  <si>
    <t>angela.stano</t>
  </si>
  <si>
    <t>2025-07-02-19.01.55.920000</t>
  </si>
  <si>
    <t>9999-12-31-19.01.55.920000</t>
  </si>
  <si>
    <t>angela.tassone</t>
  </si>
  <si>
    <t>2025-07-02-19.02.24.543000</t>
  </si>
  <si>
    <t>9999-12-31-19.02.24.543000</t>
  </si>
  <si>
    <t>angela.vancieri</t>
  </si>
  <si>
    <t>2025-07-02-19.00.50.182000</t>
  </si>
  <si>
    <t>9999-12-31-19.00.50.182000</t>
  </si>
  <si>
    <t>angela.zacco</t>
  </si>
  <si>
    <t>2025-07-02-19.02.06.476000</t>
  </si>
  <si>
    <t>9999-12-31-19.02.06.476000</t>
  </si>
  <si>
    <t>angelalucia.bragano</t>
  </si>
  <si>
    <t>2025-07-02-19.01.53.740000</t>
  </si>
  <si>
    <t>9999-12-31-19.01.53.740000</t>
  </si>
  <si>
    <t>angelamaria.frandano</t>
  </si>
  <si>
    <t>2025-07-02-19.00.50.207000</t>
  </si>
  <si>
    <t>9999-12-31-19.00.50.207000</t>
  </si>
  <si>
    <t>angelamaria.iapozzuto</t>
  </si>
  <si>
    <t>2025-07-02-19.02.22.022000</t>
  </si>
  <si>
    <t>9999-12-31-19.02.22.022000</t>
  </si>
  <si>
    <t>2025-07-02-19.01.46.529000</t>
  </si>
  <si>
    <t>9999-12-31-19.01.46.529000</t>
  </si>
  <si>
    <t>angelica.ibba</t>
  </si>
  <si>
    <t>2025-07-02-19.01.59.077000</t>
  </si>
  <si>
    <t>9999-12-31-19.01.59.077000</t>
  </si>
  <si>
    <t>angelica.ricci</t>
  </si>
  <si>
    <t>2025-07-02-19.00.59.342000</t>
  </si>
  <si>
    <t>9999-12-31-19.00.59.342000</t>
  </si>
  <si>
    <t>angelo.ambrosone</t>
  </si>
  <si>
    <t>2025-07-02-18.59.56.497000</t>
  </si>
  <si>
    <t>9999-12-31-18.59.56.497000</t>
  </si>
  <si>
    <t>angelo.ardizzone</t>
  </si>
  <si>
    <t>angelo.barile</t>
  </si>
  <si>
    <t>2025-07-02-19.02.24.556000</t>
  </si>
  <si>
    <t>9999-12-31-19.02.24.556000</t>
  </si>
  <si>
    <t>angelo.borsellini</t>
  </si>
  <si>
    <t>angelo.carrozza</t>
  </si>
  <si>
    <t>2025-07-02-19.00.28.463000</t>
  </si>
  <si>
    <t>9999-12-31-19.00.28.463000</t>
  </si>
  <si>
    <t>angelo.centonze</t>
  </si>
  <si>
    <t>2025-07-02-19.01.55.933000</t>
  </si>
  <si>
    <t>9999-12-31-19.01.55.933000</t>
  </si>
  <si>
    <t>angelo.daddio</t>
  </si>
  <si>
    <t>angelo.damico</t>
  </si>
  <si>
    <t>angelo.delucia</t>
  </si>
  <si>
    <t>angelo.demaria</t>
  </si>
  <si>
    <t>2025-07-02-19.01.06.824000</t>
  </si>
  <si>
    <t>9999-12-31-19.01.06.824000</t>
  </si>
  <si>
    <t>angelo.demartino</t>
  </si>
  <si>
    <t>angelo.gaudino</t>
  </si>
  <si>
    <t>2025-07-02-19.01.21.728000</t>
  </si>
  <si>
    <t>9999-12-31-19.01.21.728000</t>
  </si>
  <si>
    <t>angelo.giarnese</t>
  </si>
  <si>
    <t>2025-07-02-19.02.22.034000</t>
  </si>
  <si>
    <t>9999-12-31-19.02.22.034000</t>
  </si>
  <si>
    <t>angelo.lattuca</t>
  </si>
  <si>
    <t>2025-07-02-18.59.58.378000</t>
  </si>
  <si>
    <t>9999-12-31-18.59.58.378000</t>
  </si>
  <si>
    <t>angelo.lobene</t>
  </si>
  <si>
    <t>2025-07-02-19.00.17.766000</t>
  </si>
  <si>
    <t>9999-12-31-19.00.17.766000</t>
  </si>
  <si>
    <t>angelo.mesto</t>
  </si>
  <si>
    <t>angelo.musolino</t>
  </si>
  <si>
    <t>2025-07-02-19.01.24.497000</t>
  </si>
  <si>
    <t>9999-12-31-19.01.24.497000</t>
  </si>
  <si>
    <t>2025-07-02-19.01.53.754000</t>
  </si>
  <si>
    <t>9999-12-31-19.01.53.754000</t>
  </si>
  <si>
    <t>angelo.piemontese</t>
  </si>
  <si>
    <t>angelo.renzutoiodice</t>
  </si>
  <si>
    <t>angelo.romaniello</t>
  </si>
  <si>
    <t>2025-07-02-19.00.34.291000</t>
  </si>
  <si>
    <t>9999-12-31-19.00.34.291000</t>
  </si>
  <si>
    <t>angelo.rotondo</t>
  </si>
  <si>
    <t>2025-07-02-19.00.46.103000</t>
  </si>
  <si>
    <t>9999-12-31-19.00.46.103000</t>
  </si>
  <si>
    <t>angelo.scopelliti</t>
  </si>
  <si>
    <t>2025-07-02-19.02.04.145000</t>
  </si>
  <si>
    <t>9999-12-31-19.02.04.145000</t>
  </si>
  <si>
    <t>angelo.serina</t>
  </si>
  <si>
    <t>2025-07-09-19.01.52.093000</t>
  </si>
  <si>
    <t>9999-12-31-19.01.52.093000</t>
  </si>
  <si>
    <t>angeloclaudio.fiorente</t>
  </si>
  <si>
    <t>2025-07-02-19.01.55.947000</t>
  </si>
  <si>
    <t>9999-12-31-19.01.55.947000</t>
  </si>
  <si>
    <t>angeloraffaele.rampino</t>
  </si>
  <si>
    <t>2025-07-02-19.01.33.305000</t>
  </si>
  <si>
    <t>9999-12-31-19.01.33.305000</t>
  </si>
  <si>
    <t>aniello.giugliano</t>
  </si>
  <si>
    <t>2025-07-02-19.01.28.476000</t>
  </si>
  <si>
    <t>9999-12-31-19.01.28.476000</t>
  </si>
  <si>
    <t>aniello.grazioso</t>
  </si>
  <si>
    <t>2025-07-02-19.00.37.675000</t>
  </si>
  <si>
    <t>9999-12-31-19.00.37.675000</t>
  </si>
  <si>
    <t>anielloermanno.auricchio</t>
  </si>
  <si>
    <t>anna.campobasso</t>
  </si>
  <si>
    <t>2025-07-02-19.00.41.333000</t>
  </si>
  <si>
    <t>9999-12-31-19.00.41.333000</t>
  </si>
  <si>
    <t>anna.centonze</t>
  </si>
  <si>
    <t>2025-07-02-19.02.06.496000</t>
  </si>
  <si>
    <t>9999-12-31-19.02.06.496000</t>
  </si>
  <si>
    <t>anna.chiari</t>
  </si>
  <si>
    <t>2025-07-02-19.02.14.937000</t>
  </si>
  <si>
    <t>9999-12-31-19.02.14.937000</t>
  </si>
  <si>
    <t>anna.ciardo</t>
  </si>
  <si>
    <t>2025-07-02-19.00.59.362000</t>
  </si>
  <si>
    <t>9999-12-31-19.00.59.362000</t>
  </si>
  <si>
    <t>anna.coletto</t>
  </si>
  <si>
    <t>2025-07-02-19.00.28.729000</t>
  </si>
  <si>
    <t>9999-12-31-19.00.28.729000</t>
  </si>
  <si>
    <t>anna.danese</t>
  </si>
  <si>
    <t>2025-07-02-19.01.13.452000</t>
  </si>
  <si>
    <t>9999-12-31-19.01.13.452000</t>
  </si>
  <si>
    <t>anna.deantoni</t>
  </si>
  <si>
    <t>2025-07-02-19.01.09.118000</t>
  </si>
  <si>
    <t>9999-12-31-19.01.09.118000</t>
  </si>
  <si>
    <t>anna.decanditiis</t>
  </si>
  <si>
    <t>2025-07-02-19.01.37.892000</t>
  </si>
  <si>
    <t>9999-12-31-19.01.37.892000</t>
  </si>
  <si>
    <t>anna.demarco</t>
  </si>
  <si>
    <t>2025-07-02-19.00.18.666000</t>
  </si>
  <si>
    <t>9999-12-31-19.00.18.666000</t>
  </si>
  <si>
    <t>anna.donofrio</t>
  </si>
  <si>
    <t>2025-07-02-19.01.40.698000</t>
  </si>
  <si>
    <t>9999-12-31-19.01.40.698000</t>
  </si>
  <si>
    <t>anna.gallo</t>
  </si>
  <si>
    <t>2025-07-02-19.00.44.066000</t>
  </si>
  <si>
    <t>9999-12-31-19.00.44.066000</t>
  </si>
  <si>
    <t>anna.garrone</t>
  </si>
  <si>
    <t>2025-07-02-19.00.44.081000</t>
  </si>
  <si>
    <t>9999-12-31-19.00.44.081000</t>
  </si>
  <si>
    <t>anna.gerardi</t>
  </si>
  <si>
    <t>2025-07-02-19.01.37.905000</t>
  </si>
  <si>
    <t>9999-12-31-19.01.37.905000</t>
  </si>
  <si>
    <t>anna.labarbera</t>
  </si>
  <si>
    <t>2025-07-02-19.00.01.640000</t>
  </si>
  <si>
    <t>9999-12-31-19.00.01.640000</t>
  </si>
  <si>
    <t>anna.leodori</t>
  </si>
  <si>
    <t>2025-07-02-19.00.13.300000</t>
  </si>
  <si>
    <t>9999-12-31-19.00.13.300000</t>
  </si>
  <si>
    <t>anna.mirra</t>
  </si>
  <si>
    <t>2025-07-02-19.00.23.567000</t>
  </si>
  <si>
    <t>9999-12-31-19.00.23.567000</t>
  </si>
  <si>
    <t>anna.navarra</t>
  </si>
  <si>
    <t>2025-07-02-19.00.37.692000</t>
  </si>
  <si>
    <t>9999-12-31-19.00.37.692000</t>
  </si>
  <si>
    <t>anna.perciballi</t>
  </si>
  <si>
    <t>2025-07-02-18.59.53.994000</t>
  </si>
  <si>
    <t>9999-12-31-18.59.53.994000</t>
  </si>
  <si>
    <t>anna.rivara</t>
  </si>
  <si>
    <t>2025-07-02-19.01.33.317000</t>
  </si>
  <si>
    <t>9999-12-31-19.01.33.317000</t>
  </si>
  <si>
    <t>anna.uliva</t>
  </si>
  <si>
    <t>2025-07-02-19.00.07.267000</t>
  </si>
  <si>
    <t>9999-12-31-19.00.07.267000</t>
  </si>
  <si>
    <t>anna.valentino</t>
  </si>
  <si>
    <t>2025-07-02-19.01.49.511000</t>
  </si>
  <si>
    <t>9999-12-31-19.01.49.511000</t>
  </si>
  <si>
    <t>annachiara.gabelloni</t>
  </si>
  <si>
    <t>2025-07-02-19.00.01.657000</t>
  </si>
  <si>
    <t>9999-12-31-19.00.01.657000</t>
  </si>
  <si>
    <t>annachiara.tagliaferri</t>
  </si>
  <si>
    <t>2025-07-02-19.02.22.049000</t>
  </si>
  <si>
    <t>9999-12-31-19.02.22.049000</t>
  </si>
  <si>
    <t>annaconcetta.battista</t>
  </si>
  <si>
    <t>2025-07-02-19.00.44.094000</t>
  </si>
  <si>
    <t>9999-12-31-19.00.44.094000</t>
  </si>
  <si>
    <t>annaflorida.sangiacomo</t>
  </si>
  <si>
    <t>2025-07-02-19.00.13.314000</t>
  </si>
  <si>
    <t>9999-12-31-19.00.13.314000</t>
  </si>
  <si>
    <t>annagabriella.chirizzi</t>
  </si>
  <si>
    <t>2025-07-02-19.00.31.837000</t>
  </si>
  <si>
    <t>9999-12-31-19.00.31.837000</t>
  </si>
  <si>
    <t>annaiole.arena</t>
  </si>
  <si>
    <t>2025-07-02-18.59.54.009000</t>
  </si>
  <si>
    <t>9999-12-31-18.59.54.009000</t>
  </si>
  <si>
    <t>annalinda.viva</t>
  </si>
  <si>
    <t>2025-07-02-19.01.00.799000</t>
  </si>
  <si>
    <t>9999-12-31-19.01.00.799000</t>
  </si>
  <si>
    <t>annalisa.asaro</t>
  </si>
  <si>
    <t>2025-07-02-19.01.33.333000</t>
  </si>
  <si>
    <t>9999-12-31-19.01.33.333000</t>
  </si>
  <si>
    <t>annalisa.brescia</t>
  </si>
  <si>
    <t>2025-07-02-19.00.26.957000</t>
  </si>
  <si>
    <t>9999-12-31-19.00.26.957000</t>
  </si>
  <si>
    <t>annalisa.coppola</t>
  </si>
  <si>
    <t>2025-07-02-19.01.40.711000</t>
  </si>
  <si>
    <t>9999-12-31-19.01.40.711000</t>
  </si>
  <si>
    <t>annalisa.degrazia</t>
  </si>
  <si>
    <t>2025-07-02-19.01.55.964000</t>
  </si>
  <si>
    <t>9999-12-31-19.01.55.964000</t>
  </si>
  <si>
    <t>2025-07-02-19.01.46.801000</t>
  </si>
  <si>
    <t>9999-12-31-19.01.46.801000</t>
  </si>
  <si>
    <t>annalisa.ferretti</t>
  </si>
  <si>
    <t>2025-07-02-19.00.01.672000</t>
  </si>
  <si>
    <t>9999-12-31-19.00.01.672000</t>
  </si>
  <si>
    <t>annalisa.garigliano</t>
  </si>
  <si>
    <t>2025-07-02-19.01.09.133000</t>
  </si>
  <si>
    <t>9999-12-31-19.01.09.133000</t>
  </si>
  <si>
    <t>annalisa.gentile</t>
  </si>
  <si>
    <t>2025-07-02-19.00.13.328000</t>
  </si>
  <si>
    <t>9999-12-31-19.00.13.328000</t>
  </si>
  <si>
    <t>annalisa.pinna</t>
  </si>
  <si>
    <t>2025-07-02-19.01.59.361000</t>
  </si>
  <si>
    <t>9999-12-31-19.01.59.361000</t>
  </si>
  <si>
    <t>annalisa.rinaudo</t>
  </si>
  <si>
    <t>2025-07-02-19.01.24.510000</t>
  </si>
  <si>
    <t>9999-12-31-19.01.24.510000</t>
  </si>
  <si>
    <t>2025-07-02-18.59.39.789000</t>
  </si>
  <si>
    <t>9999-12-31-18.59.39.789000</t>
  </si>
  <si>
    <t>annalisa.scambia</t>
  </si>
  <si>
    <t>2025-07-02-19.00.54.171000</t>
  </si>
  <si>
    <t>9999-12-31-19.00.54.171000</t>
  </si>
  <si>
    <t>annalisa.topa</t>
  </si>
  <si>
    <t>2025-07-02-19.01.49.522000</t>
  </si>
  <si>
    <t>9999-12-31-19.01.49.522000</t>
  </si>
  <si>
    <t>annalisa.trifaro</t>
  </si>
  <si>
    <t>2025-07-02-19.01.28.493000</t>
  </si>
  <si>
    <t>9999-12-31-19.01.28.493000</t>
  </si>
  <si>
    <t>annalisapia.delnord</t>
  </si>
  <si>
    <t>2025-07-02-19.01.24.525000</t>
  </si>
  <si>
    <t>9999-12-31-19.01.24.525000</t>
  </si>
  <si>
    <t>annalucia.lepore</t>
  </si>
  <si>
    <t>2025-07-02-19.01.40.723000</t>
  </si>
  <si>
    <t>9999-12-31-19.01.40.723000</t>
  </si>
  <si>
    <t>annamaria.antezza</t>
  </si>
  <si>
    <t>2025-07-02-19.00.34.305000</t>
  </si>
  <si>
    <t>9999-12-31-19.00.34.305000</t>
  </si>
  <si>
    <t>annamaria.aurilia</t>
  </si>
  <si>
    <t>2025-07-02-18.59.50.113000</t>
  </si>
  <si>
    <t>9999-12-31-18.59.50.113000</t>
  </si>
  <si>
    <t>annamaria.colaci</t>
  </si>
  <si>
    <t>2025-07-02-19.01.13.464000</t>
  </si>
  <si>
    <t>9999-12-31-19.01.13.464000</t>
  </si>
  <si>
    <t>annamaria.contu</t>
  </si>
  <si>
    <t>2025-07-02-19.01.59.376000</t>
  </si>
  <si>
    <t>9999-12-31-19.01.59.376000</t>
  </si>
  <si>
    <t>annamaria.dellaiera</t>
  </si>
  <si>
    <t>2025-07-02-18.59.39.806000</t>
  </si>
  <si>
    <t>9999-12-31-18.59.39.806000</t>
  </si>
  <si>
    <t>annamaria.durso</t>
  </si>
  <si>
    <t>2025-07-02-19.00.34.318000</t>
  </si>
  <si>
    <t>9999-12-31-19.00.34.318000</t>
  </si>
  <si>
    <t>annamaria.fittipaldi</t>
  </si>
  <si>
    <t>2025-07-02-19.00.34.333000</t>
  </si>
  <si>
    <t>9999-12-31-19.00.34.333000</t>
  </si>
  <si>
    <t>annamaria.gregorio</t>
  </si>
  <si>
    <t>2025-07-02-19.00.52.435000</t>
  </si>
  <si>
    <t>9999-12-31-19.00.52.435000</t>
  </si>
  <si>
    <t>annamaria.lillo</t>
  </si>
  <si>
    <t>2025-07-02-19.01.37.921000</t>
  </si>
  <si>
    <t>9999-12-31-19.01.37.921000</t>
  </si>
  <si>
    <t>annamaria.marino</t>
  </si>
  <si>
    <t>2025-07-02-19.02.02.332000</t>
  </si>
  <si>
    <t>9999-12-31-19.02.02.332000</t>
  </si>
  <si>
    <t>annamaria.melissari</t>
  </si>
  <si>
    <t>2025-07-09-19.02.19.240000</t>
  </si>
  <si>
    <t>9999-12-31-19.02.19.240000</t>
  </si>
  <si>
    <t>annamaria.miraglia</t>
  </si>
  <si>
    <t>2025-07-09-19.00.29.453000</t>
  </si>
  <si>
    <t>9999-12-31-19.00.29.453000</t>
  </si>
  <si>
    <t>2025-07-02-19.01.46.816000</t>
  </si>
  <si>
    <t>9999-12-31-19.01.46.816000</t>
  </si>
  <si>
    <t>annamaria.oriente</t>
  </si>
  <si>
    <t>2025-07-02-19.01.37.935000</t>
  </si>
  <si>
    <t>9999-12-31-19.01.37.935000</t>
  </si>
  <si>
    <t>annamaria.polimeni</t>
  </si>
  <si>
    <t>2025-07-02-19.01.53.767000</t>
  </si>
  <si>
    <t>9999-12-31-19.01.53.767000</t>
  </si>
  <si>
    <t>annamaria.sanna</t>
  </si>
  <si>
    <t>2025-07-02-19.00.46.115000</t>
  </si>
  <si>
    <t>9999-12-31-19.00.46.115000</t>
  </si>
  <si>
    <t>annamaria.selano</t>
  </si>
  <si>
    <t>2025-07-02-19.00.28.747000</t>
  </si>
  <si>
    <t>9999-12-31-19.00.28.747000</t>
  </si>
  <si>
    <t>annamaria.siliberti</t>
  </si>
  <si>
    <t>2025-07-02-19.01.40.737000</t>
  </si>
  <si>
    <t>9999-12-31-19.01.40.737000</t>
  </si>
  <si>
    <t>annamaria.siliberti1</t>
  </si>
  <si>
    <t>2025-07-02-19.01.40.749000</t>
  </si>
  <si>
    <t>9999-12-31-19.01.40.749000</t>
  </si>
  <si>
    <t>annamaria.venezia</t>
  </si>
  <si>
    <t>2025-07-09-19.00.34.183000</t>
  </si>
  <si>
    <t>9999-12-31-19.00.34.183000</t>
  </si>
  <si>
    <t>annamaria.virgilio</t>
  </si>
  <si>
    <t>2025-07-02-19.00.07.279000</t>
  </si>
  <si>
    <t>9999-12-31-19.00.07.279000</t>
  </si>
  <si>
    <t>annamariaangela.grimaldi</t>
  </si>
  <si>
    <t>2025-07-02-19.01.40.763000</t>
  </si>
  <si>
    <t>9999-12-31-19.01.40.763000</t>
  </si>
  <si>
    <t>annamarialucia.pili</t>
  </si>
  <si>
    <t>2025-07-02-19.01.59.390000</t>
  </si>
  <si>
    <t>9999-12-31-19.01.59.390000</t>
  </si>
  <si>
    <t>annamariasimona.mistretta</t>
  </si>
  <si>
    <t>2025-07-02-19.01.24.540000</t>
  </si>
  <si>
    <t>9999-12-31-19.01.24.540000</t>
  </si>
  <si>
    <t>annapaola.bassani</t>
  </si>
  <si>
    <t>2025-07-02-19.02.10.391000</t>
  </si>
  <si>
    <t>9999-12-31-19.02.10.391000</t>
  </si>
  <si>
    <t>annapaola.corvino</t>
  </si>
  <si>
    <t>2025-07-02-19.00.28.768000</t>
  </si>
  <si>
    <t>9999-12-31-19.00.28.768000</t>
  </si>
  <si>
    <t>annapaola.iaconisi</t>
  </si>
  <si>
    <t>2025-07-02-19.00.50.234000</t>
  </si>
  <si>
    <t>9999-12-31-19.00.50.234000</t>
  </si>
  <si>
    <t>annapaola.muti</t>
  </si>
  <si>
    <t>2025-07-02-19.00.37.708000</t>
  </si>
  <si>
    <t>9999-12-31-19.00.37.708000</t>
  </si>
  <si>
    <t>annapaola.sacchetti</t>
  </si>
  <si>
    <t>2025-07-02-18.59.54.023000</t>
  </si>
  <si>
    <t>9999-12-31-18.59.54.023000</t>
  </si>
  <si>
    <t>annapasqualina.cucco</t>
  </si>
  <si>
    <t>2025-07-02-19.00.01.685000</t>
  </si>
  <si>
    <t>9999-12-31-19.00.01.685000</t>
  </si>
  <si>
    <t>annapina.coppola</t>
  </si>
  <si>
    <t>2025-07-02-19.00.23.582000</t>
  </si>
  <si>
    <t>9999-12-31-19.00.23.582000</t>
  </si>
  <si>
    <t>annarella.tatti</t>
  </si>
  <si>
    <t>2025-07-02-19.01.59.406000</t>
  </si>
  <si>
    <t>9999-12-31-19.01.59.406000</t>
  </si>
  <si>
    <t>annarita.belladonna</t>
  </si>
  <si>
    <t>2025-07-02-19.00.37.723000</t>
  </si>
  <si>
    <t>9999-12-31-19.00.37.723000</t>
  </si>
  <si>
    <t>annarita.carnuccio</t>
  </si>
  <si>
    <t>2025-07-02-19.02.24.569000</t>
  </si>
  <si>
    <t>9999-12-31-19.02.24.569000</t>
  </si>
  <si>
    <t>annarita.cascone</t>
  </si>
  <si>
    <t>2025-07-02-19.00.23.594000</t>
  </si>
  <si>
    <t>9999-12-31-19.00.23.594000</t>
  </si>
  <si>
    <t>annarita.cefariello</t>
  </si>
  <si>
    <t>2025-07-02-19.01.49.537000</t>
  </si>
  <si>
    <t>9999-12-31-19.01.49.537000</t>
  </si>
  <si>
    <t>annarita.dirubbo</t>
  </si>
  <si>
    <t>2025-07-02-19.00.37.737000</t>
  </si>
  <si>
    <t>9999-12-31-19.00.37.737000</t>
  </si>
  <si>
    <t>annarita.lorenzoni</t>
  </si>
  <si>
    <t>2025-07-02-19.00.14.473000</t>
  </si>
  <si>
    <t>9999-12-31-19.00.14.473000</t>
  </si>
  <si>
    <t>annarita.marchioli</t>
  </si>
  <si>
    <t>2025-07-02-19.01.24.555000</t>
  </si>
  <si>
    <t>9999-12-31-19.01.24.555000</t>
  </si>
  <si>
    <t>annarosa.rateni</t>
  </si>
  <si>
    <t>2025-07-02-19.00.20.822000</t>
  </si>
  <si>
    <t>9999-12-31-19.00.20.822000</t>
  </si>
  <si>
    <t>annaveronica.supino</t>
  </si>
  <si>
    <t>2025-07-02-19.00.44.127000</t>
  </si>
  <si>
    <t>9999-12-31-19.00.44.127000</t>
  </si>
  <si>
    <t>annina.caputo</t>
  </si>
  <si>
    <t>2025-07-02-19.00.23.607000</t>
  </si>
  <si>
    <t>9999-12-31-19.00.23.607000</t>
  </si>
  <si>
    <t>annunziata.adamo</t>
  </si>
  <si>
    <t>2025-07-02-19.01.55.977000</t>
  </si>
  <si>
    <t>9999-12-31-19.01.55.977000</t>
  </si>
  <si>
    <t>annunziata.occhiuto</t>
  </si>
  <si>
    <t>2025-07-02-19.00.14.490000</t>
  </si>
  <si>
    <t>9999-12-31-19.00.14.490000</t>
  </si>
  <si>
    <t>annunziato.farfalla</t>
  </si>
  <si>
    <t>2025-07-02-19.00.26.970000</t>
  </si>
  <si>
    <t>9999-12-31-19.00.26.970000</t>
  </si>
  <si>
    <t>antimo.derrico</t>
  </si>
  <si>
    <t>2025-07-02-19.01.40.779000</t>
  </si>
  <si>
    <t>9999-12-31-19.01.40.779000</t>
  </si>
  <si>
    <t>antimo.rinaldi</t>
  </si>
  <si>
    <t>2025-07-02-19.01.49.551000</t>
  </si>
  <si>
    <t>9999-12-31-19.01.49.551000</t>
  </si>
  <si>
    <t>antonella.agresti</t>
  </si>
  <si>
    <t>2025-07-02-19.02.08.415000</t>
  </si>
  <si>
    <t>9999-12-31-19.02.08.415000</t>
  </si>
  <si>
    <t>antonella.bonincontri</t>
  </si>
  <si>
    <t>2025-07-02-19.01.06.836000</t>
  </si>
  <si>
    <t>9999-12-31-19.01.06.836000</t>
  </si>
  <si>
    <t>antonella.bottazzi</t>
  </si>
  <si>
    <t>2025-07-02-19.00.48.051000</t>
  </si>
  <si>
    <t>9999-12-31-19.00.48.051000</t>
  </si>
  <si>
    <t>antonella.cangiano</t>
  </si>
  <si>
    <t>2025-07-02-19.00.41.348000</t>
  </si>
  <si>
    <t>9999-12-31-19.00.41.348000</t>
  </si>
  <si>
    <t>antonella.casilli</t>
  </si>
  <si>
    <t>2025-07-02-19.00.31.858000</t>
  </si>
  <si>
    <t>9999-12-31-19.00.31.858000</t>
  </si>
  <si>
    <t>antonella.dantino</t>
  </si>
  <si>
    <t>2025-07-02-18.59.51.403000</t>
  </si>
  <si>
    <t>9999-12-31-18.59.51.403000</t>
  </si>
  <si>
    <t>antonella.deprosperis</t>
  </si>
  <si>
    <t>2025-07-02-18.59.54.038000</t>
  </si>
  <si>
    <t>9999-12-31-18.59.54.038000</t>
  </si>
  <si>
    <t>antonella.gili</t>
  </si>
  <si>
    <t>2025-07-02-19.00.44.145000</t>
  </si>
  <si>
    <t>9999-12-31-19.00.44.145000</t>
  </si>
  <si>
    <t>antonella.greco</t>
  </si>
  <si>
    <t>2025-07-02-19.01.49.566000</t>
  </si>
  <si>
    <t>9999-12-31-19.01.49.566000</t>
  </si>
  <si>
    <t>antonella.iacopini</t>
  </si>
  <si>
    <t>2025-07-02-19.01.09.146000</t>
  </si>
  <si>
    <t>9999-12-31-19.01.09.146000</t>
  </si>
  <si>
    <t>antonella.leonardi</t>
  </si>
  <si>
    <t>2025-07-02-18.59.50.126000</t>
  </si>
  <si>
    <t>9999-12-31-18.59.50.126000</t>
  </si>
  <si>
    <t>antonella.logreco</t>
  </si>
  <si>
    <t>2025-07-02-19.00.23.620000</t>
  </si>
  <si>
    <t>9999-12-31-19.00.23.620000</t>
  </si>
  <si>
    <t>antonella.mambro</t>
  </si>
  <si>
    <t>2025-07-02-19.00.10.285000</t>
  </si>
  <si>
    <t>9999-12-31-19.00.10.285000</t>
  </si>
  <si>
    <t>antonella.mambro1</t>
  </si>
  <si>
    <t>2025-07-02-19.00.10.299000</t>
  </si>
  <si>
    <t>9999-12-31-19.00.10.299000</t>
  </si>
  <si>
    <t>antonella.marino</t>
  </si>
  <si>
    <t>2025-07-02-19.02.04.159000</t>
  </si>
  <si>
    <t>9999-12-31-19.02.04.159000</t>
  </si>
  <si>
    <t>antonella.martorelli</t>
  </si>
  <si>
    <t>2025-07-02-18.59.56.169000</t>
  </si>
  <si>
    <t>9999-12-31-18.59.56.169000</t>
  </si>
  <si>
    <t>antonella.matera</t>
  </si>
  <si>
    <t>2025-07-02-19.00.28.789000</t>
  </si>
  <si>
    <t>9999-12-31-19.00.28.789000</t>
  </si>
  <si>
    <t>antonella.matteo</t>
  </si>
  <si>
    <t>2025-07-02-18.59.51.420000</t>
  </si>
  <si>
    <t>9999-12-31-18.59.51.420000</t>
  </si>
  <si>
    <t>antonella.milieni</t>
  </si>
  <si>
    <t>2025-07-09-19.01.40.145000</t>
  </si>
  <si>
    <t>9999-12-31-19.01.40.145000</t>
  </si>
  <si>
    <t>Ufficio IV - DC Vigilanza e Sicurezza</t>
  </si>
  <si>
    <t>antonella.napolitano</t>
  </si>
  <si>
    <t>2025-07-02-19.01.24.567000</t>
  </si>
  <si>
    <t>9999-12-31-19.01.24.567000</t>
  </si>
  <si>
    <t>antonella.petrarota</t>
  </si>
  <si>
    <t>2025-07-02-19.01.55.994000</t>
  </si>
  <si>
    <t>9999-12-31-19.01.55.994000</t>
  </si>
  <si>
    <t>antonella.puggioni</t>
  </si>
  <si>
    <t>2025-07-02-18.59.56.511000</t>
  </si>
  <si>
    <t>9999-12-31-18.59.56.511000</t>
  </si>
  <si>
    <t>antonella.rollo</t>
  </si>
  <si>
    <t>2025-07-02-19.01.11.634000</t>
  </si>
  <si>
    <t>9999-12-31-19.01.11.634000</t>
  </si>
  <si>
    <t>antonella.russo</t>
  </si>
  <si>
    <t>2025-07-02-18.59.39.822000</t>
  </si>
  <si>
    <t>9999-12-31-18.59.39.822000</t>
  </si>
  <si>
    <t>antonella.sartorio</t>
  </si>
  <si>
    <t>2025-07-02-19.02.22.065000</t>
  </si>
  <si>
    <t>9999-12-31-19.02.22.065000</t>
  </si>
  <si>
    <t>antonella.seminara</t>
  </si>
  <si>
    <t>2025-07-02-19.00.26.984000</t>
  </si>
  <si>
    <t>9999-12-31-19.00.26.984000</t>
  </si>
  <si>
    <t>antonella.tarantella</t>
  </si>
  <si>
    <t>2025-07-02-19.01.28.513000</t>
  </si>
  <si>
    <t>9999-12-31-19.01.28.513000</t>
  </si>
  <si>
    <t>antonella.tramontano</t>
  </si>
  <si>
    <t>2025-07-02-19.01.11.647000</t>
  </si>
  <si>
    <t>9999-12-31-19.01.11.647000</t>
  </si>
  <si>
    <t>antonella.trocino</t>
  </si>
  <si>
    <t>2025-07-02-19.02.24.584000</t>
  </si>
  <si>
    <t>9999-12-31-19.02.24.584000</t>
  </si>
  <si>
    <t>antonello.dellorco</t>
  </si>
  <si>
    <t>2025-07-02-19.01.56.007000</t>
  </si>
  <si>
    <t>9999-12-31-19.01.56.007000</t>
  </si>
  <si>
    <t>antonello.difede</t>
  </si>
  <si>
    <t>2025-07-02-19.00.34.345000</t>
  </si>
  <si>
    <t>9999-12-31-19.00.34.345000</t>
  </si>
  <si>
    <t>antonello.liberatoscioli</t>
  </si>
  <si>
    <t>2025-07-02-19.01.37.949000</t>
  </si>
  <si>
    <t>9999-12-31-19.01.37.949000</t>
  </si>
  <si>
    <t>antonello.meneghini</t>
  </si>
  <si>
    <t>2025-07-02-19.02.12.649000</t>
  </si>
  <si>
    <t>9999-12-31-19.02.12.649000</t>
  </si>
  <si>
    <t>antonello.micucci</t>
  </si>
  <si>
    <t>antonello.pilleri</t>
  </si>
  <si>
    <t>2025-07-02-19.00.01.707000</t>
  </si>
  <si>
    <t>9999-12-31-19.00.01.707000</t>
  </si>
  <si>
    <t>antonia.grossi</t>
  </si>
  <si>
    <t>2025-07-02-19.00.31.871000</t>
  </si>
  <si>
    <t>9999-12-31-19.00.31.871000</t>
  </si>
  <si>
    <t>antonia.quattrone</t>
  </si>
  <si>
    <t>2025-07-02-18.59.39.835000</t>
  </si>
  <si>
    <t>9999-12-31-18.59.39.835000</t>
  </si>
  <si>
    <t>2025-07-02-19.01.53.780000</t>
  </si>
  <si>
    <t>9999-12-31-19.01.53.780000</t>
  </si>
  <si>
    <t>antonietta.ciccomascolo</t>
  </si>
  <si>
    <t>2025-07-02-19.00.23.634000</t>
  </si>
  <si>
    <t>9999-12-31-19.00.23.634000</t>
  </si>
  <si>
    <t>antonietta.delbuono</t>
  </si>
  <si>
    <t>2025-07-02-19.00.07.294000</t>
  </si>
  <si>
    <t>9999-12-31-19.00.07.294000</t>
  </si>
  <si>
    <t>antonietta.iervolino</t>
  </si>
  <si>
    <t>2025-07-02-19.01.49.584000</t>
  </si>
  <si>
    <t>9999-12-31-19.01.49.584000</t>
  </si>
  <si>
    <t>antonietta.perillo</t>
  </si>
  <si>
    <t>2025-07-02-19.00.57.852000</t>
  </si>
  <si>
    <t>9999-12-31-19.00.57.852000</t>
  </si>
  <si>
    <t>antonietta.santolia</t>
  </si>
  <si>
    <t>2025-07-02-19.01.24.582000</t>
  </si>
  <si>
    <t>9999-12-31-19.01.24.582000</t>
  </si>
  <si>
    <t>antonina.stabile</t>
  </si>
  <si>
    <t>2025-07-02-19.00.28.830000</t>
  </si>
  <si>
    <t>9999-12-31-19.00.28.830000</t>
  </si>
  <si>
    <t>antonino.arno</t>
  </si>
  <si>
    <t>antonino.chiaia</t>
  </si>
  <si>
    <t>2025-07-02-19.02.04.174000</t>
  </si>
  <si>
    <t>9999-12-31-19.02.04.174000</t>
  </si>
  <si>
    <t>antonino.cuzzola</t>
  </si>
  <si>
    <t>2025-07-02-19.01.53.796000</t>
  </si>
  <si>
    <t>9999-12-31-19.01.53.796000</t>
  </si>
  <si>
    <t>antonino.fermo</t>
  </si>
  <si>
    <t>2025-07-02-19.01.00.813000</t>
  </si>
  <si>
    <t>9999-12-31-19.01.00.813000</t>
  </si>
  <si>
    <t>antonino.leta</t>
  </si>
  <si>
    <t>2025-06-30-00.00.00.000000</t>
  </si>
  <si>
    <t>antonino.piccione</t>
  </si>
  <si>
    <t>2025-07-16-00.00.00.000000</t>
  </si>
  <si>
    <t>antonino.ughettini</t>
  </si>
  <si>
    <t>2025-07-02-19.01.53.810000</t>
  </si>
  <si>
    <t>9999-12-31-19.01.53.810000</t>
  </si>
  <si>
    <t>antoninosilvio.buccheri</t>
  </si>
  <si>
    <t>2025-07-02-19.00.23.914000</t>
  </si>
  <si>
    <t>9999-12-31-19.00.23.914000</t>
  </si>
  <si>
    <t>antonio.adimari</t>
  </si>
  <si>
    <t>2025-07-02-19.01.04.204000</t>
  </si>
  <si>
    <t>9999-12-31-19.01.04.204000</t>
  </si>
  <si>
    <t>antonio.allegrini</t>
  </si>
  <si>
    <t>2025-07-09-19.01.40.127000</t>
  </si>
  <si>
    <t>9999-12-31-19.01.40.127000</t>
  </si>
  <si>
    <t>Ufficio III - DC Vigilanza e Sicurezza</t>
  </si>
  <si>
    <t>antonio.andreozzi</t>
  </si>
  <si>
    <t>2025-07-02-19.00.23.927000</t>
  </si>
  <si>
    <t>9999-12-31-19.00.23.927000</t>
  </si>
  <si>
    <t>antonio.antonucci</t>
  </si>
  <si>
    <t>2025-07-02-19.01.40.793000</t>
  </si>
  <si>
    <t>9999-12-31-19.01.40.793000</t>
  </si>
  <si>
    <t>antonio.barba</t>
  </si>
  <si>
    <t>antonio.bardino</t>
  </si>
  <si>
    <t>antonio.bizzarro</t>
  </si>
  <si>
    <t>2025-07-02-19.01.49.597000</t>
  </si>
  <si>
    <t>9999-12-31-19.01.49.597000</t>
  </si>
  <si>
    <t>antonio.cafagna</t>
  </si>
  <si>
    <t>antonio.cafarella</t>
  </si>
  <si>
    <t>2025-07-02-19.00.50.250000</t>
  </si>
  <si>
    <t>9999-12-31-19.00.50.250000</t>
  </si>
  <si>
    <t>antonio.caputo1</t>
  </si>
  <si>
    <t>2025-07-02-19.01.37.966000</t>
  </si>
  <si>
    <t>9999-12-31-19.01.37.966000</t>
  </si>
  <si>
    <t>antonio.carbone</t>
  </si>
  <si>
    <t>2025-07-02-19.01.49.614000</t>
  </si>
  <si>
    <t>9999-12-31-19.01.49.614000</t>
  </si>
  <si>
    <t>antonio.carpino</t>
  </si>
  <si>
    <t>2025-07-02-19.02.24.597000</t>
  </si>
  <si>
    <t>9999-12-31-19.02.24.597000</t>
  </si>
  <si>
    <t>antonio.cerrone</t>
  </si>
  <si>
    <t>antonio.chianese</t>
  </si>
  <si>
    <t>2025-07-02-19.01.49.628000</t>
  </si>
  <si>
    <t>9999-12-31-19.01.49.628000</t>
  </si>
  <si>
    <t>antonio.cianci</t>
  </si>
  <si>
    <t>antonio.ciarcia</t>
  </si>
  <si>
    <t>2025-07-02-19.01.21.742000</t>
  </si>
  <si>
    <t>9999-12-31-19.01.21.742000</t>
  </si>
  <si>
    <t>antonio.ciccolella</t>
  </si>
  <si>
    <t>2025-07-02-18.59.56.529000</t>
  </si>
  <si>
    <t>9999-12-31-18.59.56.529000</t>
  </si>
  <si>
    <t>antonio.citro</t>
  </si>
  <si>
    <t>2025-07-02-18.59.54.053000</t>
  </si>
  <si>
    <t>9999-12-31-18.59.54.053000</t>
  </si>
  <si>
    <t>antonio.costa</t>
  </si>
  <si>
    <t>2025-07-02-19.00.37.750000</t>
  </si>
  <si>
    <t>9999-12-31-19.00.37.750000</t>
  </si>
  <si>
    <t>antonio.debenedetto</t>
  </si>
  <si>
    <t>2025-07-02-19.01.56.021000</t>
  </si>
  <si>
    <t>9999-12-31-19.01.56.022000</t>
  </si>
  <si>
    <t>antonio.delfino</t>
  </si>
  <si>
    <t>2025-07-02-19.02.08.431000</t>
  </si>
  <si>
    <t>9999-12-31-19.02.08.431000</t>
  </si>
  <si>
    <t>antonio.delsordo</t>
  </si>
  <si>
    <t>2025-07-02-19.00.29.103000</t>
  </si>
  <si>
    <t>9999-12-31-19.00.29.103000</t>
  </si>
  <si>
    <t>antonio.dicarlo</t>
  </si>
  <si>
    <t>antonio.dimatteo</t>
  </si>
  <si>
    <t>2025-07-02-19.02.02.345000</t>
  </si>
  <si>
    <t>9999-12-31-19.02.02.345000</t>
  </si>
  <si>
    <t>antonio.dinapoli</t>
  </si>
  <si>
    <t>2025-07-02-18.59.56.545000</t>
  </si>
  <si>
    <t>9999-12-31-18.59.56.545000</t>
  </si>
  <si>
    <t>antonio.dinuzzo</t>
  </si>
  <si>
    <t>antonio.dipasquale</t>
  </si>
  <si>
    <t>2025-07-02-19.01.37.980000</t>
  </si>
  <si>
    <t>9999-12-31-19.01.37.980000</t>
  </si>
  <si>
    <t>antonio.disomma</t>
  </si>
  <si>
    <t>2025-07-02-19.02.18.264000</t>
  </si>
  <si>
    <t>9999-12-31-19.02.18.264000</t>
  </si>
  <si>
    <t>antonio.dongu</t>
  </si>
  <si>
    <t>2025-07-02-19.00.10.311000</t>
  </si>
  <si>
    <t>9999-12-31-19.00.10.311000</t>
  </si>
  <si>
    <t>antonio.galello</t>
  </si>
  <si>
    <t>antonio.graziano</t>
  </si>
  <si>
    <t>2025-07-02-19.00.37.764000</t>
  </si>
  <si>
    <t>9999-12-31-19.00.37.764000</t>
  </si>
  <si>
    <t>antonio.gualtieri</t>
  </si>
  <si>
    <t>2025-07-02-19.02.04.188000</t>
  </si>
  <si>
    <t>9999-12-31-19.02.04.188000</t>
  </si>
  <si>
    <t>antonio.lapenta</t>
  </si>
  <si>
    <t>2025-07-02-19.00.34.362000</t>
  </si>
  <si>
    <t>9999-12-31-19.00.34.362000</t>
  </si>
  <si>
    <t>antonio.marotta</t>
  </si>
  <si>
    <t>2025-07-02-19.00.31.884000</t>
  </si>
  <si>
    <t>9999-12-31-19.00.31.884000</t>
  </si>
  <si>
    <t>antonio.masciullo</t>
  </si>
  <si>
    <t>antonio.mastroberti</t>
  </si>
  <si>
    <t>ITL Vibo Valentia</t>
  </si>
  <si>
    <t>antonio.mazzeo</t>
  </si>
  <si>
    <t>2025-07-02-19.00.23.942000</t>
  </si>
  <si>
    <t>9999-12-31-19.00.23.942000</t>
  </si>
  <si>
    <t>antonio.melcore</t>
  </si>
  <si>
    <t>2025-07-02-19.00.31.896000</t>
  </si>
  <si>
    <t>9999-12-31-19.00.31.896000</t>
  </si>
  <si>
    <t>antonio.miele</t>
  </si>
  <si>
    <t>2025-07-02-19.01.01.085000</t>
  </si>
  <si>
    <t>9999-12-31-19.01.01.085000</t>
  </si>
  <si>
    <t>antonio.moschetta</t>
  </si>
  <si>
    <t>2025-07-02-18.59.58.392000</t>
  </si>
  <si>
    <t>9999-12-31-18.59.58.392000</t>
  </si>
  <si>
    <t>antonio.mosesso</t>
  </si>
  <si>
    <t>2025-07-02-18.59.54.070000</t>
  </si>
  <si>
    <t>9999-12-31-18.59.54.070000</t>
  </si>
  <si>
    <t>antonio.olimpio</t>
  </si>
  <si>
    <t>2025-07-02-19.00.37.780000</t>
  </si>
  <si>
    <t>9999-12-31-19.00.37.780000</t>
  </si>
  <si>
    <t>antonio.pace</t>
  </si>
  <si>
    <t>antonio.palazzo</t>
  </si>
  <si>
    <t>2025-07-02-19.01.56.039000</t>
  </si>
  <si>
    <t>9999-12-31-19.01.56.039000</t>
  </si>
  <si>
    <t>antonio.palma</t>
  </si>
  <si>
    <t>2025-07-02-19.01.41.316000</t>
  </si>
  <si>
    <t>9999-12-31-19.01.41.316000</t>
  </si>
  <si>
    <t>antonio.pierri</t>
  </si>
  <si>
    <t>2025-07-02-19.00.34.376000</t>
  </si>
  <si>
    <t>9999-12-31-19.00.34.376000</t>
  </si>
  <si>
    <t>antonio.pisani</t>
  </si>
  <si>
    <t>2025-07-02-19.00.07.307000</t>
  </si>
  <si>
    <t>9999-12-31-19.00.07.307000</t>
  </si>
  <si>
    <t>antonio.polito</t>
  </si>
  <si>
    <t>2025-07-02-19.01.49.643000</t>
  </si>
  <si>
    <t>9999-12-31-19.01.49.643000</t>
  </si>
  <si>
    <t>antonio.protopapa</t>
  </si>
  <si>
    <t>antonio.pugliese</t>
  </si>
  <si>
    <t>2025-07-02-19.02.06.517000</t>
  </si>
  <si>
    <t>9999-12-31-19.02.06.517000</t>
  </si>
  <si>
    <t>antonio.rapuano</t>
  </si>
  <si>
    <t>2025-07-02-19.00.50.263000</t>
  </si>
  <si>
    <t>9999-12-31-19.00.50.263000</t>
  </si>
  <si>
    <t>antonio.ricca</t>
  </si>
  <si>
    <t>2025-07-02-19.01.49.655000</t>
  </si>
  <si>
    <t>9999-12-31-19.01.49.655000</t>
  </si>
  <si>
    <t>antonio.ricci</t>
  </si>
  <si>
    <t>2025-07-02-18.59.58.407000</t>
  </si>
  <si>
    <t>9999-12-31-18.59.58.407000</t>
  </si>
  <si>
    <t>antonio.rizzo</t>
  </si>
  <si>
    <t>antonio.roma</t>
  </si>
  <si>
    <t>2025-07-02-18.59.56.560000</t>
  </si>
  <si>
    <t>9999-12-31-18.59.56.560000</t>
  </si>
  <si>
    <t>antonio.santese</t>
  </si>
  <si>
    <t>2025-07-02-19.00.32.166000</t>
  </si>
  <si>
    <t>9999-12-31-19.00.32.166000</t>
  </si>
  <si>
    <t>antonio.santonastaso</t>
  </si>
  <si>
    <t>2025-07-02-19.01.46.830000</t>
  </si>
  <si>
    <t>9999-12-31-19.01.46.830000</t>
  </si>
  <si>
    <t>antonio.simonetti</t>
  </si>
  <si>
    <t>antonio.spatuzzi</t>
  </si>
  <si>
    <t>2025-07-02-19.00.34.397000</t>
  </si>
  <si>
    <t>9999-12-31-19.00.34.397000</t>
  </si>
  <si>
    <t>antonio.surdi</t>
  </si>
  <si>
    <t>antonio.tescione</t>
  </si>
  <si>
    <t>2025-07-02-19.01.01.126000</t>
  </si>
  <si>
    <t>9999-12-31-19.01.01.126000</t>
  </si>
  <si>
    <t>antonio.testa</t>
  </si>
  <si>
    <t>2025-07-02-19.01.49.670000</t>
  </si>
  <si>
    <t>9999-12-31-19.01.49.670000</t>
  </si>
  <si>
    <t>antonio.tufaro</t>
  </si>
  <si>
    <t>antonio.tufo</t>
  </si>
  <si>
    <t>antonio.ucciero</t>
  </si>
  <si>
    <t>2025-07-02-19.00.53.406000</t>
  </si>
  <si>
    <t>9999-12-31-19.00.53.406000</t>
  </si>
  <si>
    <t>antonio.vaccari</t>
  </si>
  <si>
    <t>2025-07-02-19.02.04.201000</t>
  </si>
  <si>
    <t>9999-12-31-19.02.04.201000</t>
  </si>
  <si>
    <t>antonio.verde</t>
  </si>
  <si>
    <t>2025-07-02-19.01.33.346000</t>
  </si>
  <si>
    <t>9999-12-31-19.01.33.346000</t>
  </si>
  <si>
    <t>antonio.zizzo</t>
  </si>
  <si>
    <t>antonio.zoina</t>
  </si>
  <si>
    <t>2025-07-09-19.02.00.292000</t>
  </si>
  <si>
    <t>9999-12-31-19.02.00.292000</t>
  </si>
  <si>
    <t>antonioandrea.bruno</t>
  </si>
  <si>
    <t>2025-07-02-19.01.01.141000</t>
  </si>
  <si>
    <t>9999-12-31-19.01.01.141000</t>
  </si>
  <si>
    <t>antoniogianluca.granato</t>
  </si>
  <si>
    <t>2025-07-02-19.01.28.783000</t>
  </si>
  <si>
    <t>9999-12-31-19.01.28.783000</t>
  </si>
  <si>
    <t>antoniogiovanni.riu</t>
  </si>
  <si>
    <t>2025-07-02-19.01.24.593000</t>
  </si>
  <si>
    <t>9999-12-31-19.01.24.593000</t>
  </si>
  <si>
    <t>antoniogiulio.baglivi</t>
  </si>
  <si>
    <t>2025-07-02-19.00.32.182000</t>
  </si>
  <si>
    <t>9999-12-31-19.00.32.182000</t>
  </si>
  <si>
    <t>antoniogiuliogiuseppe.aragona</t>
  </si>
  <si>
    <t>2025-07-02-19.01.11.660000</t>
  </si>
  <si>
    <t>9999-12-31-19.01.11.660000</t>
  </si>
  <si>
    <t>antoniolorenzo.palazzo</t>
  </si>
  <si>
    <t>2025-07-02-19.00.29.118000</t>
  </si>
  <si>
    <t>9999-12-31-19.00.29.118000</t>
  </si>
  <si>
    <t>antoniopio.romano</t>
  </si>
  <si>
    <t>2025-07-02-19.00.41.361000</t>
  </si>
  <si>
    <t>9999-12-31-19.00.41.361000</t>
  </si>
  <si>
    <t>antonioraffaele.ferraro</t>
  </si>
  <si>
    <t>2025-07-02-19.00.26.999000</t>
  </si>
  <si>
    <t>9999-12-31-19.00.26.999000</t>
  </si>
  <si>
    <t>antoniosanto.lettieri</t>
  </si>
  <si>
    <t>antoniovincenzo.alessi</t>
  </si>
  <si>
    <t>2025-07-02-19.01.04.218000</t>
  </si>
  <si>
    <t>9999-12-31-19.01.04.218000</t>
  </si>
  <si>
    <t>antonpiero.russo</t>
  </si>
  <si>
    <t>2025-07-02-19.02.02.360000</t>
  </si>
  <si>
    <t>9999-12-31-19.02.02.360000</t>
  </si>
  <si>
    <t>arcangelo.dibalsamo</t>
  </si>
  <si>
    <t>arianna.dappollonio</t>
  </si>
  <si>
    <t>2025-07-02-18.59.56.184000</t>
  </si>
  <si>
    <t>9999-12-31-18.59.56.184000</t>
  </si>
  <si>
    <t>arianna.moretti</t>
  </si>
  <si>
    <t>2025-07-02-19.00.05.549000</t>
  </si>
  <si>
    <t>9999-12-31-19.00.05.549000</t>
  </si>
  <si>
    <t>arianna.nodari</t>
  </si>
  <si>
    <t>2025-07-02-19.01.13.478000</t>
  </si>
  <si>
    <t>9999-12-31-19.01.13.478000</t>
  </si>
  <si>
    <t>arianna.randazzo</t>
  </si>
  <si>
    <t>2025-07-02-19.00.54.182000</t>
  </si>
  <si>
    <t>9999-12-31-19.00.54.182000</t>
  </si>
  <si>
    <t>2025-07-02-19.01.28.798000</t>
  </si>
  <si>
    <t>9999-12-31-19.01.28.798000</t>
  </si>
  <si>
    <t>arianna.zanirato</t>
  </si>
  <si>
    <t>2025-07-02-19.00.07.323000</t>
  </si>
  <si>
    <t>9999-12-31-19.00.07.323000</t>
  </si>
  <si>
    <t>armando.damico</t>
  </si>
  <si>
    <t>2025-07-02-18.59.55.186000</t>
  </si>
  <si>
    <t>9999-12-31-18.59.55.186000</t>
  </si>
  <si>
    <t>armando.fiorito</t>
  </si>
  <si>
    <t>2025-07-02-19.00.27.269000</t>
  </si>
  <si>
    <t>9999-12-31-19.00.27.269000</t>
  </si>
  <si>
    <t>arnaldo.dolceamore</t>
  </si>
  <si>
    <t>2025-07-02-18.59.51.435000</t>
  </si>
  <si>
    <t>9999-12-31-18.59.51.435000</t>
  </si>
  <si>
    <t>artemizia.digiuseppe</t>
  </si>
  <si>
    <t>2025-07-02-19.00.13.345000</t>
  </si>
  <si>
    <t>9999-12-31-19.00.13.345000</t>
  </si>
  <si>
    <t>arturo.broglia</t>
  </si>
  <si>
    <t>2025-07-02-19.02.06.534000</t>
  </si>
  <si>
    <t>9999-12-31-19.02.06.534000</t>
  </si>
  <si>
    <t>assunta.bello</t>
  </si>
  <si>
    <t>2025-07-02-19.01.24.606000</t>
  </si>
  <si>
    <t>9999-12-31-19.01.24.606000</t>
  </si>
  <si>
    <t>assunta.coppola</t>
  </si>
  <si>
    <t>2025-07-02-19.02.20.540000</t>
  </si>
  <si>
    <t>9999-12-31-19.02.20.540000</t>
  </si>
  <si>
    <t>assunta.coviello</t>
  </si>
  <si>
    <t>2025-07-02-19.02.22.079000</t>
  </si>
  <si>
    <t>9999-12-31-19.02.22.079000</t>
  </si>
  <si>
    <t>assunta.dubla</t>
  </si>
  <si>
    <t>2025-07-02-19.02.18.280000</t>
  </si>
  <si>
    <t>9999-12-31-19.02.18.280000</t>
  </si>
  <si>
    <t>assunta.scarfone</t>
  </si>
  <si>
    <t>2025-07-02-19.02.08.699000</t>
  </si>
  <si>
    <t>9999-12-31-19.02.08.699000</t>
  </si>
  <si>
    <t>assuntarosaria.miele</t>
  </si>
  <si>
    <t>2025-07-02-19.01.24.620000</t>
  </si>
  <si>
    <t>9999-12-31-19.01.24.620000</t>
  </si>
  <si>
    <t>attilio.bottiglieri</t>
  </si>
  <si>
    <t>2025-07-02-18.59.51.454000</t>
  </si>
  <si>
    <t>9999-12-31-18.59.51.454000</t>
  </si>
  <si>
    <t>attilio.introna</t>
  </si>
  <si>
    <t>2025-07-02-19.01.56.051000</t>
  </si>
  <si>
    <t>9999-12-31-19.01.56.051000</t>
  </si>
  <si>
    <t>aurelia.balotta</t>
  </si>
  <si>
    <t>2025-07-02-19.00.42.864000</t>
  </si>
  <si>
    <t>9999-12-31-19.00.42.864000</t>
  </si>
  <si>
    <t>aurelio.marino</t>
  </si>
  <si>
    <t>2025-07-02-19.00.12.576000</t>
  </si>
  <si>
    <t>9999-12-31-19.00.12.576000</t>
  </si>
  <si>
    <t>azzurra.munno</t>
  </si>
  <si>
    <t>2025-07-02-19.01.46.842000</t>
  </si>
  <si>
    <t>9999-12-31-19.01.46.842000</t>
  </si>
  <si>
    <t>barbara.calledda</t>
  </si>
  <si>
    <t>2025-07-02-19.01.59.419000</t>
  </si>
  <si>
    <t>9999-12-31-19.01.59.419000</t>
  </si>
  <si>
    <t>barbara.canu</t>
  </si>
  <si>
    <t>2025-07-02-19.00.10.327000</t>
  </si>
  <si>
    <t>9999-12-31-19.00.10.327000</t>
  </si>
  <si>
    <t>barbara.ianni</t>
  </si>
  <si>
    <t>2025-07-02-18.59.56.200000</t>
  </si>
  <si>
    <t>9999-12-31-18.59.56.200000</t>
  </si>
  <si>
    <t>barbara.impastato</t>
  </si>
  <si>
    <t>2025-07-02-19.02.10.404000</t>
  </si>
  <si>
    <t>9999-12-31-19.02.10.404000</t>
  </si>
  <si>
    <t>barbara.leanza</t>
  </si>
  <si>
    <t>2025-07-02-19.02.15.456000</t>
  </si>
  <si>
    <t>9999-12-31-19.02.15.456000</t>
  </si>
  <si>
    <t>barbara.maiella</t>
  </si>
  <si>
    <t>2025-07-02-19.01.33.360000</t>
  </si>
  <si>
    <t>9999-12-31-19.01.33.360000</t>
  </si>
  <si>
    <t>barbara.marangoni</t>
  </si>
  <si>
    <t>2025-07-02-19.01.11.675000</t>
  </si>
  <si>
    <t>9999-12-31-19.01.11.675000</t>
  </si>
  <si>
    <t>barbara.politano</t>
  </si>
  <si>
    <t>2025-07-02-19.00.46.128000</t>
  </si>
  <si>
    <t>9999-12-31-19.00.46.128000</t>
  </si>
  <si>
    <t>barbara.ranucci</t>
  </si>
  <si>
    <t>2025-07-02-19.00.07.338000</t>
  </si>
  <si>
    <t>9999-12-31-19.00.07.338000</t>
  </si>
  <si>
    <t>barbara.seminara</t>
  </si>
  <si>
    <t>2025-07-02-19.01.49.684000</t>
  </si>
  <si>
    <t>9999-12-31-19.01.49.684000</t>
  </si>
  <si>
    <t>barbara.sigovini</t>
  </si>
  <si>
    <t>2025-07-02-19.00.48.067000</t>
  </si>
  <si>
    <t>9999-12-31-19.00.48.067000</t>
  </si>
  <si>
    <t>barbara.spinosa</t>
  </si>
  <si>
    <t>2025-07-02-19.00.13.359000</t>
  </si>
  <si>
    <t>9999-12-31-19.00.13.359000</t>
  </si>
  <si>
    <t>barbara.stracqualursi</t>
  </si>
  <si>
    <t>2025-07-02-19.01.41.584000</t>
  </si>
  <si>
    <t>9999-12-31-19.01.41.584000</t>
  </si>
  <si>
    <t>barbarafrancesca.mannerucci</t>
  </si>
  <si>
    <t>2025-07-02-19.01.56.070000</t>
  </si>
  <si>
    <t>9999-12-31-19.01.56.070000</t>
  </si>
  <si>
    <t>barbarasimona.susanna</t>
  </si>
  <si>
    <t>2025-07-02-19.01.24.632000</t>
  </si>
  <si>
    <t>9999-12-31-19.01.24.632000</t>
  </si>
  <si>
    <t>bart.romano</t>
  </si>
  <si>
    <t>2025-07-02-19.00.20.836000</t>
  </si>
  <si>
    <t>9999-12-31-19.00.20.836000</t>
  </si>
  <si>
    <t>bartolomeo.libasci</t>
  </si>
  <si>
    <t>2025-07-02-19.01.04.236000</t>
  </si>
  <si>
    <t>9999-12-31-19.01.04.236000</t>
  </si>
  <si>
    <t>bartolomeo.tagliaferri</t>
  </si>
  <si>
    <t>2025-07-02-19.01.46.856000</t>
  </si>
  <si>
    <t>9999-12-31-19.01.46.856000</t>
  </si>
  <si>
    <t>battista.barberio</t>
  </si>
  <si>
    <t>2025-07-02-19.02.15.470000</t>
  </si>
  <si>
    <t>9999-12-31-19.02.15.470000</t>
  </si>
  <si>
    <t>beatrice.aloise</t>
  </si>
  <si>
    <t>2025-07-02-19.01.24.647000</t>
  </si>
  <si>
    <t>9999-12-31-19.01.24.647000</t>
  </si>
  <si>
    <t>2025-07-02-19.01.46.874000</t>
  </si>
  <si>
    <t>9999-12-31-19.01.46.874000</t>
  </si>
  <si>
    <t>beatrice.clerini</t>
  </si>
  <si>
    <t>2025-07-02-19.00.05.562000</t>
  </si>
  <si>
    <t>9999-12-31-19.00.05.562000</t>
  </si>
  <si>
    <t>beatrice.deliso</t>
  </si>
  <si>
    <t>2025-07-02-19.01.56.083000</t>
  </si>
  <si>
    <t>9999-12-31-19.01.56.083000</t>
  </si>
  <si>
    <t>beatrice.dominici</t>
  </si>
  <si>
    <t>2025-07-02-19.00.14.528000</t>
  </si>
  <si>
    <t>9999-12-31-19.00.14.528000</t>
  </si>
  <si>
    <t>2025-07-02-19.01.46.886000</t>
  </si>
  <si>
    <t>9999-12-31-19.01.46.886000</t>
  </si>
  <si>
    <t>bellisario.masi</t>
  </si>
  <si>
    <t>2025-07-02-19.00.29.131000</t>
  </si>
  <si>
    <t>9999-12-31-19.00.29.131000</t>
  </si>
  <si>
    <t>benedetta.antinolfi</t>
  </si>
  <si>
    <t>2025-07-02-19.01.24.662000</t>
  </si>
  <si>
    <t>9999-12-31-19.01.24.662000</t>
  </si>
  <si>
    <t>benedetta.greco</t>
  </si>
  <si>
    <t>2025-07-02-19.01.49.700000</t>
  </si>
  <si>
    <t>9999-12-31-19.01.49.700000</t>
  </si>
  <si>
    <t>benedetto.sorino</t>
  </si>
  <si>
    <t>2025-07-02-19.01.56.099000</t>
  </si>
  <si>
    <t>9999-12-31-19.01.56.099000</t>
  </si>
  <si>
    <t>beniamino.caliendo</t>
  </si>
  <si>
    <t>beniamino.grillo</t>
  </si>
  <si>
    <t>2025-07-02-19.02.22.093000</t>
  </si>
  <si>
    <t>9999-12-31-19.02.22.093000</t>
  </si>
  <si>
    <t>beniamino.paderi</t>
  </si>
  <si>
    <t>2025-07-02-19.01.59.433000</t>
  </si>
  <si>
    <t>9999-12-31-19.01.59.433000</t>
  </si>
  <si>
    <t>beniamino.villanova</t>
  </si>
  <si>
    <t>2025-07-02-19.01.28.814000</t>
  </si>
  <si>
    <t>9999-12-31-19.01.28.814000</t>
  </si>
  <si>
    <t>benito.laporta</t>
  </si>
  <si>
    <t>benitofabrizio.delucia</t>
  </si>
  <si>
    <t>benvenuta.costantino</t>
  </si>
  <si>
    <t>2025-07-02-19.02.06.549000</t>
  </si>
  <si>
    <t>9999-12-31-19.02.06.549000</t>
  </si>
  <si>
    <t>bernadette.defilippis</t>
  </si>
  <si>
    <t>2025-07-02-19.00.27.282000</t>
  </si>
  <si>
    <t>9999-12-31-19.00.27.282000</t>
  </si>
  <si>
    <t>bernardine.sabbarese</t>
  </si>
  <si>
    <t>bernardo.ferrara</t>
  </si>
  <si>
    <t>2025-07-02-19.01.24.675000</t>
  </si>
  <si>
    <t>9999-12-31-19.01.24.675000</t>
  </si>
  <si>
    <t>biagio.adduci</t>
  </si>
  <si>
    <t>2025-07-02-19.00.27.298000</t>
  </si>
  <si>
    <t>9999-12-31-19.00.27.298000</t>
  </si>
  <si>
    <t>biagio.fracasso</t>
  </si>
  <si>
    <t>biagio.mugnieco</t>
  </si>
  <si>
    <t>2025-07-02-19.00.07.353000</t>
  </si>
  <si>
    <t>9999-12-31-19.00.07.353000</t>
  </si>
  <si>
    <t>biagiofrancesco.rizzo</t>
  </si>
  <si>
    <t>2025-07-02-19.00.27.314000</t>
  </si>
  <si>
    <t>9999-12-31-19.00.27.314000</t>
  </si>
  <si>
    <t>bianca.landi</t>
  </si>
  <si>
    <t>bianca.matera</t>
  </si>
  <si>
    <t>2025-07-02-19.00.29.146000</t>
  </si>
  <si>
    <t>9999-12-31-19.00.29.146000</t>
  </si>
  <si>
    <t>bianca.verachi</t>
  </si>
  <si>
    <t>2025-07-02-19.01.28.831000</t>
  </si>
  <si>
    <t>9999-12-31-19.01.28.831000</t>
  </si>
  <si>
    <t>brigida.mazzaccara</t>
  </si>
  <si>
    <t>2025-07-02-19.02.04.218000</t>
  </si>
  <si>
    <t>9999-12-31-19.02.04.218000</t>
  </si>
  <si>
    <t>bruna.burzacca</t>
  </si>
  <si>
    <t>2025-07-02-18.59.51.467000</t>
  </si>
  <si>
    <t>9999-12-31-18.59.51.467000</t>
  </si>
  <si>
    <t>bruna.demartino</t>
  </si>
  <si>
    <t>2025-07-02-19.02.24.865000</t>
  </si>
  <si>
    <t>9999-12-31-19.02.24.865000</t>
  </si>
  <si>
    <t>brunella.catapano</t>
  </si>
  <si>
    <t>2025-07-02-19.01.28.846000</t>
  </si>
  <si>
    <t>9999-12-31-19.01.28.846000</t>
  </si>
  <si>
    <t>bruno.centore</t>
  </si>
  <si>
    <t>2025-07-02-19.00.38.302000</t>
  </si>
  <si>
    <t>9999-12-31-19.00.38.302000</t>
  </si>
  <si>
    <t>bruno.cifarelli</t>
  </si>
  <si>
    <t>2025-07-02-19.00.34.409000</t>
  </si>
  <si>
    <t>9999-12-31-19.00.34.409000</t>
  </si>
  <si>
    <t>bruno.cocco</t>
  </si>
  <si>
    <t>2025-07-02-19.01.24.689000</t>
  </si>
  <si>
    <t>9999-12-31-19.01.24.689000</t>
  </si>
  <si>
    <t>bruno.franzese</t>
  </si>
  <si>
    <t>2025-07-02-19.02.02.371000</t>
  </si>
  <si>
    <t>9999-12-31-19.02.02.371000</t>
  </si>
  <si>
    <t>bruno.murace</t>
  </si>
  <si>
    <t>2025-07-02-19.01.53.822000</t>
  </si>
  <si>
    <t>9999-12-31-19.01.53.822000</t>
  </si>
  <si>
    <t>bruno.sarlo</t>
  </si>
  <si>
    <t>2025-07-02-19.01.49.717000</t>
  </si>
  <si>
    <t>9999-12-31-19.01.49.717000</t>
  </si>
  <si>
    <t>calogero.dambrogio</t>
  </si>
  <si>
    <t>calogero.dilena</t>
  </si>
  <si>
    <t>2025-07-02-19.00.20.851000</t>
  </si>
  <si>
    <t>9999-12-31-19.00.20.851000</t>
  </si>
  <si>
    <t>calogero.mauceri</t>
  </si>
  <si>
    <t>2025-07-02-19.01.41.597000</t>
  </si>
  <si>
    <t>9999-12-31-19.01.41.597000</t>
  </si>
  <si>
    <t>calogero.sabia</t>
  </si>
  <si>
    <t>2025-07-02-19.01.05.852000</t>
  </si>
  <si>
    <t>9999-12-31-19.01.05.852000</t>
  </si>
  <si>
    <t>camilla.ciancio</t>
  </si>
  <si>
    <t>2025-07-02-19.00.14.540000</t>
  </si>
  <si>
    <t>9999-12-31-19.00.14.540000</t>
  </si>
  <si>
    <t>camilla.mainardi</t>
  </si>
  <si>
    <t>2025-07-02-19.02.18.295000</t>
  </si>
  <si>
    <t>9999-12-31-19.02.18.295000</t>
  </si>
  <si>
    <t>candida.fasano</t>
  </si>
  <si>
    <t>2025-07-02-19.02.02.384000</t>
  </si>
  <si>
    <t>9999-12-31-19.02.02.384000</t>
  </si>
  <si>
    <t>candio.tiberi</t>
  </si>
  <si>
    <t>2025-07-02-19.00.34.427000</t>
  </si>
  <si>
    <t>9999-12-31-19.00.34.427000</t>
  </si>
  <si>
    <t>carla.cutilli</t>
  </si>
  <si>
    <t>2025-07-02-18.59.51.485000</t>
  </si>
  <si>
    <t>9999-12-31-18.59.51.485000</t>
  </si>
  <si>
    <t>carla.frau</t>
  </si>
  <si>
    <t>2025-07-02-19.00.04.257000</t>
  </si>
  <si>
    <t>9999-12-31-19.00.04.257000</t>
  </si>
  <si>
    <t>carla.graziani</t>
  </si>
  <si>
    <t>2025-07-02-18.59.50.143000</t>
  </si>
  <si>
    <t>9999-12-31-18.59.50.143000</t>
  </si>
  <si>
    <t>carla.mazzeschi</t>
  </si>
  <si>
    <t>2025-07-02-19.01.41.612000</t>
  </si>
  <si>
    <t>9999-12-31-19.01.41.612000</t>
  </si>
  <si>
    <t>carlaida.bernicanani</t>
  </si>
  <si>
    <t>2025-07-02-19.01.56.117000</t>
  </si>
  <si>
    <t>9999-12-31-19.01.56.117000</t>
  </si>
  <si>
    <t>carlo.antonielli</t>
  </si>
  <si>
    <t>2025-07-02-19.01.49.733000</t>
  </si>
  <si>
    <t>9999-12-31-19.01.49.733000</t>
  </si>
  <si>
    <t>carlo.bellini</t>
  </si>
  <si>
    <t>carlo.botta</t>
  </si>
  <si>
    <t>2025-07-02-19.00.07.369000</t>
  </si>
  <si>
    <t>9999-12-31-19.00.07.369000</t>
  </si>
  <si>
    <t>carlo.camilletti</t>
  </si>
  <si>
    <t>2025-07-02-19.00.17.782000</t>
  </si>
  <si>
    <t>9999-12-31-19.00.17.782000</t>
  </si>
  <si>
    <t>carlo.colopi</t>
  </si>
  <si>
    <t>2025-07-09-19.01.49.708000</t>
  </si>
  <si>
    <t>9999-12-31-19.01.49.708000</t>
  </si>
  <si>
    <t>carlo.iadicicco</t>
  </si>
  <si>
    <t>2025-07-02-19.02.04.233000</t>
  </si>
  <si>
    <t>9999-12-31-19.02.04.233000</t>
  </si>
  <si>
    <t>carlo.iovino</t>
  </si>
  <si>
    <t>2025-07-02-19.01.49.746000</t>
  </si>
  <si>
    <t>9999-12-31-19.01.49.746000</t>
  </si>
  <si>
    <t>carlo.librandi</t>
  </si>
  <si>
    <t>2025-07-02-19.00.27.328000</t>
  </si>
  <si>
    <t>9999-12-31-19.00.27.328000</t>
  </si>
  <si>
    <t>carlo.malafronte</t>
  </si>
  <si>
    <t>2025-07-02-19.01.56.131000</t>
  </si>
  <si>
    <t>9999-12-31-19.01.56.131000</t>
  </si>
  <si>
    <t>carlo.mariani</t>
  </si>
  <si>
    <t>2025-07-02-19.01.33.375000</t>
  </si>
  <si>
    <t>9999-12-31-19.01.33.375000</t>
  </si>
  <si>
    <t>carlo.rea</t>
  </si>
  <si>
    <t>2025-07-02-19.01.41.625000</t>
  </si>
  <si>
    <t>9999-12-31-19.01.41.625000</t>
  </si>
  <si>
    <t>carlo.ruiu</t>
  </si>
  <si>
    <t>2025-07-02-19.01.07.105000</t>
  </si>
  <si>
    <t>9999-12-31-19.01.07.105000</t>
  </si>
  <si>
    <t>carlo.santangelo</t>
  </si>
  <si>
    <t>2025-07-02-19.01.41.639000</t>
  </si>
  <si>
    <t>9999-12-31-19.01.41.639000</t>
  </si>
  <si>
    <t>carlo.simari</t>
  </si>
  <si>
    <t>2025-07-02-19.01.24.701000</t>
  </si>
  <si>
    <t>9999-12-31-19.01.24.701000</t>
  </si>
  <si>
    <t>carlo.tedesco</t>
  </si>
  <si>
    <t>2025-07-02-19.01.49.761000</t>
  </si>
  <si>
    <t>9999-12-31-19.01.49.761000</t>
  </si>
  <si>
    <t>carlottafrancesca.kerkoc</t>
  </si>
  <si>
    <t>2025-07-02-19.02.18.308000</t>
  </si>
  <si>
    <t>9999-12-31-19.02.18.308000</t>
  </si>
  <si>
    <t>carmela.cipollina</t>
  </si>
  <si>
    <t>2025-07-02-19.00.44.160000</t>
  </si>
  <si>
    <t>9999-12-31-19.00.44.160000</t>
  </si>
  <si>
    <t>carmela.iannitto</t>
  </si>
  <si>
    <t>2025-07-02-19.00.20.881000</t>
  </si>
  <si>
    <t>9999-12-31-19.00.20.881000</t>
  </si>
  <si>
    <t>carmela.lamarca</t>
  </si>
  <si>
    <t>2025-07-02-19.02.22.108000</t>
  </si>
  <si>
    <t>9999-12-31-19.02.22.108000</t>
  </si>
  <si>
    <t>carmela.palma</t>
  </si>
  <si>
    <t>2025-07-02-19.01.41.655000</t>
  </si>
  <si>
    <t>9999-12-31-19.01.41.655000</t>
  </si>
  <si>
    <t>carmela.pascale</t>
  </si>
  <si>
    <t>2025-07-02-19.00.34.442000</t>
  </si>
  <si>
    <t>9999-12-31-19.00.34.442000</t>
  </si>
  <si>
    <t>carmela.pica</t>
  </si>
  <si>
    <t>2025-07-02-19.01.01.413000</t>
  </si>
  <si>
    <t>9999-12-31-19.01.01.413000</t>
  </si>
  <si>
    <t>carmela.piccoli</t>
  </si>
  <si>
    <t>2025-07-02-19.00.24.217000</t>
  </si>
  <si>
    <t>9999-12-31-19.00.24.217000</t>
  </si>
  <si>
    <t>carmelamaria.nicosia</t>
  </si>
  <si>
    <t>2025-07-02-19.02.10.417000</t>
  </si>
  <si>
    <t>9999-12-31-19.02.10.417000</t>
  </si>
  <si>
    <t>carmelina.lambiasi</t>
  </si>
  <si>
    <t>2025-07-02-19.00.46.142000</t>
  </si>
  <si>
    <t>9999-12-31-19.00.46.142000</t>
  </si>
  <si>
    <t>carmelo.difranco</t>
  </si>
  <si>
    <t>2025-07-02-19.00.59.375000</t>
  </si>
  <si>
    <t>9999-12-31-19.00.59.375000</t>
  </si>
  <si>
    <t>carmelo.franzo</t>
  </si>
  <si>
    <t>carmelo.palmisano</t>
  </si>
  <si>
    <t>2025-07-02-19.01.49.780000</t>
  </si>
  <si>
    <t>9999-12-31-19.01.49.780000</t>
  </si>
  <si>
    <t>carmelo.pelleriti</t>
  </si>
  <si>
    <t>2025-07-02-19.00.07.386000</t>
  </si>
  <si>
    <t>9999-12-31-19.00.07.386000</t>
  </si>
  <si>
    <t>carmen.cittadino</t>
  </si>
  <si>
    <t>2025-07-02-19.01.53.835000</t>
  </si>
  <si>
    <t>9999-12-31-19.01.53.835000</t>
  </si>
  <si>
    <t>carmen.mormile</t>
  </si>
  <si>
    <t>2025-07-02-19.01.49.796000</t>
  </si>
  <si>
    <t>9999-12-31-19.01.49.796000</t>
  </si>
  <si>
    <t>carmen.rosa</t>
  </si>
  <si>
    <t>2025-07-02-19.00.44.174000</t>
  </si>
  <si>
    <t>9999-12-31-19.00.44.174000</t>
  </si>
  <si>
    <t>carmen.spinelli</t>
  </si>
  <si>
    <t>2025-07-02-19.00.29.159000</t>
  </si>
  <si>
    <t>9999-12-31-19.00.29.159000</t>
  </si>
  <si>
    <t>carmendenise.pascucci</t>
  </si>
  <si>
    <t>2025-07-02-19.02.22.124000</t>
  </si>
  <si>
    <t>9999-12-31-19.02.22.124000</t>
  </si>
  <si>
    <t>carmina.dandrea</t>
  </si>
  <si>
    <t>2025-07-02-19.00.34.458000</t>
  </si>
  <si>
    <t>9999-12-31-19.00.34.458000</t>
  </si>
  <si>
    <t>carmine.casella</t>
  </si>
  <si>
    <t>carmine.desimone</t>
  </si>
  <si>
    <t>2025-07-02-19.00.50.279000</t>
  </si>
  <si>
    <t>9999-12-31-19.00.50.279000</t>
  </si>
  <si>
    <t>carmine.esposito</t>
  </si>
  <si>
    <t>DIL - Nord</t>
  </si>
  <si>
    <t>carmine.iannaccone</t>
  </si>
  <si>
    <t>2025-07-02-19.00.24.232000</t>
  </si>
  <si>
    <t>9999-12-31-19.00.24.232000</t>
  </si>
  <si>
    <t>carmine.mantovan</t>
  </si>
  <si>
    <t>2025-07-02-19.01.11.941000</t>
  </si>
  <si>
    <t>9999-12-31-19.01.11.941000</t>
  </si>
  <si>
    <t>carmine.merolla</t>
  </si>
  <si>
    <t>2025-07-02-19.02.04.251000</t>
  </si>
  <si>
    <t>9999-12-31-19.02.04.251000</t>
  </si>
  <si>
    <t>carmine.pagnillo</t>
  </si>
  <si>
    <t>carmine.panarelli</t>
  </si>
  <si>
    <t>carmine.sarno</t>
  </si>
  <si>
    <t>2025-07-02-19.00.38.316000</t>
  </si>
  <si>
    <t>9999-12-31-19.00.38.316000</t>
  </si>
  <si>
    <t>carmine.volpe</t>
  </si>
  <si>
    <t>carolina.cami</t>
  </si>
  <si>
    <t>2025-07-02-19.00.12.590000</t>
  </si>
  <si>
    <t>9999-12-31-19.00.12.590000</t>
  </si>
  <si>
    <t>carolina.caprani</t>
  </si>
  <si>
    <t>2025-07-02-19.01.28.858000</t>
  </si>
  <si>
    <t>9999-12-31-19.01.28.858000</t>
  </si>
  <si>
    <t>carolina.corrado</t>
  </si>
  <si>
    <t>2025-07-02-19.01.37.992000</t>
  </si>
  <si>
    <t>9999-12-31-19.01.37.992000</t>
  </si>
  <si>
    <t>carolina.franchini</t>
  </si>
  <si>
    <t>2025-07-02-19.00.54.197000</t>
  </si>
  <si>
    <t>9999-12-31-19.00.54.197000</t>
  </si>
  <si>
    <t>carolina.memoli</t>
  </si>
  <si>
    <t>2025-07-02-19.01.49.811000</t>
  </si>
  <si>
    <t>9999-12-31-19.01.49.811000</t>
  </si>
  <si>
    <t>carolina.sica</t>
  </si>
  <si>
    <t>2025-07-02-19.01.11.956000</t>
  </si>
  <si>
    <t>9999-12-31-19.01.11.956000</t>
  </si>
  <si>
    <t>carolina.soccio</t>
  </si>
  <si>
    <t>2025-07-02-19.00.07.399000</t>
  </si>
  <si>
    <t>9999-12-31-19.00.07.399000</t>
  </si>
  <si>
    <t>cassandra.piemonte</t>
  </si>
  <si>
    <t>2025-07-02-19.01.41.667000</t>
  </si>
  <si>
    <t>9999-12-31-19.01.41.667000</t>
  </si>
  <si>
    <t>cataldo.degiorgio</t>
  </si>
  <si>
    <t>2025-07-02-19.02.08.969000</t>
  </si>
  <si>
    <t>9999-12-31-19.02.08.969000</t>
  </si>
  <si>
    <t>cataldo.marturano</t>
  </si>
  <si>
    <t>2025-07-02-19.00.41.373000</t>
  </si>
  <si>
    <t>9999-12-31-19.00.41.373000</t>
  </si>
  <si>
    <t>cataldo.rosito</t>
  </si>
  <si>
    <t>2025-07-02-19.01.46.899000</t>
  </si>
  <si>
    <t>9999-12-31-19.01.46.899000</t>
  </si>
  <si>
    <t>caterina.cavallini</t>
  </si>
  <si>
    <t>2025-07-02-19.01.41.680000</t>
  </si>
  <si>
    <t>9999-12-31-19.01.41.680000</t>
  </si>
  <si>
    <t>caterina.contini</t>
  </si>
  <si>
    <t>2025-07-02-19.01.59.448000</t>
  </si>
  <si>
    <t>9999-12-31-19.01.59.448000</t>
  </si>
  <si>
    <t>caterina.dileo</t>
  </si>
  <si>
    <t>2025-07-02-19.00.34.723000</t>
  </si>
  <si>
    <t>9999-12-31-19.00.34.723000</t>
  </si>
  <si>
    <t>caterina.logoteta</t>
  </si>
  <si>
    <t>2025-07-02-19.01.53.851000</t>
  </si>
  <si>
    <t>9999-12-31-19.01.53.851000</t>
  </si>
  <si>
    <t>caterina.murro</t>
  </si>
  <si>
    <t>2025-07-02-19.01.56.148000</t>
  </si>
  <si>
    <t>9999-12-31-19.01.56.148000</t>
  </si>
  <si>
    <t>caterina.muscillo</t>
  </si>
  <si>
    <t>2025-07-09-19.01.34.065000</t>
  </si>
  <si>
    <t>9999-12-31-19.01.34.065000</t>
  </si>
  <si>
    <t>caterina.palmieri</t>
  </si>
  <si>
    <t>2025-07-02-19.00.07.415000</t>
  </si>
  <si>
    <t>9999-12-31-19.00.07.415000</t>
  </si>
  <si>
    <t>caterina.pastore</t>
  </si>
  <si>
    <t>2025-07-02-19.01.49.824000</t>
  </si>
  <si>
    <t>9999-12-31-19.01.49.824000</t>
  </si>
  <si>
    <t>caterina.pesce</t>
  </si>
  <si>
    <t>2025-07-02-18.59.58.682000</t>
  </si>
  <si>
    <t>9999-12-31-18.59.58.682000</t>
  </si>
  <si>
    <t>caterina.piragino</t>
  </si>
  <si>
    <t>2025-07-02-19.01.38.007000</t>
  </si>
  <si>
    <t>9999-12-31-19.01.38.007000</t>
  </si>
  <si>
    <t>caterina.sricchia</t>
  </si>
  <si>
    <t>2025-07-02-19.01.24.716000</t>
  </si>
  <si>
    <t>9999-12-31-19.01.24.716000</t>
  </si>
  <si>
    <t>caterina.torchia</t>
  </si>
  <si>
    <t>2025-07-09-19.00.56.636000</t>
  </si>
  <si>
    <t>9999-12-31-19.00.56.636000</t>
  </si>
  <si>
    <t>caterina.zammuto</t>
  </si>
  <si>
    <t>2025-07-02-19.01.28.871000</t>
  </si>
  <si>
    <t>9999-12-31-19.01.28.871000</t>
  </si>
  <si>
    <t>caterinaangela.carzedda</t>
  </si>
  <si>
    <t>2025-07-02-19.00.04.279000</t>
  </si>
  <si>
    <t>9999-12-31-19.00.04.279000</t>
  </si>
  <si>
    <t>cecilia.lapesara</t>
  </si>
  <si>
    <t>2025-07-02-19.01.56.168000</t>
  </si>
  <si>
    <t>9999-12-31-19.01.56.168000</t>
  </si>
  <si>
    <t>cecilia.perri</t>
  </si>
  <si>
    <t>2025-07-02-18.59.58.697000</t>
  </si>
  <si>
    <t>9999-12-31-18.59.58.697000</t>
  </si>
  <si>
    <t>cecilia.pinciroli</t>
  </si>
  <si>
    <t>2025-07-02-19.01.33.388000</t>
  </si>
  <si>
    <t>9999-12-31-19.01.33.388000</t>
  </si>
  <si>
    <t>cesare.dinunno</t>
  </si>
  <si>
    <t>cesare.stefanelli</t>
  </si>
  <si>
    <t>2025-07-02-19.01.28.886000</t>
  </si>
  <si>
    <t>9999-12-31-19.01.28.886000</t>
  </si>
  <si>
    <t>cesare.valentino</t>
  </si>
  <si>
    <t>2025-07-02-19.00.46.157000</t>
  </si>
  <si>
    <t>9999-12-31-19.00.46.157000</t>
  </si>
  <si>
    <t>cesarevalerio.carabella</t>
  </si>
  <si>
    <t>2025-07-02-19.02.20.555000</t>
  </si>
  <si>
    <t>9999-12-31-19.02.20.555000</t>
  </si>
  <si>
    <t>chantal.picco</t>
  </si>
  <si>
    <t>2025-07-02-19.01.28.898000</t>
  </si>
  <si>
    <t>9999-12-31-19.01.28.898000</t>
  </si>
  <si>
    <t>chiara.antoni</t>
  </si>
  <si>
    <t>2025-07-02-19.00.01.721000</t>
  </si>
  <si>
    <t>9999-12-31-19.00.01.721000</t>
  </si>
  <si>
    <t>chiara.banfi</t>
  </si>
  <si>
    <t>2025-07-02-19.01.28.911000</t>
  </si>
  <si>
    <t>9999-12-31-19.01.28.911000</t>
  </si>
  <si>
    <t>chiara.barone</t>
  </si>
  <si>
    <t>2025-07-02-19.02.22.137000</t>
  </si>
  <si>
    <t>9999-12-31-19.02.22.137000</t>
  </si>
  <si>
    <t>chiara.caselli</t>
  </si>
  <si>
    <t>2025-07-02-19.00.14.558000</t>
  </si>
  <si>
    <t>9999-12-31-19.00.14.558000</t>
  </si>
  <si>
    <t>chiara.castellani</t>
  </si>
  <si>
    <t>2025-07-02-19.01.38.023000</t>
  </si>
  <si>
    <t>9999-12-31-19.01.38.023000</t>
  </si>
  <si>
    <t>chiara.cesarino</t>
  </si>
  <si>
    <t>2025-07-02-18.59.55.201000</t>
  </si>
  <si>
    <t>9999-12-31-18.59.55.201000</t>
  </si>
  <si>
    <t>chiara.damico</t>
  </si>
  <si>
    <t>2025-07-02-19.01.11.968000</t>
  </si>
  <si>
    <t>9999-12-31-19.01.11.968000</t>
  </si>
  <si>
    <t>2025-07-29-11.10.37.913000</t>
  </si>
  <si>
    <t>9999-12-31-11.10.37.913000</t>
  </si>
  <si>
    <t>chiara.dionisi</t>
  </si>
  <si>
    <t>2025-07-02-19.01.04.248000</t>
  </si>
  <si>
    <t>9999-12-31-19.01.04.248000</t>
  </si>
  <si>
    <t>chiara.dionisi1</t>
  </si>
  <si>
    <t>2025-07-02-19.01.11.983000</t>
  </si>
  <si>
    <t>9999-12-31-19.01.11.983000</t>
  </si>
  <si>
    <t>chiara.gabrieli</t>
  </si>
  <si>
    <t>2025-07-02-19.00.18.693000</t>
  </si>
  <si>
    <t>9999-12-31-19.00.18.693000</t>
  </si>
  <si>
    <t>chiara.granito</t>
  </si>
  <si>
    <t>2025-07-02-19.00.38.330000</t>
  </si>
  <si>
    <t>9999-12-31-19.00.38.330000</t>
  </si>
  <si>
    <t>chiara.matrone</t>
  </si>
  <si>
    <t>2025-07-02-19.01.24.731000</t>
  </si>
  <si>
    <t>9999-12-31-19.01.24.731000</t>
  </si>
  <si>
    <t>chiara.negro</t>
  </si>
  <si>
    <t>2025-07-02-19.01.11.998000</t>
  </si>
  <si>
    <t>9999-12-31-19.01.11.998000</t>
  </si>
  <si>
    <t>chiara.noto</t>
  </si>
  <si>
    <t>2025-07-02-19.00.59.393000</t>
  </si>
  <si>
    <t>9999-12-31-19.00.59.393000</t>
  </si>
  <si>
    <t>chiara.paolino</t>
  </si>
  <si>
    <t>2025-07-02-19.02.06.567000</t>
  </si>
  <si>
    <t>9999-12-31-19.02.06.567000</t>
  </si>
  <si>
    <t>chiara.quintavalle</t>
  </si>
  <si>
    <t>2025-07-02-19.01.41.693000</t>
  </si>
  <si>
    <t>9999-12-31-19.01.41.693000</t>
  </si>
  <si>
    <t>chiara.radi</t>
  </si>
  <si>
    <t>2025-07-02-19.01.41.707000</t>
  </si>
  <si>
    <t>9999-12-31-19.01.41.707000</t>
  </si>
  <si>
    <t>chiara.rossetti</t>
  </si>
  <si>
    <t>2025-07-02-19.00.41.390000</t>
  </si>
  <si>
    <t>9999-12-31-19.00.41.390000</t>
  </si>
  <si>
    <t>chiara.scavarelli</t>
  </si>
  <si>
    <t>2025-08-01-00.00.00.000000</t>
  </si>
  <si>
    <t>chiara.tarini</t>
  </si>
  <si>
    <t>2025-07-02-19.02.15.485000</t>
  </si>
  <si>
    <t>9999-12-31-19.02.15.485000</t>
  </si>
  <si>
    <t>chiara.tuccella</t>
  </si>
  <si>
    <t>2025-07-02-19.01.49.837000</t>
  </si>
  <si>
    <t>9999-12-31-19.01.49.837000</t>
  </si>
  <si>
    <t>chiara.zolli</t>
  </si>
  <si>
    <t>2025-07-02-19.01.34.661000</t>
  </si>
  <si>
    <t>9999-12-31-19.01.34.661000</t>
  </si>
  <si>
    <t>chiaraveronica.marcomini</t>
  </si>
  <si>
    <t>2025-07-02-19.01.07.121000</t>
  </si>
  <si>
    <t>9999-12-31-19.01.07.121000</t>
  </si>
  <si>
    <t>christian.campione</t>
  </si>
  <si>
    <t>2025-07-02-19.02.08.986000</t>
  </si>
  <si>
    <t>9999-12-31-19.02.08.986000</t>
  </si>
  <si>
    <t>christian.carpentieri</t>
  </si>
  <si>
    <t>2025-07-02-19.00.38.346000</t>
  </si>
  <si>
    <t>9999-12-31-19.00.38.346000</t>
  </si>
  <si>
    <t>christian.gagliardo</t>
  </si>
  <si>
    <t>christian.leo</t>
  </si>
  <si>
    <t>cinzia.bortoluzzi</t>
  </si>
  <si>
    <t>2025-07-02-19.02.12.666000</t>
  </si>
  <si>
    <t>9999-12-31-19.02.12.666000</t>
  </si>
  <si>
    <t>cinzia.conforzi</t>
  </si>
  <si>
    <t>2025-07-02-19.00.14.832000</t>
  </si>
  <si>
    <t>9999-12-31-19.00.14.832000</t>
  </si>
  <si>
    <t>cinzia.dagostaro</t>
  </si>
  <si>
    <t>2025-07-02-19.01.24.743000</t>
  </si>
  <si>
    <t>9999-12-31-19.01.24.743000</t>
  </si>
  <si>
    <t>cinzia.fabbrizioli</t>
  </si>
  <si>
    <t>2025-07-02-19.01.04.262000</t>
  </si>
  <si>
    <t>9999-12-31-19.01.04.262000</t>
  </si>
  <si>
    <t>cinzia.fraticelli</t>
  </si>
  <si>
    <t>2025-07-02-19.00.59.022000</t>
  </si>
  <si>
    <t>9999-12-31-19.00.59.022000</t>
  </si>
  <si>
    <t>cinzia.grizi</t>
  </si>
  <si>
    <t>2025-07-02-19.00.57.866000</t>
  </si>
  <si>
    <t>9999-12-31-19.00.57.866000</t>
  </si>
  <si>
    <t>cinzia.isotton</t>
  </si>
  <si>
    <t>2025-07-02-19.01.33.403000</t>
  </si>
  <si>
    <t>9999-12-31-19.01.33.403000</t>
  </si>
  <si>
    <t>cinzia.leone</t>
  </si>
  <si>
    <t>2025-07-02-19.00.24.512000</t>
  </si>
  <si>
    <t>9999-12-31-19.00.24.512000</t>
  </si>
  <si>
    <t>cinzia.marinelli</t>
  </si>
  <si>
    <t>2025-07-02-19.00.14.847000</t>
  </si>
  <si>
    <t>9999-12-31-19.00.14.847000</t>
  </si>
  <si>
    <t>cinzia.raschella</t>
  </si>
  <si>
    <t>2025-07-02-19.01.01.681000</t>
  </si>
  <si>
    <t>9999-12-31-19.01.01.681000</t>
  </si>
  <si>
    <t>cinzia.rutigliani</t>
  </si>
  <si>
    <t>2025-07-02-19.01.56.181000</t>
  </si>
  <si>
    <t>9999-12-31-19.01.56.181000</t>
  </si>
  <si>
    <t>cinzia.spinarolli</t>
  </si>
  <si>
    <t>2025-07-02-19.01.12.010000</t>
  </si>
  <si>
    <t>9999-12-31-19.01.12.010000</t>
  </si>
  <si>
    <t>cinzia.teodoro</t>
  </si>
  <si>
    <t>2025-07-02-19.02.12.677000</t>
  </si>
  <si>
    <t>9999-12-31-19.02.12.677000</t>
  </si>
  <si>
    <t>cinzia.tomaso</t>
  </si>
  <si>
    <t>2025-07-02-19.00.20.910000</t>
  </si>
  <si>
    <t>9999-12-31-19.00.20.910000</t>
  </si>
  <si>
    <t>cinzia.tria</t>
  </si>
  <si>
    <t>2025-07-02-19.02.04.269000</t>
  </si>
  <si>
    <t>9999-12-31-19.02.04.269000</t>
  </si>
  <si>
    <t>cinziaeloisa.tortorelli</t>
  </si>
  <si>
    <t>2025-07-02-19.01.24.756000</t>
  </si>
  <si>
    <t>9999-12-31-19.01.24.756000</t>
  </si>
  <si>
    <t>ciriaco.giusto</t>
  </si>
  <si>
    <t>2025-07-02-19.00.05.578000</t>
  </si>
  <si>
    <t>9999-12-31-19.00.05.578000</t>
  </si>
  <si>
    <t>ciro.carpiniello</t>
  </si>
  <si>
    <t>2025-07-02-19.01.21.759000</t>
  </si>
  <si>
    <t>9999-12-31-19.01.21.759000</t>
  </si>
  <si>
    <t>ciro.dapice</t>
  </si>
  <si>
    <t>ciro.russo</t>
  </si>
  <si>
    <t>ciro.scognamiglio</t>
  </si>
  <si>
    <t>clara.antoniali</t>
  </si>
  <si>
    <t>2025-07-02-19.01.09.177000</t>
  </si>
  <si>
    <t>9999-12-31-19.01.09.177000</t>
  </si>
  <si>
    <t>clara.bernardis</t>
  </si>
  <si>
    <t>2025-07-02-19.01.07.137000</t>
  </si>
  <si>
    <t>9999-12-31-19.01.07.137000</t>
  </si>
  <si>
    <t>clara.tallarico</t>
  </si>
  <si>
    <t>2025-07-02-19.02.15.499000</t>
  </si>
  <si>
    <t>9999-12-31-19.02.15.499000</t>
  </si>
  <si>
    <t>clara.velo</t>
  </si>
  <si>
    <t>2025-07-02-19.01.13.489000</t>
  </si>
  <si>
    <t>9999-12-31-19.01.13.489000</t>
  </si>
  <si>
    <t>claudia.aldini</t>
  </si>
  <si>
    <t>2025-07-02-19.01.01.697000</t>
  </si>
  <si>
    <t>9999-12-31-19.01.01.697000</t>
  </si>
  <si>
    <t>claudia.calderara</t>
  </si>
  <si>
    <t>2025-07-02-19.02.02.398000</t>
  </si>
  <si>
    <t>9999-12-31-19.02.02.398000</t>
  </si>
  <si>
    <t>claudia.carboni</t>
  </si>
  <si>
    <t>2025-07-02-19.01.41.722000</t>
  </si>
  <si>
    <t>9999-12-31-19.01.41.722000</t>
  </si>
  <si>
    <t>claudia.dellaporta</t>
  </si>
  <si>
    <t>2025-07-02-19.02.22.154000</t>
  </si>
  <si>
    <t>9999-12-31-19.02.22.154000</t>
  </si>
  <si>
    <t>claudia.destefanis</t>
  </si>
  <si>
    <t>2025-07-02-19.01.04.277000</t>
  </si>
  <si>
    <t>9999-12-31-19.01.04.277000</t>
  </si>
  <si>
    <t>claudia.diciommo</t>
  </si>
  <si>
    <t>2025-07-02-19.01.56.196000</t>
  </si>
  <si>
    <t>9999-12-31-19.01.56.196000</t>
  </si>
  <si>
    <t>claudia.fondelli</t>
  </si>
  <si>
    <t>2025-07-02-19.00.07.430000</t>
  </si>
  <si>
    <t>9999-12-31-19.00.07.430000</t>
  </si>
  <si>
    <t>claudia.fornaro</t>
  </si>
  <si>
    <t>2025-07-02-19.00.57.879000</t>
  </si>
  <si>
    <t>9999-12-31-19.00.57.879000</t>
  </si>
  <si>
    <t>claudia.russo</t>
  </si>
  <si>
    <t>2025-07-02-19.01.49.853000</t>
  </si>
  <si>
    <t>9999-12-31-19.01.49.853000</t>
  </si>
  <si>
    <t>claudia.somma</t>
  </si>
  <si>
    <t>2025-07-02-19.01.56.211000</t>
  </si>
  <si>
    <t>9999-12-31-19.01.56.211000</t>
  </si>
  <si>
    <t>claudio.albergo</t>
  </si>
  <si>
    <t>2025-07-02-19.00.59.405000</t>
  </si>
  <si>
    <t>9999-12-31-19.00.59.405000</t>
  </si>
  <si>
    <t>claudio.bevilacqua</t>
  </si>
  <si>
    <t>2025-07-02-19.00.59.419000</t>
  </si>
  <si>
    <t>9999-12-31-19.00.59.419000</t>
  </si>
  <si>
    <t>claudio.cammisuli</t>
  </si>
  <si>
    <t>claudio.campesi</t>
  </si>
  <si>
    <t>2025-07-02-19.01.28.926000</t>
  </si>
  <si>
    <t>9999-12-31-19.01.28.926000</t>
  </si>
  <si>
    <t>claudio.catalano</t>
  </si>
  <si>
    <t>2025-07-02-19.01.28.938000</t>
  </si>
  <si>
    <t>9999-12-31-19.01.28.938000</t>
  </si>
  <si>
    <t>claudio.cippitelli</t>
  </si>
  <si>
    <t>2025-07-02-19.01.41.734000</t>
  </si>
  <si>
    <t>9999-12-31-19.01.41.734000</t>
  </si>
  <si>
    <t>claudio.dagostino</t>
  </si>
  <si>
    <t>2025-07-02-19.02.22.166000</t>
  </si>
  <si>
    <t>9999-12-31-19.02.22.166000</t>
  </si>
  <si>
    <t>claudio.depaolis</t>
  </si>
  <si>
    <t>2025-07-02-19.01.12.026000</t>
  </si>
  <si>
    <t>9999-12-31-19.01.12.026000</t>
  </si>
  <si>
    <t>claudio.dilorenzo</t>
  </si>
  <si>
    <t>2025-07-02-19.01.28.953000</t>
  </si>
  <si>
    <t>9999-12-31-19.01.28.953000</t>
  </si>
  <si>
    <t>claudio.ienna</t>
  </si>
  <si>
    <t>claudio.infriccioli</t>
  </si>
  <si>
    <t>2025-07-02-19.02.20.567000</t>
  </si>
  <si>
    <t>9999-12-31-19.02.20.567000</t>
  </si>
  <si>
    <t>claudio.merciari</t>
  </si>
  <si>
    <t>2025-07-02-19.01.33.416000</t>
  </si>
  <si>
    <t>9999-12-31-19.01.33.416000</t>
  </si>
  <si>
    <t>claudio.minella</t>
  </si>
  <si>
    <t>claudio.petrelli</t>
  </si>
  <si>
    <t>2025-07-02-19.01.41.748000</t>
  </si>
  <si>
    <t>9999-12-31-19.01.41.748000</t>
  </si>
  <si>
    <t>claudio.ricci</t>
  </si>
  <si>
    <t>2025-07-02-19.01.41.762000</t>
  </si>
  <si>
    <t>9999-12-31-19.01.41.762000</t>
  </si>
  <si>
    <t>claudio.simoni</t>
  </si>
  <si>
    <t>2025-07-02-19.00.53.673000</t>
  </si>
  <si>
    <t>9999-12-31-19.00.53.673000</t>
  </si>
  <si>
    <t>claudio.venzo</t>
  </si>
  <si>
    <t>claudiolorenzo.floris</t>
  </si>
  <si>
    <t>claudiomaria.romeo</t>
  </si>
  <si>
    <t>2025-07-02-19.01.07.149000</t>
  </si>
  <si>
    <t>9999-12-31-19.01.07.149000</t>
  </si>
  <si>
    <t>clelia.mazzone</t>
  </si>
  <si>
    <t>2025-07-02-19.00.59.432000</t>
  </si>
  <si>
    <t>9999-12-31-19.00.59.432000</t>
  </si>
  <si>
    <t>clelia.sanna</t>
  </si>
  <si>
    <t>2025-07-02-19.02.04.282000</t>
  </si>
  <si>
    <t>9999-12-31-19.02.04.282000</t>
  </si>
  <si>
    <t>clemente.castaldo</t>
  </si>
  <si>
    <t>clemente.salatino</t>
  </si>
  <si>
    <t>2025-07-02-19.02.25.132000</t>
  </si>
  <si>
    <t>9999-12-31-19.02.25.132000</t>
  </si>
  <si>
    <t>cletofm.maggioletti</t>
  </si>
  <si>
    <t>2025-07-02-19.02.04.297000</t>
  </si>
  <si>
    <t>9999-12-31-19.02.04.297000</t>
  </si>
  <si>
    <t>concetta.fabiano</t>
  </si>
  <si>
    <t>2025-07-02-19.01.38.038000</t>
  </si>
  <si>
    <t>9999-12-31-19.01.38.038000</t>
  </si>
  <si>
    <t>concetta.manto</t>
  </si>
  <si>
    <t>2025-07-02-19.00.24.527000</t>
  </si>
  <si>
    <t>9999-12-31-19.00.24.527000</t>
  </si>
  <si>
    <t>concetta.morgante</t>
  </si>
  <si>
    <t>2025-07-02-19.01.24.773000</t>
  </si>
  <si>
    <t>9999-12-31-19.01.24.773000</t>
  </si>
  <si>
    <t>concetta.paladino</t>
  </si>
  <si>
    <t>2025-07-02-19.01.29.222000</t>
  </si>
  <si>
    <t>9999-12-31-19.01.29.222000</t>
  </si>
  <si>
    <t>concetta.petoia</t>
  </si>
  <si>
    <t>2025-07-02-19.00.38.359000</t>
  </si>
  <si>
    <t>9999-12-31-19.00.38.359000</t>
  </si>
  <si>
    <t>concetta.piccolo</t>
  </si>
  <si>
    <t>2025-07-02-19.01.41.775000</t>
  </si>
  <si>
    <t>9999-12-31-19.01.41.775000</t>
  </si>
  <si>
    <t>concetta.triolo</t>
  </si>
  <si>
    <t>2025-07-02-19.01.56.224000</t>
  </si>
  <si>
    <t>9999-12-31-19.01.56.224000</t>
  </si>
  <si>
    <t>2025-07-02-18.59.39.851000</t>
  </si>
  <si>
    <t>9999-12-31-18.59.39.851000</t>
  </si>
  <si>
    <t>concetta.urgo</t>
  </si>
  <si>
    <t>2025-07-02-19.01.49.870000</t>
  </si>
  <si>
    <t>9999-12-31-19.01.49.870000</t>
  </si>
  <si>
    <t>concetta.vinci</t>
  </si>
  <si>
    <t>2025-07-02-19.00.42.878000</t>
  </si>
  <si>
    <t>9999-12-31-19.00.42.878000</t>
  </si>
  <si>
    <t>concetta.zurlo</t>
  </si>
  <si>
    <t>2025-07-02-19.01.38.055000</t>
  </si>
  <si>
    <t>9999-12-31-19.01.38.055000</t>
  </si>
  <si>
    <t>concettatiziana.scerra</t>
  </si>
  <si>
    <t>2025-07-02-19.02.15.512000</t>
  </si>
  <si>
    <t>9999-12-31-19.02.15.512000</t>
  </si>
  <si>
    <t>concettina.pancucci</t>
  </si>
  <si>
    <t>2025-07-02-19.01.24.786000</t>
  </si>
  <si>
    <t>9999-12-31-19.01.24.786000</t>
  </si>
  <si>
    <t>consolata.surace</t>
  </si>
  <si>
    <t>2025-07-02-19.01.53.865000</t>
  </si>
  <si>
    <t>9999-12-31-19.01.53.865000</t>
  </si>
  <si>
    <t>coralba.tornabene</t>
  </si>
  <si>
    <t>2025-07-02-19.01.29.236000</t>
  </si>
  <si>
    <t>9999-12-31-19.01.29.236000</t>
  </si>
  <si>
    <t>cornelio.cau</t>
  </si>
  <si>
    <t>corrado.frabetti</t>
  </si>
  <si>
    <t>2025-07-02-19.00.54.214000</t>
  </si>
  <si>
    <t>9999-12-31-19.00.54.214000</t>
  </si>
  <si>
    <t>cosimo.coniglio</t>
  </si>
  <si>
    <t>cosimo.damone</t>
  </si>
  <si>
    <t>cosimo.franceschini</t>
  </si>
  <si>
    <t>2025-07-02-19.01.01.712000</t>
  </si>
  <si>
    <t>9999-12-31-19.01.01.712000</t>
  </si>
  <si>
    <t>cosimo.madaghiele</t>
  </si>
  <si>
    <t>cosimo.modugno</t>
  </si>
  <si>
    <t>2025-07-02-19.01.56.240000</t>
  </si>
  <si>
    <t>9999-12-31-19.01.56.240000</t>
  </si>
  <si>
    <t>cosimo.sbano</t>
  </si>
  <si>
    <t>2025-07-02-19.01.34.932000</t>
  </si>
  <si>
    <t>9999-12-31-19.01.34.932000</t>
  </si>
  <si>
    <t>cosimo.tardio</t>
  </si>
  <si>
    <t>2025-07-02-19.00.41.660000</t>
  </si>
  <si>
    <t>9999-12-31-19.00.41.660000</t>
  </si>
  <si>
    <t>cosimo.telera</t>
  </si>
  <si>
    <t>2025-07-02-19.00.29.172000</t>
  </si>
  <si>
    <t>9999-12-31-19.00.29.172000</t>
  </si>
  <si>
    <t>cosimo.tripaldi</t>
  </si>
  <si>
    <t>2025-07-02-19.00.41.674000</t>
  </si>
  <si>
    <t>9999-12-31-19.00.41.674000</t>
  </si>
  <si>
    <t>cosimoangelo.filomeno</t>
  </si>
  <si>
    <t>2025-07-02-19.01.56.252000</t>
  </si>
  <si>
    <t>9999-12-31-19.01.56.252000</t>
  </si>
  <si>
    <t>costanza.bellini</t>
  </si>
  <si>
    <t>2025-07-02-19.00.07.444000</t>
  </si>
  <si>
    <t>9999-12-31-19.00.07.444000</t>
  </si>
  <si>
    <t>cristian.ambrosino</t>
  </si>
  <si>
    <t>cristian.guazzotti</t>
  </si>
  <si>
    <t>2025-07-02-19.00.44.191000</t>
  </si>
  <si>
    <t>9999-12-31-19.00.44.191000</t>
  </si>
  <si>
    <t>cristian.masci</t>
  </si>
  <si>
    <t>cristian.zannini</t>
  </si>
  <si>
    <t>2025-07-02-19.02.18.576000</t>
  </si>
  <si>
    <t>9999-12-31-19.02.18.576000</t>
  </si>
  <si>
    <t>cristiana.dimuzio</t>
  </si>
  <si>
    <t>2025-07-09-19.01.29.850000</t>
  </si>
  <si>
    <t>9999-12-31-19.01.29.850000</t>
  </si>
  <si>
    <t>cristiano.depascalis</t>
  </si>
  <si>
    <t>2025-07-02-19.00.29.187000</t>
  </si>
  <si>
    <t>9999-12-31-19.00.29.187000</t>
  </si>
  <si>
    <t>cristiano.trinari</t>
  </si>
  <si>
    <t>2025-07-02-19.00.05.591000</t>
  </si>
  <si>
    <t>9999-12-31-19.00.05.591000</t>
  </si>
  <si>
    <t>cristina.aversa</t>
  </si>
  <si>
    <t>2025-07-02-18.59.58.709000</t>
  </si>
  <si>
    <t>9999-12-31-18.59.58.709000</t>
  </si>
  <si>
    <t>cristina.baccolini</t>
  </si>
  <si>
    <t>2025-07-02-19.01.38.073000</t>
  </si>
  <si>
    <t>9999-12-31-19.01.38.073000</t>
  </si>
  <si>
    <t>cristina.gallo</t>
  </si>
  <si>
    <t>2025-07-02-19.01.09.190000</t>
  </si>
  <si>
    <t>9999-12-31-19.01.09.190000</t>
  </si>
  <si>
    <t>cristina.ghignone</t>
  </si>
  <si>
    <t>2025-07-02-19.01.29.518000</t>
  </si>
  <si>
    <t>9999-12-31-19.01.29.518000</t>
  </si>
  <si>
    <t>cristina.mancini</t>
  </si>
  <si>
    <t>2025-07-02-19.00.18.062000</t>
  </si>
  <si>
    <t>9999-12-31-19.00.18.062000</t>
  </si>
  <si>
    <t>cristina.moretti</t>
  </si>
  <si>
    <t>2025-07-02-19.01.01.728000</t>
  </si>
  <si>
    <t>9999-12-31-19.01.01.728000</t>
  </si>
  <si>
    <t>cristina.palmitessa</t>
  </si>
  <si>
    <t>2025-07-02-19.01.56.271000</t>
  </si>
  <si>
    <t>9999-12-31-19.01.56.271000</t>
  </si>
  <si>
    <t>cristina.pisa</t>
  </si>
  <si>
    <t>2025-07-02-19.01.12.040000</t>
  </si>
  <si>
    <t>9999-12-31-19.01.12.040000</t>
  </si>
  <si>
    <t>cristina.pugliese</t>
  </si>
  <si>
    <t>2025-07-02-18.59.58.725000</t>
  </si>
  <si>
    <t>9999-12-31-18.59.58.725000</t>
  </si>
  <si>
    <t>cristina.redi</t>
  </si>
  <si>
    <t>2025-07-02-18.59.58.738000</t>
  </si>
  <si>
    <t>9999-12-31-18.59.58.738000</t>
  </si>
  <si>
    <t>cristina.rossini</t>
  </si>
  <si>
    <t>2025-07-02-19.01.04.296000</t>
  </si>
  <si>
    <t>9999-12-31-19.01.04.296000</t>
  </si>
  <si>
    <t>cristina.strallo</t>
  </si>
  <si>
    <t>2025-07-02-18.59.52.017000</t>
  </si>
  <si>
    <t>9999-12-31-18.59.52.017000</t>
  </si>
  <si>
    <t>cristina.teodori</t>
  </si>
  <si>
    <t>2025-07-02-19.01.33.432000</t>
  </si>
  <si>
    <t>9999-12-31-19.01.33.432000</t>
  </si>
  <si>
    <t>cristofaro.nocerino</t>
  </si>
  <si>
    <t>cuonomarco.esposito</t>
  </si>
  <si>
    <t>2025-07-02-18.59.56.213000</t>
  </si>
  <si>
    <t>9999-12-31-18.59.56.213000</t>
  </si>
  <si>
    <t>dafne.italiano</t>
  </si>
  <si>
    <t>2025-07-02-19.01.41.790000</t>
  </si>
  <si>
    <t>9999-12-31-19.01.41.790000</t>
  </si>
  <si>
    <t>dalila.tonut</t>
  </si>
  <si>
    <t>2025-07-02-19.00.24.542000</t>
  </si>
  <si>
    <t>9999-12-31-19.00.24.542000</t>
  </si>
  <si>
    <t>damiano.scivicco</t>
  </si>
  <si>
    <t>2025-07-02-19.01.49.885000</t>
  </si>
  <si>
    <t>9999-12-31-19.01.49.885000</t>
  </si>
  <si>
    <t>damianogiuseppe.modica</t>
  </si>
  <si>
    <t>2025-07-02-19.01.29.533000</t>
  </si>
  <si>
    <t>9999-12-31-19.01.29.533000</t>
  </si>
  <si>
    <t>daniela.argenziano</t>
  </si>
  <si>
    <t>2025-07-02-19.00.24.557000</t>
  </si>
  <si>
    <t>9999-12-31-19.00.24.557000</t>
  </si>
  <si>
    <t>daniela.cadeddu</t>
  </si>
  <si>
    <t>2025-07-02-19.01.59.474000</t>
  </si>
  <si>
    <t>9999-12-31-19.01.59.474000</t>
  </si>
  <si>
    <t>daniela.cappuccio</t>
  </si>
  <si>
    <t>2025-07-02-19.01.49.898000</t>
  </si>
  <si>
    <t>9999-12-31-19.01.49.898000</t>
  </si>
  <si>
    <t>daniela.ceccaccio</t>
  </si>
  <si>
    <t>2025-07-02-19.01.41.804000</t>
  </si>
  <si>
    <t>9999-12-31-19.01.41.804000</t>
  </si>
  <si>
    <t>daniela.comune</t>
  </si>
  <si>
    <t>2025-07-02-19.01.49.911000</t>
  </si>
  <si>
    <t>9999-12-31-19.01.49.911000</t>
  </si>
  <si>
    <t>daniela.cribari</t>
  </si>
  <si>
    <t>2025-07-02-19.00.27.343000</t>
  </si>
  <si>
    <t>9999-12-31-19.00.27.343000</t>
  </si>
  <si>
    <t>daniela.dipietro</t>
  </si>
  <si>
    <t>2025-07-02-19.01.41.818000</t>
  </si>
  <si>
    <t>9999-12-31-19.01.41.818000</t>
  </si>
  <si>
    <t>daniela.dirisio</t>
  </si>
  <si>
    <t>2025-07-02-18.59.52.031000</t>
  </si>
  <si>
    <t>9999-12-31-18.59.52.031000</t>
  </si>
  <si>
    <t>daniela.gaballo</t>
  </si>
  <si>
    <t>2025-07-02-19.00.18.707000</t>
  </si>
  <si>
    <t>9999-12-31-19.00.18.707000</t>
  </si>
  <si>
    <t>daniela.lamura</t>
  </si>
  <si>
    <t>2025-07-02-19.01.24.800000</t>
  </si>
  <si>
    <t>9999-12-31-19.01.24.800000</t>
  </si>
  <si>
    <t>daniela.larotonda</t>
  </si>
  <si>
    <t>2025-07-02-19.01.49.924000</t>
  </si>
  <si>
    <t>9999-12-31-19.01.49.924000</t>
  </si>
  <si>
    <t>daniela.leone</t>
  </si>
  <si>
    <t>2025-07-02-19.01.12.056000</t>
  </si>
  <si>
    <t>9999-12-31-19.01.12.056000</t>
  </si>
  <si>
    <t>daniela.losanto</t>
  </si>
  <si>
    <t>2025-07-02-18.59.56.576000</t>
  </si>
  <si>
    <t>9999-12-31-18.59.56.576000</t>
  </si>
  <si>
    <t>daniela.manera</t>
  </si>
  <si>
    <t>2025-07-02-19.00.21.187000</t>
  </si>
  <si>
    <t>9999-12-31-19.00.21.187000</t>
  </si>
  <si>
    <t>daniela.mariani</t>
  </si>
  <si>
    <t>2025-07-02-19.01.49.942000</t>
  </si>
  <si>
    <t>9999-12-31-19.01.49.942000</t>
  </si>
  <si>
    <t>daniela.marocco</t>
  </si>
  <si>
    <t>2025-07-02-19.02.06.835000</t>
  </si>
  <si>
    <t>9999-12-31-19.02.06.835000</t>
  </si>
  <si>
    <t>daniela.navangione</t>
  </si>
  <si>
    <t>2025-07-02-18.59.56.226000</t>
  </si>
  <si>
    <t>9999-12-31-18.59.56.226000</t>
  </si>
  <si>
    <t>daniela.nazzaro</t>
  </si>
  <si>
    <t>2025-07-02-19.00.38.373000</t>
  </si>
  <si>
    <t>9999-12-31-19.00.38.373000</t>
  </si>
  <si>
    <t>daniela.palmese</t>
  </si>
  <si>
    <t>2025-07-02-19.01.49.955000</t>
  </si>
  <si>
    <t>9999-12-31-19.01.49.955000</t>
  </si>
  <si>
    <t>daniela.pascale</t>
  </si>
  <si>
    <t>2025-07-02-19.02.10.434000</t>
  </si>
  <si>
    <t>9999-12-31-19.02.10.434000</t>
  </si>
  <si>
    <t>daniela.pascoli</t>
  </si>
  <si>
    <t>2025-07-02-19.01.12.073000</t>
  </si>
  <si>
    <t>9999-12-31-19.01.12.073000</t>
  </si>
  <si>
    <t>daniela.pesci</t>
  </si>
  <si>
    <t>2025-07-02-19.01.38.088000</t>
  </si>
  <si>
    <t>9999-12-31-19.01.38.088000</t>
  </si>
  <si>
    <t>daniela.pucci</t>
  </si>
  <si>
    <t>2025-07-02-19.00.38.387000</t>
  </si>
  <si>
    <t>9999-12-31-19.00.38.387000</t>
  </si>
  <si>
    <t>daniela.quaranta</t>
  </si>
  <si>
    <t>2025-07-02-19.00.18.722000</t>
  </si>
  <si>
    <t>9999-12-31-19.00.18.722000</t>
  </si>
  <si>
    <t>daniela.traversa</t>
  </si>
  <si>
    <t>2025-07-02-19.01.41.840000</t>
  </si>
  <si>
    <t>9999-12-31-19.01.41.840000</t>
  </si>
  <si>
    <t>daniela.venditti</t>
  </si>
  <si>
    <t>2025-07-02-19.01.24.816000</t>
  </si>
  <si>
    <t>9999-12-31-19.01.24.816000</t>
  </si>
  <si>
    <t>daniela.zanetto</t>
  </si>
  <si>
    <t>2025-07-02-19.01.29.549000</t>
  </si>
  <si>
    <t>9999-12-31-19.01.29.549000</t>
  </si>
  <si>
    <t>danielaalma.accardi</t>
  </si>
  <si>
    <t>2025-07-02-19.02.18.591000</t>
  </si>
  <si>
    <t>9999-12-31-19.02.18.591000</t>
  </si>
  <si>
    <t>danielagiovanna.fugazzotto</t>
  </si>
  <si>
    <t>2025-07-02-19.01.29.562000</t>
  </si>
  <si>
    <t>9999-12-31-19.01.29.562000</t>
  </si>
  <si>
    <t>danielamariastella.favaglioni</t>
  </si>
  <si>
    <t>2025-07-02-19.02.09.256000</t>
  </si>
  <si>
    <t>9999-12-31-19.02.09.256000</t>
  </si>
  <si>
    <t>daniele.bolognese</t>
  </si>
  <si>
    <t>2025-07-02-19.01.41.861000</t>
  </si>
  <si>
    <t>9999-12-31-19.01.41.861000</t>
  </si>
  <si>
    <t>daniele.bonifazi</t>
  </si>
  <si>
    <t>2025-07-02-19.00.05.607000</t>
  </si>
  <si>
    <t>9999-12-31-19.00.05.607000</t>
  </si>
  <si>
    <t>daniele.bosmani</t>
  </si>
  <si>
    <t>2025-07-02-19.01.41.877000</t>
  </si>
  <si>
    <t>9999-12-31-19.01.41.877000</t>
  </si>
  <si>
    <t>daniele.cuzzocrea</t>
  </si>
  <si>
    <t>2025-07-02-19.02.15.528000</t>
  </si>
  <si>
    <t>9999-12-31-19.02.15.528000</t>
  </si>
  <si>
    <t>daniele.dalmonte</t>
  </si>
  <si>
    <t>2025-07-02-19.01.38.101000</t>
  </si>
  <si>
    <t>9999-12-31-19.01.38.101000</t>
  </si>
  <si>
    <t>daniele.delrio</t>
  </si>
  <si>
    <t>2025-07-02-19.00.57.892000</t>
  </si>
  <si>
    <t>9999-12-31-19.00.57.892000</t>
  </si>
  <si>
    <t>daniele.derosa</t>
  </si>
  <si>
    <t>daniele.dimauro</t>
  </si>
  <si>
    <t>daniele.leone</t>
  </si>
  <si>
    <t>2025-07-02-19.01.41.895000</t>
  </si>
  <si>
    <t>9999-12-31-19.01.41.895000</t>
  </si>
  <si>
    <t>daniele.lovecchio</t>
  </si>
  <si>
    <t>2025-07-02-19.01.41.911000</t>
  </si>
  <si>
    <t>9999-12-31-19.01.41.911000</t>
  </si>
  <si>
    <t>daniele.marletta</t>
  </si>
  <si>
    <t>daniele.martelletta</t>
  </si>
  <si>
    <t>2025-07-02-19.00.18.076000</t>
  </si>
  <si>
    <t>9999-12-31-19.00.18.076000</t>
  </si>
  <si>
    <t>daniele.marzocchini</t>
  </si>
  <si>
    <t>2025-07-02-19.01.41.925000</t>
  </si>
  <si>
    <t>9999-12-31-19.01.41.925000</t>
  </si>
  <si>
    <t>daniele.palmieri</t>
  </si>
  <si>
    <t>2025-07-02-19.00.59.043000</t>
  </si>
  <si>
    <t>9999-12-31-19.00.59.043000</t>
  </si>
  <si>
    <t>daniele.patti</t>
  </si>
  <si>
    <t>daniele.petitta</t>
  </si>
  <si>
    <t>2025-07-02-18.59.54.085000</t>
  </si>
  <si>
    <t>9999-12-31-18.59.54.085000</t>
  </si>
  <si>
    <t>daniele.pontoriero</t>
  </si>
  <si>
    <t>2025-07-02-19.02.25.146000</t>
  </si>
  <si>
    <t>9999-12-31-19.02.25.146000</t>
  </si>
  <si>
    <t>daniele.rossetti</t>
  </si>
  <si>
    <t>2025-07-02-19.01.07.166000</t>
  </si>
  <si>
    <t>9999-12-31-19.01.07.166000</t>
  </si>
  <si>
    <t>daniele.spiniello</t>
  </si>
  <si>
    <t>2025-07-02-19.02.22.182000</t>
  </si>
  <si>
    <t>9999-12-31-19.02.22.182000</t>
  </si>
  <si>
    <t>daniele.talotti</t>
  </si>
  <si>
    <t>daniele.ziri</t>
  </si>
  <si>
    <t>danieleatanasio.sisca</t>
  </si>
  <si>
    <t>2025-07-02-19.01.41.937000</t>
  </si>
  <si>
    <t>9999-12-31-19.01.41.937000</t>
  </si>
  <si>
    <t>danila.bovenzi</t>
  </si>
  <si>
    <t>2025-07-02-19.00.44.207000</t>
  </si>
  <si>
    <t>9999-12-31-19.00.44.207000</t>
  </si>
  <si>
    <t>danila.ruggeri</t>
  </si>
  <si>
    <t>2025-07-02-19.01.59.493000</t>
  </si>
  <si>
    <t>9999-12-31-19.01.59.493000</t>
  </si>
  <si>
    <t>danila.spadaccini</t>
  </si>
  <si>
    <t>2025-07-02-19.01.16.287000</t>
  </si>
  <si>
    <t>9999-12-31-19.01.16.287000</t>
  </si>
  <si>
    <t>danilo.cercone</t>
  </si>
  <si>
    <t>2025-07-02-18.59.56.239000</t>
  </si>
  <si>
    <t>9999-12-31-18.59.56.239000</t>
  </si>
  <si>
    <t>danilo.gardi</t>
  </si>
  <si>
    <t>2025-07-02-19.01.41.953000</t>
  </si>
  <si>
    <t>9999-12-31-19.01.41.953000</t>
  </si>
  <si>
    <t>danilo.rossi</t>
  </si>
  <si>
    <t>danilo.rosso</t>
  </si>
  <si>
    <t>danilofrancesco.amato</t>
  </si>
  <si>
    <t>danilogiovannimaria.defilippo</t>
  </si>
  <si>
    <t>2025-07-02-19.00.12.604000</t>
  </si>
  <si>
    <t>9999-12-31-19.00.12.604000</t>
  </si>
  <si>
    <t>daria.caselunghe</t>
  </si>
  <si>
    <t>2025-07-02-19.00.05.621000</t>
  </si>
  <si>
    <t>9999-12-31-19.00.05.621000</t>
  </si>
  <si>
    <t>dario.ciampa</t>
  </si>
  <si>
    <t>2025-07-02-19.01.01.743000</t>
  </si>
  <si>
    <t>9999-12-31-19.01.01.743000</t>
  </si>
  <si>
    <t>dario.dimattia</t>
  </si>
  <si>
    <t>dario.evangelista</t>
  </si>
  <si>
    <t>2025-07-02-19.01.41.965000</t>
  </si>
  <si>
    <t>9999-12-31-19.01.41.965000</t>
  </si>
  <si>
    <t>dario.lodico</t>
  </si>
  <si>
    <t>2025-07-02-19.02.10.450000</t>
  </si>
  <si>
    <t>9999-12-31-19.02.10.450000</t>
  </si>
  <si>
    <t>dario.panebianco</t>
  </si>
  <si>
    <t>2025-07-02-19.02.18.608000</t>
  </si>
  <si>
    <t>9999-12-31-19.02.18.608000</t>
  </si>
  <si>
    <t>dario.scarcia</t>
  </si>
  <si>
    <t>dario.venturi</t>
  </si>
  <si>
    <t>2025-07-02-18.59.59.024000</t>
  </si>
  <si>
    <t>9999-12-31-18.59.59.024000</t>
  </si>
  <si>
    <t>dauro.dellanna</t>
  </si>
  <si>
    <t>2025-07-02-19.02.12.691000</t>
  </si>
  <si>
    <t>9999-12-31-19.02.12.691000</t>
  </si>
  <si>
    <t>david.duchini</t>
  </si>
  <si>
    <t>2025-07-02-19.00.12.619000</t>
  </si>
  <si>
    <t>9999-12-31-19.00.12.619000</t>
  </si>
  <si>
    <t>david.zurli</t>
  </si>
  <si>
    <t>2025-07-02-19.00.07.736000</t>
  </si>
  <si>
    <t>9999-12-31-19.00.07.736000</t>
  </si>
  <si>
    <t>davide.bitelli1</t>
  </si>
  <si>
    <t>2025-07-02-19.01.25.086000</t>
  </si>
  <si>
    <t>9999-12-31-19.01.25.086000</t>
  </si>
  <si>
    <t>davide.carrafiello</t>
  </si>
  <si>
    <t>2025-07-02-19.00.38.399000</t>
  </si>
  <si>
    <t>9999-12-31-19.00.38.399000</t>
  </si>
  <si>
    <t>davide.cau</t>
  </si>
  <si>
    <t>davide.costa</t>
  </si>
  <si>
    <t>davide.dinatale</t>
  </si>
  <si>
    <t>davide.duma</t>
  </si>
  <si>
    <t>2025-07-02-18.59.59.038000</t>
  </si>
  <si>
    <t>9999-12-31-18.59.59.038000</t>
  </si>
  <si>
    <t>davide.litrico</t>
  </si>
  <si>
    <t>davide.palmisano</t>
  </si>
  <si>
    <t>2025-07-02-19.01.25.100000</t>
  </si>
  <si>
    <t>9999-12-31-19.01.25.100000</t>
  </si>
  <si>
    <t>davide.pecoraino</t>
  </si>
  <si>
    <t>2025-07-02-19.01.14.011000</t>
  </si>
  <si>
    <t>9999-12-31-19.01.14.011000</t>
  </si>
  <si>
    <t>davide.pittaluga</t>
  </si>
  <si>
    <t>2025-07-02-19.01.59.506000</t>
  </si>
  <si>
    <t>9999-12-31-19.01.59.506000</t>
  </si>
  <si>
    <t>davide.santucci</t>
  </si>
  <si>
    <t>davide.soncin</t>
  </si>
  <si>
    <t>2025-07-02-19.01.25.114000</t>
  </si>
  <si>
    <t>9999-12-31-19.01.25.114000</t>
  </si>
  <si>
    <t>davide.venturi</t>
  </si>
  <si>
    <t>2025-07-09-19.01.25.632000</t>
  </si>
  <si>
    <t>9999-12-31-19.01.25.632000</t>
  </si>
  <si>
    <t>davideremo.franchi</t>
  </si>
  <si>
    <t>2025-07-02-19.02.04.317000</t>
  </si>
  <si>
    <t>9999-12-31-19.02.04.317000</t>
  </si>
  <si>
    <t>2025-10-01-08.48.39.072000</t>
  </si>
  <si>
    <t>9999-12-31-08.48.39.072000</t>
  </si>
  <si>
    <t>2025-10-01-08.48.39.097000</t>
  </si>
  <si>
    <t>9999-12-31-08.48.39.097000</t>
  </si>
  <si>
    <t>2025-10-01-08.48.39.124000</t>
  </si>
  <si>
    <t>9999-12-31-08.48.39.124000</t>
  </si>
  <si>
    <t>2025-10-03-08.48.10.976000</t>
  </si>
  <si>
    <t>9999-12-31-08.48.10.976000</t>
  </si>
  <si>
    <t>2025-10-01-08.48.39.153000</t>
  </si>
  <si>
    <t>9999-12-31-08.48.39.153000</t>
  </si>
  <si>
    <t>2025-10-01-08.48.39.177000</t>
  </si>
  <si>
    <t>9999-12-31-08.48.39.177000</t>
  </si>
  <si>
    <t>2025-10-01-08.48.39.200000</t>
  </si>
  <si>
    <t>9999-12-31-08.48.39.200000</t>
  </si>
  <si>
    <t>2025-10-01-08.48.39.225000</t>
  </si>
  <si>
    <t>9999-12-31-08.48.39.225000</t>
  </si>
  <si>
    <t>debora.acquaviva</t>
  </si>
  <si>
    <t>debora.caruso</t>
  </si>
  <si>
    <t>2025-07-02-19.01.01.756000</t>
  </si>
  <si>
    <t>9999-12-31-19.01.01.756000</t>
  </si>
  <si>
    <t>debora.digirolamo</t>
  </si>
  <si>
    <t>2025-07-02-18.59.54.097000</t>
  </si>
  <si>
    <t>9999-12-31-18.59.54.097000</t>
  </si>
  <si>
    <t>debora.fulco</t>
  </si>
  <si>
    <t>2025-07-02-19.01.41.978000</t>
  </si>
  <si>
    <t>9999-12-31-19.01.41.978000</t>
  </si>
  <si>
    <t>debora.orlando</t>
  </si>
  <si>
    <t>2025-07-02-19.00.46.426000</t>
  </si>
  <si>
    <t>9999-12-31-19.00.46.426000</t>
  </si>
  <si>
    <t>debora.tulino</t>
  </si>
  <si>
    <t>2025-07-02-19.02.22.196000</t>
  </si>
  <si>
    <t>9999-12-31-19.02.22.196000</t>
  </si>
  <si>
    <t>deborah.caradonna</t>
  </si>
  <si>
    <t>2025-07-02-19.02.18.623000</t>
  </si>
  <si>
    <t>9999-12-31-19.02.18.623000</t>
  </si>
  <si>
    <t>2025-07-02-19.01.46.915000</t>
  </si>
  <si>
    <t>9999-12-31-19.01.46.915000</t>
  </si>
  <si>
    <t>denis.guerrera</t>
  </si>
  <si>
    <t>diana.parretta</t>
  </si>
  <si>
    <t>2025-07-02-19.00.24.572000</t>
  </si>
  <si>
    <t>9999-12-31-19.00.24.572000</t>
  </si>
  <si>
    <t>dianalucia.mascolo</t>
  </si>
  <si>
    <t>2025-07-02-19.00.38.414000</t>
  </si>
  <si>
    <t>9999-12-31-19.00.38.414000</t>
  </si>
  <si>
    <t>diego.fornara</t>
  </si>
  <si>
    <t>2025-07-02-19.00.54.227000</t>
  </si>
  <si>
    <t>9999-12-31-19.00.54.227000</t>
  </si>
  <si>
    <t>diego.lanzillotto</t>
  </si>
  <si>
    <t>2025-07-02-19.02.10.465000</t>
  </si>
  <si>
    <t>9999-12-31-19.02.10.465000</t>
  </si>
  <si>
    <t>diego.luminari</t>
  </si>
  <si>
    <t>2025-07-02-19.00.58.158000</t>
  </si>
  <si>
    <t>9999-12-31-19.00.58.158000</t>
  </si>
  <si>
    <t>diego.marinozzi</t>
  </si>
  <si>
    <t>diegofabio.ricco</t>
  </si>
  <si>
    <t>dina.musio</t>
  </si>
  <si>
    <t>2025-07-09-19.00.23.525000</t>
  </si>
  <si>
    <t>9999-12-31-19.00.23.525000</t>
  </si>
  <si>
    <t>diomede.catalani</t>
  </si>
  <si>
    <t>2025-07-02-19.00.34.739000</t>
  </si>
  <si>
    <t>9999-12-31-19.00.34.739000</t>
  </si>
  <si>
    <t>domenica.abbate</t>
  </si>
  <si>
    <t>2025-07-02-18.59.39.867000</t>
  </si>
  <si>
    <t>9999-12-31-18.59.39.867000</t>
  </si>
  <si>
    <t>2025-07-02-19.01.01.773000</t>
  </si>
  <si>
    <t>9999-12-31-19.01.01.773000</t>
  </si>
  <si>
    <t>domenica.iacovino</t>
  </si>
  <si>
    <t>2025-07-02-19.00.41.689000</t>
  </si>
  <si>
    <t>9999-12-31-19.00.41.689000</t>
  </si>
  <si>
    <t>domenica.larosa</t>
  </si>
  <si>
    <t>2025-07-02-19.00.54.243000</t>
  </si>
  <si>
    <t>9999-12-31-19.00.54.243000</t>
  </si>
  <si>
    <t>domenica.leotta</t>
  </si>
  <si>
    <t>2025-07-02-19.00.42.892000</t>
  </si>
  <si>
    <t>9999-12-31-19.00.42.892000</t>
  </si>
  <si>
    <t>domenica.pileggi</t>
  </si>
  <si>
    <t>2025-07-02-19.02.15.542000</t>
  </si>
  <si>
    <t>9999-12-31-19.02.15.542000</t>
  </si>
  <si>
    <t>domenicadaniela.montalto</t>
  </si>
  <si>
    <t>2025-07-02-19.01.12.087000</t>
  </si>
  <si>
    <t>9999-12-31-19.01.12.087000</t>
  </si>
  <si>
    <t>domenico.ariano</t>
  </si>
  <si>
    <t>2025-07-02-19.01.41.992000</t>
  </si>
  <si>
    <t>9999-12-31-19.01.41.992000</t>
  </si>
  <si>
    <t>domenico.boemio</t>
  </si>
  <si>
    <t>domenico.catalano</t>
  </si>
  <si>
    <t>2025-07-02-19.01.01.788000</t>
  </si>
  <si>
    <t>9999-12-31-19.01.01.788000</t>
  </si>
  <si>
    <t>domenico.catena</t>
  </si>
  <si>
    <t>domenico.colosimo</t>
  </si>
  <si>
    <t>2025-07-02-19.02.25.415000</t>
  </si>
  <si>
    <t>9999-12-31-19.02.25.415000</t>
  </si>
  <si>
    <t>domenico.cosenza</t>
  </si>
  <si>
    <t>2025-07-02-19.02.07.106000</t>
  </si>
  <si>
    <t>9999-12-31-19.02.07.106000</t>
  </si>
  <si>
    <t>domenico.delgaudio</t>
  </si>
  <si>
    <t>domenico.depalma</t>
  </si>
  <si>
    <t>2025-07-02-19.01.56.284000</t>
  </si>
  <si>
    <t>9999-12-31-19.01.56.284000</t>
  </si>
  <si>
    <t>domenico.derenzis</t>
  </si>
  <si>
    <t>domenico.esposito</t>
  </si>
  <si>
    <t>domenico.galasso</t>
  </si>
  <si>
    <t>2025-07-02-19.01.14.279000</t>
  </si>
  <si>
    <t>9999-12-31-19.01.14.279000</t>
  </si>
  <si>
    <t>domenico.gorrasi</t>
  </si>
  <si>
    <t>domenico.grieco</t>
  </si>
  <si>
    <t>2025-07-02-19.00.38.428000</t>
  </si>
  <si>
    <t>9999-12-31-19.00.38.428000</t>
  </si>
  <si>
    <t>domenico.guglielmo</t>
  </si>
  <si>
    <t>2025-07-02-19.00.57.099000</t>
  </si>
  <si>
    <t>9999-12-31-19.00.57.099000</t>
  </si>
  <si>
    <t>domenico.livi</t>
  </si>
  <si>
    <t>domenico.marinelli</t>
  </si>
  <si>
    <t>domenico.mastrobuoni</t>
  </si>
  <si>
    <t>domenico.montanino</t>
  </si>
  <si>
    <t>2025-07-02-19.01.49.970000</t>
  </si>
  <si>
    <t>9999-12-31-19.01.49.970000</t>
  </si>
  <si>
    <t>domenico.nunziata</t>
  </si>
  <si>
    <t>2025-07-02-19.00.01.995000</t>
  </si>
  <si>
    <t>9999-12-31-19.00.01.995000</t>
  </si>
  <si>
    <t>domenico.pilogallo</t>
  </si>
  <si>
    <t>2025-07-02-19.00.52.958000</t>
  </si>
  <si>
    <t>9999-12-31-19.00.52.958000</t>
  </si>
  <si>
    <t>domenico.ruggiero</t>
  </si>
  <si>
    <t>2025-07-02-19.01.56.300000</t>
  </si>
  <si>
    <t>9999-12-31-19.01.56.300000</t>
  </si>
  <si>
    <t>domenico.russo1</t>
  </si>
  <si>
    <t>2025-07-02-19.01.54.131000</t>
  </si>
  <si>
    <t>9999-12-31-19.01.54.131000</t>
  </si>
  <si>
    <t>domenico.russo2</t>
  </si>
  <si>
    <t>2025-07-02-19.02.25.429000</t>
  </si>
  <si>
    <t>9999-12-31-19.02.25.429000</t>
  </si>
  <si>
    <t>domenico.sciaccadellascala</t>
  </si>
  <si>
    <t>2025-07-02-19.01.54.146000</t>
  </si>
  <si>
    <t>9999-12-31-19.01.54.146000</t>
  </si>
  <si>
    <t>domenico.siepe</t>
  </si>
  <si>
    <t>domenico.tamburrino</t>
  </si>
  <si>
    <t>domenico.vanorio</t>
  </si>
  <si>
    <t>2025-07-02-19.00.24.587000</t>
  </si>
  <si>
    <t>9999-12-31-19.00.24.587000</t>
  </si>
  <si>
    <t>domenicoarturo.crea</t>
  </si>
  <si>
    <t>2025-07-02-19.02.10.481000</t>
  </si>
  <si>
    <t>9999-12-31-19.02.10.481000</t>
  </si>
  <si>
    <t>donatacaterina.dicandia</t>
  </si>
  <si>
    <t>2025-07-02-19.00.18.089000</t>
  </si>
  <si>
    <t>9999-12-31-19.00.18.089000</t>
  </si>
  <si>
    <t>donatella.battaglia</t>
  </si>
  <si>
    <t>2025-07-02-19.02.10.496000</t>
  </si>
  <si>
    <t>9999-12-31-19.02.10.496000</t>
  </si>
  <si>
    <t>donatella.marcon</t>
  </si>
  <si>
    <t>2025-07-02-19.02.12.959000</t>
  </si>
  <si>
    <t>9999-12-31-19.02.12.959000</t>
  </si>
  <si>
    <t>donatella.orgiana</t>
  </si>
  <si>
    <t>2025-07-02-19.01.59.521000</t>
  </si>
  <si>
    <t>9999-12-31-19.01.59.521000</t>
  </si>
  <si>
    <t>donatella.scardocci</t>
  </si>
  <si>
    <t>2025-07-02-19.00.14.860000</t>
  </si>
  <si>
    <t>9999-12-31-19.00.14.860000</t>
  </si>
  <si>
    <t>donato.forlenza</t>
  </si>
  <si>
    <t>2025-07-02-19.00.48.608000</t>
  </si>
  <si>
    <t>9999-12-31-19.00.48.608000</t>
  </si>
  <si>
    <t>donato.gaffuri</t>
  </si>
  <si>
    <t>2025-07-02-19.02.02.411000</t>
  </si>
  <si>
    <t>9999-12-31-19.02.02.411000</t>
  </si>
  <si>
    <t>donato.sileo</t>
  </si>
  <si>
    <t>2025-07-02-19.00.34.754000</t>
  </si>
  <si>
    <t>9999-12-31-19.00.34.754000</t>
  </si>
  <si>
    <t>dora.bellofiore</t>
  </si>
  <si>
    <t>2025-07-02-19.00.59.444000</t>
  </si>
  <si>
    <t>9999-12-31-19.00.59.444000</t>
  </si>
  <si>
    <t>dora.mirabile</t>
  </si>
  <si>
    <t>2025-07-02-19.00.46.438000</t>
  </si>
  <si>
    <t>9999-12-31-19.00.46.438000</t>
  </si>
  <si>
    <t>doriana.faldetta</t>
  </si>
  <si>
    <t>2025-07-02-19.01.25.381000</t>
  </si>
  <si>
    <t>9999-12-31-19.01.25.381000</t>
  </si>
  <si>
    <t>doriana.vecchio</t>
  </si>
  <si>
    <t>2025-07-02-18.59.59.052000</t>
  </si>
  <si>
    <t>9999-12-31-18.59.59.052000</t>
  </si>
  <si>
    <t>dorotea.cammareri</t>
  </si>
  <si>
    <t>2025-07-02-19.00.46.454000</t>
  </si>
  <si>
    <t>9999-12-31-19.00.46.454000</t>
  </si>
  <si>
    <t>edoardo.clemente</t>
  </si>
  <si>
    <t>2024-11-22-12.12.28.442000</t>
  </si>
  <si>
    <t>9999-12-31-12.12.28.443000</t>
  </si>
  <si>
    <t>edoardo.desantis</t>
  </si>
  <si>
    <t>2025-07-02-19.01.42.259000</t>
  </si>
  <si>
    <t>9999-12-31-19.01.42.259000</t>
  </si>
  <si>
    <t>edoardo.laganga</t>
  </si>
  <si>
    <t>2025-07-02-19.01.14.295000</t>
  </si>
  <si>
    <t>9999-12-31-19.01.14.295000</t>
  </si>
  <si>
    <t>egidio.coriglione</t>
  </si>
  <si>
    <t>2025-07-02-19.00.41.701000</t>
  </si>
  <si>
    <t>9999-12-31-19.00.41.701000</t>
  </si>
  <si>
    <t>egle.ceniti</t>
  </si>
  <si>
    <t>2025-07-02-19.02.25.449000</t>
  </si>
  <si>
    <t>9999-12-31-19.02.25.449000</t>
  </si>
  <si>
    <t>egle.taccia</t>
  </si>
  <si>
    <t>2025-07-02-19.01.25.428000</t>
  </si>
  <si>
    <t>9999-12-31-19.01.25.428000</t>
  </si>
  <si>
    <t>ekaterina.rufini</t>
  </si>
  <si>
    <t>2025-07-02-19.01.42.274000</t>
  </si>
  <si>
    <t>9999-12-31-19.01.42.274000</t>
  </si>
  <si>
    <t>elda.antonaci</t>
  </si>
  <si>
    <t>2025-07-02-19.00.32.194000</t>
  </si>
  <si>
    <t>9999-12-31-19.00.32.194000</t>
  </si>
  <si>
    <t>elda.gentemagnani</t>
  </si>
  <si>
    <t>2025-07-09-19.00.45.177000</t>
  </si>
  <si>
    <t>9999-12-31-19.00.45.177000</t>
  </si>
  <si>
    <t>elena.ainora</t>
  </si>
  <si>
    <t>2025-07-02-19.01.49.985000</t>
  </si>
  <si>
    <t>9999-12-31-19.01.49.985000</t>
  </si>
  <si>
    <t>elena.barisone</t>
  </si>
  <si>
    <t>2025-07-02-19.00.48.625000</t>
  </si>
  <si>
    <t>9999-12-31-19.00.48.625000</t>
  </si>
  <si>
    <t>elena.coselli</t>
  </si>
  <si>
    <t>2025-07-02-19.01.05.867000</t>
  </si>
  <si>
    <t>9999-12-31-19.01.05.867000</t>
  </si>
  <si>
    <t>elena.loi</t>
  </si>
  <si>
    <t>2025-07-02-19.01.33.448000</t>
  </si>
  <si>
    <t>9999-12-31-19.01.33.448000</t>
  </si>
  <si>
    <t>2025-07-02-19.00.10.611000</t>
  </si>
  <si>
    <t>9999-12-31-19.00.10.611000</t>
  </si>
  <si>
    <t>elena.menegotto</t>
  </si>
  <si>
    <t>2025-07-02-19.01.25.442000</t>
  </si>
  <si>
    <t>9999-12-31-19.01.25.442000</t>
  </si>
  <si>
    <t>elena.merzari</t>
  </si>
  <si>
    <t>2025-07-02-19.01.12.101000</t>
  </si>
  <si>
    <t>9999-12-31-19.01.12.101000</t>
  </si>
  <si>
    <t>elena.pulzone</t>
  </si>
  <si>
    <t>2025-07-02-19.02.22.209000</t>
  </si>
  <si>
    <t>9999-12-31-19.02.22.209000</t>
  </si>
  <si>
    <t>elena.rolfo</t>
  </si>
  <si>
    <t>2025-07-02-19.01.29.831000</t>
  </si>
  <si>
    <t>9999-12-31-19.01.29.831000</t>
  </si>
  <si>
    <t>elena.romano</t>
  </si>
  <si>
    <t>2025-07-02-19.01.49.999000</t>
  </si>
  <si>
    <t>9999-12-31-19.01.49.999000</t>
  </si>
  <si>
    <t>elena.sangianantoni</t>
  </si>
  <si>
    <t>2025-07-02-19.01.50.012000</t>
  </si>
  <si>
    <t>9999-12-31-19.01.50.012000</t>
  </si>
  <si>
    <t>elena.secchi</t>
  </si>
  <si>
    <t>2025-07-02-19.01.29.847000</t>
  </si>
  <si>
    <t>9999-12-31-19.01.29.847000</t>
  </si>
  <si>
    <t>elena.sinopoli</t>
  </si>
  <si>
    <t>2025-07-02-19.02.10.508000</t>
  </si>
  <si>
    <t>9999-12-31-19.02.10.508000</t>
  </si>
  <si>
    <t>elena.tirrito</t>
  </si>
  <si>
    <t>2025-07-02-19.01.29.859000</t>
  </si>
  <si>
    <t>9999-12-31-19.01.29.859000</t>
  </si>
  <si>
    <t>elena.torres</t>
  </si>
  <si>
    <t>2025-07-02-19.01.50.029000</t>
  </si>
  <si>
    <t>9999-12-31-19.01.50.029000</t>
  </si>
  <si>
    <t>elena.vannoni</t>
  </si>
  <si>
    <t>2025-07-02-18.59.59.070000</t>
  </si>
  <si>
    <t>9999-12-31-18.59.59.070000</t>
  </si>
  <si>
    <t>elena.voletti</t>
  </si>
  <si>
    <t>2025-07-02-19.00.57.117000</t>
  </si>
  <si>
    <t>9999-12-31-19.00.57.117000</t>
  </si>
  <si>
    <t>elena.zanier</t>
  </si>
  <si>
    <t>elenavelianna.scaduto</t>
  </si>
  <si>
    <t>2025-07-02-19.02.25.461000</t>
  </si>
  <si>
    <t>9999-12-31-19.02.25.461000</t>
  </si>
  <si>
    <t>eleonora.capizzi</t>
  </si>
  <si>
    <t>2025-07-02-19.01.42.286000</t>
  </si>
  <si>
    <t>9999-12-31-19.01.42.286000</t>
  </si>
  <si>
    <t>eleonora.irrera</t>
  </si>
  <si>
    <t>2025-07-02-19.00.46.469000</t>
  </si>
  <si>
    <t>9999-12-31-19.00.46.469000</t>
  </si>
  <si>
    <t>eleonora.riga</t>
  </si>
  <si>
    <t>eleonora.viglianisi</t>
  </si>
  <si>
    <t>2025-07-02-19.01.54.160000</t>
  </si>
  <si>
    <t>9999-12-31-19.01.54.160000</t>
  </si>
  <si>
    <t>elio.fenu</t>
  </si>
  <si>
    <t>2025-07-02-19.01.59.533000</t>
  </si>
  <si>
    <t>9999-12-31-19.01.59.533000</t>
  </si>
  <si>
    <t>elio.guarnaccia</t>
  </si>
  <si>
    <t>2025-07-02-19.01.42.300000</t>
  </si>
  <si>
    <t>9999-12-31-19.01.42.300000</t>
  </si>
  <si>
    <t>elio.marrone</t>
  </si>
  <si>
    <t>2025-07-02-19.02.02.425000</t>
  </si>
  <si>
    <t>9999-12-31-19.02.02.425000</t>
  </si>
  <si>
    <t>elisa.bellocci</t>
  </si>
  <si>
    <t>2025-07-02-19.01.46.929000</t>
  </si>
  <si>
    <t>9999-12-31-19.01.46.929000</t>
  </si>
  <si>
    <t>elisa.bosso</t>
  </si>
  <si>
    <t>2025-07-02-19.00.48.643000</t>
  </si>
  <si>
    <t>9999-12-31-19.00.48.643000</t>
  </si>
  <si>
    <t>elisa.ceccarelli</t>
  </si>
  <si>
    <t>2025-07-02-19.01.42.315000</t>
  </si>
  <si>
    <t>9999-12-31-19.01.42.315000</t>
  </si>
  <si>
    <t>elisa.delia</t>
  </si>
  <si>
    <t>2025-07-02-19.01.01.804000</t>
  </si>
  <si>
    <t>9999-12-31-19.01.01.804000</t>
  </si>
  <si>
    <t>elisa.esposito</t>
  </si>
  <si>
    <t>2025-07-02-19.01.50.043000</t>
  </si>
  <si>
    <t>9999-12-31-19.01.50.043000</t>
  </si>
  <si>
    <t>elisa.primicerio</t>
  </si>
  <si>
    <t>2025-07-02-19.00.38.444000</t>
  </si>
  <si>
    <t>9999-12-31-19.00.38.444000</t>
  </si>
  <si>
    <t>elisa.ragogna</t>
  </si>
  <si>
    <t>2025-07-02-19.01.09.457000</t>
  </si>
  <si>
    <t>9999-12-31-19.01.09.457000</t>
  </si>
  <si>
    <t>elisabetta.calcagno</t>
  </si>
  <si>
    <t>2025-07-02-19.01.33.463000</t>
  </si>
  <si>
    <t>9999-12-31-19.01.33.463000</t>
  </si>
  <si>
    <t>elisabetta.casciola</t>
  </si>
  <si>
    <t>2025-07-02-18.59.56.259000</t>
  </si>
  <si>
    <t>9999-12-31-18.59.56.259000</t>
  </si>
  <si>
    <t>elisabetta.ciccarone</t>
  </si>
  <si>
    <t>2025-07-02-19.01.56.312000</t>
  </si>
  <si>
    <t>9999-12-31-19.01.56.312000</t>
  </si>
  <si>
    <t>elisabetta.deluca</t>
  </si>
  <si>
    <t>2025-07-02-19.01.42.326000</t>
  </si>
  <si>
    <t>9999-12-31-19.01.42.326000</t>
  </si>
  <si>
    <t>elisabetta.gargiulo</t>
  </si>
  <si>
    <t>2025-07-02-19.01.50.058000</t>
  </si>
  <si>
    <t>9999-12-31-19.01.50.058000</t>
  </si>
  <si>
    <t>2025-07-02-19.01.46.944000</t>
  </si>
  <si>
    <t>9999-12-31-19.01.46.944000</t>
  </si>
  <si>
    <t>elisabetta.lai</t>
  </si>
  <si>
    <t>2025-07-02-19.00.10.625000</t>
  </si>
  <si>
    <t>9999-12-31-19.00.10.625000</t>
  </si>
  <si>
    <t>elisabetta.pinna</t>
  </si>
  <si>
    <t>2025-07-02-19.00.10.644000</t>
  </si>
  <si>
    <t>9999-12-31-19.00.10.644000</t>
  </si>
  <si>
    <t>elisabetta.romeo</t>
  </si>
  <si>
    <t>2025-07-02-19.01.29.876000</t>
  </si>
  <si>
    <t>9999-12-31-19.01.29.876000</t>
  </si>
  <si>
    <t>eliseo.scarpetta</t>
  </si>
  <si>
    <t>elvira.allegretta</t>
  </si>
  <si>
    <t>2025-07-02-19.00.59.458000</t>
  </si>
  <si>
    <t>9999-12-31-19.00.59.458000</t>
  </si>
  <si>
    <t>elvira.brunetti</t>
  </si>
  <si>
    <t>2025-07-02-18.59.56.274000</t>
  </si>
  <si>
    <t>9999-12-31-18.59.56.274000</t>
  </si>
  <si>
    <t>elvira.daddario</t>
  </si>
  <si>
    <t>elvira.marotta</t>
  </si>
  <si>
    <t>2025-07-02-18.59.55.217000</t>
  </si>
  <si>
    <t>9999-12-31-18.59.55.217000</t>
  </si>
  <si>
    <t>elvira.morace</t>
  </si>
  <si>
    <t>2025-07-02-19.00.14.873000</t>
  </si>
  <si>
    <t>9999-12-31-19.00.14.873000</t>
  </si>
  <si>
    <t>emanuela.chirilli</t>
  </si>
  <si>
    <t>2025-07-02-19.00.32.208000</t>
  </si>
  <si>
    <t>9999-12-31-19.00.32.208000</t>
  </si>
  <si>
    <t>emanuela.fabi</t>
  </si>
  <si>
    <t>2025-07-02-19.00.14.886000</t>
  </si>
  <si>
    <t>9999-12-31-19.00.14.886000</t>
  </si>
  <si>
    <t>emanuela.gallina</t>
  </si>
  <si>
    <t>2025-07-02-19.02.02.439000</t>
  </si>
  <si>
    <t>9999-12-31-19.02.02.439000</t>
  </si>
  <si>
    <t>emanuela.galvagno</t>
  </si>
  <si>
    <t>2025-07-02-19.01.29.889000</t>
  </si>
  <si>
    <t>9999-12-31-19.01.29.889000</t>
  </si>
  <si>
    <t>emanuela.nardecchia</t>
  </si>
  <si>
    <t>2025-07-02-18.59.56.288000</t>
  </si>
  <si>
    <t>9999-12-31-18.59.56.288000</t>
  </si>
  <si>
    <t>emanuela.pasut</t>
  </si>
  <si>
    <t>2025-07-02-19.01.09.473000</t>
  </si>
  <si>
    <t>9999-12-31-19.01.09.473000</t>
  </si>
  <si>
    <t>emanuela.scala</t>
  </si>
  <si>
    <t>2025-07-02-19.01.50.073000</t>
  </si>
  <si>
    <t>9999-12-31-19.01.50.073000</t>
  </si>
  <si>
    <t>emanuelarita.vivarini</t>
  </si>
  <si>
    <t>2025-07-02-18.59.52.045000</t>
  </si>
  <si>
    <t>9999-12-31-18.59.52.046000</t>
  </si>
  <si>
    <t>emanuele.bonifazi</t>
  </si>
  <si>
    <t>emanuele.branca</t>
  </si>
  <si>
    <t>2025-07-02-19.00.18.103000</t>
  </si>
  <si>
    <t>9999-12-31-19.00.18.103000</t>
  </si>
  <si>
    <t>emanuele.deangelis</t>
  </si>
  <si>
    <t>2025-07-02-19.00.50.554000</t>
  </si>
  <si>
    <t>9999-12-31-19.00.50.554000</t>
  </si>
  <si>
    <t>emanuele.facchinetti</t>
  </si>
  <si>
    <t>2025-07-02-19.01.29.903000</t>
  </si>
  <si>
    <t>9999-12-31-19.01.29.903000</t>
  </si>
  <si>
    <t>emanuele.lucio</t>
  </si>
  <si>
    <t>2025-07-02-19.01.42.595000</t>
  </si>
  <si>
    <t>9999-12-31-19.01.42.595000</t>
  </si>
  <si>
    <t>emanuele.pica</t>
  </si>
  <si>
    <t>2025-07-02-19.01.29.917000</t>
  </si>
  <si>
    <t>9999-12-31-19.01.29.917000</t>
  </si>
  <si>
    <t>emanuele.scolpati</t>
  </si>
  <si>
    <t>2025-07-02-19.00.58.174000</t>
  </si>
  <si>
    <t>9999-12-31-19.00.58.174000</t>
  </si>
  <si>
    <t>emanuele.tondo</t>
  </si>
  <si>
    <t>2025-01-09-00.00.00.000000</t>
  </si>
  <si>
    <t>emanuele.verdolotti</t>
  </si>
  <si>
    <t>2025-07-02-19.01.01.820000</t>
  </si>
  <si>
    <t>9999-12-31-19.01.01.820000</t>
  </si>
  <si>
    <t>emanueleantonio.azzarelli</t>
  </si>
  <si>
    <t>2025-07-02-19.01.29.932000</t>
  </si>
  <si>
    <t>9999-12-31-19.01.29.932000</t>
  </si>
  <si>
    <t>emanueledavide.matera</t>
  </si>
  <si>
    <t>emanuelemaria.avella</t>
  </si>
  <si>
    <t>emanuelemaria.legnamecaradonna</t>
  </si>
  <si>
    <t>2025-07-02-19.01.25.456000</t>
  </si>
  <si>
    <t>9999-12-31-19.01.25.456000</t>
  </si>
  <si>
    <t>emilia.parisi</t>
  </si>
  <si>
    <t>2025-07-02-18.59.52.062000</t>
  </si>
  <si>
    <t>9999-12-31-18.59.52.062000</t>
  </si>
  <si>
    <t>emilia.tirone</t>
  </si>
  <si>
    <t>2025-07-02-19.00.18.116000</t>
  </si>
  <si>
    <t>9999-12-31-19.00.18.116000</t>
  </si>
  <si>
    <t>emiliano.madonna</t>
  </si>
  <si>
    <t>2025-07-02-18.59.50.415000</t>
  </si>
  <si>
    <t>9999-12-31-18.59.50.415000</t>
  </si>
  <si>
    <t>emilio.bracelli</t>
  </si>
  <si>
    <t>2025-07-02-19.00.41.714000</t>
  </si>
  <si>
    <t>9999-12-31-19.00.41.714000</t>
  </si>
  <si>
    <t>emilio.guerra</t>
  </si>
  <si>
    <t>2025-07-02-19.02.22.224000</t>
  </si>
  <si>
    <t>9999-12-31-19.02.22.224000</t>
  </si>
  <si>
    <t>emilio.spataro</t>
  </si>
  <si>
    <t>2025-07-02-19.00.27.358000</t>
  </si>
  <si>
    <t>9999-12-31-19.00.27.358000</t>
  </si>
  <si>
    <t>emilio.stroveglia</t>
  </si>
  <si>
    <t>emilio.vergati</t>
  </si>
  <si>
    <t>2025-07-02-19.00.18.736000</t>
  </si>
  <si>
    <t>9999-12-31-19.00.18.736000</t>
  </si>
  <si>
    <t>emilio.zerella</t>
  </si>
  <si>
    <t>2025-07-02-19.01.50.086000</t>
  </si>
  <si>
    <t>9999-12-31-19.01.50.086000</t>
  </si>
  <si>
    <t>emma.percacini</t>
  </si>
  <si>
    <t>2025-07-02-19.01.12.115000</t>
  </si>
  <si>
    <t>9999-12-31-19.01.12.115000</t>
  </si>
  <si>
    <t>emmanuel.lombardo</t>
  </si>
  <si>
    <t>2025-07-02-19.01.50.100000</t>
  </si>
  <si>
    <t>9999-12-31-19.01.50.100000</t>
  </si>
  <si>
    <t>enio.verbano</t>
  </si>
  <si>
    <t>enrica.fichera</t>
  </si>
  <si>
    <t>2025-07-02-19.01.29.946000</t>
  </si>
  <si>
    <t>9999-12-31-19.01.29.946000</t>
  </si>
  <si>
    <t>enrico.bruni</t>
  </si>
  <si>
    <t>2025-07-02-18.59.52.074000</t>
  </si>
  <si>
    <t>9999-12-31-18.59.52.074000</t>
  </si>
  <si>
    <t>enrico.evangelista</t>
  </si>
  <si>
    <t>2025-07-02-19.02.12.972000</t>
  </si>
  <si>
    <t>9999-12-31-19.02.12.972000</t>
  </si>
  <si>
    <t>enrico.gallo</t>
  </si>
  <si>
    <t>2025-07-02-19.00.24.601000</t>
  </si>
  <si>
    <t>9999-12-31-19.00.24.601000</t>
  </si>
  <si>
    <t>enrico.garofalo</t>
  </si>
  <si>
    <t>enrico.licchelli</t>
  </si>
  <si>
    <t>2025-07-02-19.00.18.751000</t>
  </si>
  <si>
    <t>9999-12-31-19.00.18.751000</t>
  </si>
  <si>
    <t>enrico.lugato</t>
  </si>
  <si>
    <t>2025-07-02-19.02.12.987000</t>
  </si>
  <si>
    <t>9999-12-31-19.02.12.987000</t>
  </si>
  <si>
    <t>enrico.maddalena</t>
  </si>
  <si>
    <t>enrico.malavasi</t>
  </si>
  <si>
    <t>2025-07-02-19.00.59.472000</t>
  </si>
  <si>
    <t>9999-12-31-19.00.59.472000</t>
  </si>
  <si>
    <t>enrico.marra</t>
  </si>
  <si>
    <t>2025-07-02-19.01.25.470000</t>
  </si>
  <si>
    <t>9999-12-31-19.01.25.470000</t>
  </si>
  <si>
    <t>enrico.meattini</t>
  </si>
  <si>
    <t>2025-07-02-18.59.50.436000</t>
  </si>
  <si>
    <t>9999-12-31-18.59.50.436000</t>
  </si>
  <si>
    <t>enrico.presilla</t>
  </si>
  <si>
    <t>2025-07-02-19.00.05.895000</t>
  </si>
  <si>
    <t>9999-12-31-19.00.05.895000</t>
  </si>
  <si>
    <t>enrico.sandroni</t>
  </si>
  <si>
    <t>enrico.vulpiani</t>
  </si>
  <si>
    <t>2025-07-02-19.01.35.219000</t>
  </si>
  <si>
    <t>9999-12-31-19.01.35.219000</t>
  </si>
  <si>
    <t>enricomaria.arisio</t>
  </si>
  <si>
    <t>2025-07-02-19.00.44.221000</t>
  </si>
  <si>
    <t>9999-12-31-19.00.44.221000</t>
  </si>
  <si>
    <t>enriconicola.fasciani</t>
  </si>
  <si>
    <t>2025-07-02-19.00.57.133000</t>
  </si>
  <si>
    <t>9999-12-31-19.00.57.133000</t>
  </si>
  <si>
    <t>enricosebastiano.demontis</t>
  </si>
  <si>
    <t>2025-07-02-19.01.59.558000</t>
  </si>
  <si>
    <t>9999-12-31-19.01.59.558000</t>
  </si>
  <si>
    <t>enzo.cairone</t>
  </si>
  <si>
    <t>2024-11-19-11.25.41.598379</t>
  </si>
  <si>
    <t>enzo.licitra</t>
  </si>
  <si>
    <t>2025-07-02-19.00.59.484000</t>
  </si>
  <si>
    <t>9999-12-31-19.00.59.484000</t>
  </si>
  <si>
    <t>erika.collini</t>
  </si>
  <si>
    <t>2025-07-02-19.01.25.485000</t>
  </si>
  <si>
    <t>9999-12-31-19.01.25.485000</t>
  </si>
  <si>
    <t>erika.gronchi</t>
  </si>
  <si>
    <t>2025-07-02-18.59.59.086000</t>
  </si>
  <si>
    <t>9999-12-31-18.59.59.086000</t>
  </si>
  <si>
    <t>erika.latini</t>
  </si>
  <si>
    <t>2025-07-02-19.01.42.614000</t>
  </si>
  <si>
    <t>9999-12-31-19.01.42.614000</t>
  </si>
  <si>
    <t>ermanno.mattia</t>
  </si>
  <si>
    <t>2025-07-02-19.01.42.629000</t>
  </si>
  <si>
    <t>9999-12-31-19.01.42.629000</t>
  </si>
  <si>
    <t>ermanno.zanolini</t>
  </si>
  <si>
    <t>2025-07-02-19.01.42.644000</t>
  </si>
  <si>
    <t>9999-12-31-19.01.42.644000</t>
  </si>
  <si>
    <t>ernesta.pisapia</t>
  </si>
  <si>
    <t>2025-07-02-18.59.55.230000</t>
  </si>
  <si>
    <t>9999-12-31-18.59.55.230000</t>
  </si>
  <si>
    <t>ernestina.marziani</t>
  </si>
  <si>
    <t>2025-07-02-19.01.25.498000</t>
  </si>
  <si>
    <t>9999-12-31-19.01.25.498000</t>
  </si>
  <si>
    <t>ernesto.giannubilo</t>
  </si>
  <si>
    <t>2025-07-02-19.02.15.810000</t>
  </si>
  <si>
    <t>9999-12-31-19.02.15.810000</t>
  </si>
  <si>
    <t>ersilia.lissandrello</t>
  </si>
  <si>
    <t>2025-07-02-19.01.29.958000</t>
  </si>
  <si>
    <t>9999-12-31-19.01.29.958000</t>
  </si>
  <si>
    <t>esilda.scarpelli</t>
  </si>
  <si>
    <t>2025-07-02-19.01.25.513000</t>
  </si>
  <si>
    <t>9999-12-31-19.01.25.513000</t>
  </si>
  <si>
    <t>ester.ruocco</t>
  </si>
  <si>
    <t>2025-07-02-19.00.38.459000</t>
  </si>
  <si>
    <t>9999-12-31-19.00.38.459000</t>
  </si>
  <si>
    <t>eugenia.decola</t>
  </si>
  <si>
    <t>2025-07-02-18.59.39.884000</t>
  </si>
  <si>
    <t>9999-12-31-18.59.39.884000</t>
  </si>
  <si>
    <t>eugenio.degrazia</t>
  </si>
  <si>
    <t>2025-10-30-00.00.00.000000</t>
  </si>
  <si>
    <t>eugenio.dicecio</t>
  </si>
  <si>
    <t>2025-07-02-19.01.42.655000</t>
  </si>
  <si>
    <t>9999-12-31-19.01.42.655000</t>
  </si>
  <si>
    <t>eugenio.gallo</t>
  </si>
  <si>
    <t>eugenio.specchiarelli</t>
  </si>
  <si>
    <t>2025-07-02-18.59.56.302000</t>
  </si>
  <si>
    <t>9999-12-31-18.59.56.302000</t>
  </si>
  <si>
    <t>eugenio.straziuso</t>
  </si>
  <si>
    <t>2025-07-02-19.00.34.769000</t>
  </si>
  <si>
    <t>9999-12-31-19.00.34.769000</t>
  </si>
  <si>
    <t>eugenio.vitale</t>
  </si>
  <si>
    <t>2025-08-10-00.00.00.000000</t>
  </si>
  <si>
    <t>evelin.mazzaferri</t>
  </si>
  <si>
    <t>2025-07-02-19.00.58.189000</t>
  </si>
  <si>
    <t>9999-12-31-19.00.58.189000</t>
  </si>
  <si>
    <t>ezio.digirolamo</t>
  </si>
  <si>
    <t>2025-07-02-19.00.29.203000</t>
  </si>
  <si>
    <t>9999-12-31-19.00.29.203000</t>
  </si>
  <si>
    <t>fabiana.verzilli</t>
  </si>
  <si>
    <t>2025-07-02-18.59.52.089000</t>
  </si>
  <si>
    <t>9999-12-31-18.59.52.089000</t>
  </si>
  <si>
    <t>fabiano.melani</t>
  </si>
  <si>
    <t>fabiano.roma</t>
  </si>
  <si>
    <t>2025-07-02-19.00.38.474000</t>
  </si>
  <si>
    <t>9999-12-31-19.00.38.474000</t>
  </si>
  <si>
    <t>fabio.altomonte</t>
  </si>
  <si>
    <t>fabio.amadei</t>
  </si>
  <si>
    <t>fabio.bartolotta</t>
  </si>
  <si>
    <t>fabio.capacchione</t>
  </si>
  <si>
    <t>2025-07-02-19.00.29.217000</t>
  </si>
  <si>
    <t>9999-12-31-19.00.29.217000</t>
  </si>
  <si>
    <t>fabio.facchiano</t>
  </si>
  <si>
    <t>fabio.floris</t>
  </si>
  <si>
    <t>2025-07-02-19.00.44.235000</t>
  </si>
  <si>
    <t>9999-12-31-19.00.44.235000</t>
  </si>
  <si>
    <t>fabio.lancianese</t>
  </si>
  <si>
    <t>fabio.lattavo</t>
  </si>
  <si>
    <t>2025-07-02-18.59.54.112000</t>
  </si>
  <si>
    <t>9999-12-31-18.59.54.112000</t>
  </si>
  <si>
    <t>fabio.lauricella</t>
  </si>
  <si>
    <t>2025-07-02-19.01.01.834000</t>
  </si>
  <si>
    <t>9999-12-31-19.01.01.834000</t>
  </si>
  <si>
    <t>fabio.maio</t>
  </si>
  <si>
    <t>fabio.meloni</t>
  </si>
  <si>
    <t>2025-07-02-19.00.10.657000</t>
  </si>
  <si>
    <t>9999-12-31-19.00.10.657000</t>
  </si>
  <si>
    <t>fabio.piga</t>
  </si>
  <si>
    <t>2025-07-02-19.00.46.483000</t>
  </si>
  <si>
    <t>9999-12-31-19.00.46.483000</t>
  </si>
  <si>
    <t>fabio.pulvirenti</t>
  </si>
  <si>
    <t>2025-07-02-19.01.01.850000</t>
  </si>
  <si>
    <t>9999-12-31-19.01.01.850000</t>
  </si>
  <si>
    <t>fabio.puntillo</t>
  </si>
  <si>
    <t>2025-07-02-19.01.42.668000</t>
  </si>
  <si>
    <t>9999-12-31-19.01.42.668000</t>
  </si>
  <si>
    <t>fabio.rota</t>
  </si>
  <si>
    <t>2025-07-02-19.00.44.249000</t>
  </si>
  <si>
    <t>9999-12-31-19.00.44.249000</t>
  </si>
  <si>
    <t>fabio.sabatino</t>
  </si>
  <si>
    <t>2025-07-02-19.00.29.232000</t>
  </si>
  <si>
    <t>9999-12-31-19.00.29.232000</t>
  </si>
  <si>
    <t>fabio.sacco</t>
  </si>
  <si>
    <t>2025-07-02-19.00.10.671000</t>
  </si>
  <si>
    <t>9999-12-31-19.00.10.671000</t>
  </si>
  <si>
    <t>fabio.salis</t>
  </si>
  <si>
    <t>fabio.sbardella</t>
  </si>
  <si>
    <t>fabio.scognamiglio</t>
  </si>
  <si>
    <t>2025-07-02-19.01.25.532000</t>
  </si>
  <si>
    <t>9999-12-31-19.01.25.532000</t>
  </si>
  <si>
    <t>2025-07-02-19.01.50.114000</t>
  </si>
  <si>
    <t>9999-12-31-19.01.50.114000</t>
  </si>
  <si>
    <t>fabio.squaiella</t>
  </si>
  <si>
    <t>2025-07-02-19.00.48.915000</t>
  </si>
  <si>
    <t>9999-12-31-19.00.48.915000</t>
  </si>
  <si>
    <t>fabio.torraco</t>
  </si>
  <si>
    <t>2025-07-02-19.01.29.985000</t>
  </si>
  <si>
    <t>9999-12-31-19.01.29.985000</t>
  </si>
  <si>
    <t>fabio.valcarcell</t>
  </si>
  <si>
    <t>2025-07-02-19.00.46.497000</t>
  </si>
  <si>
    <t>9999-12-31-19.00.46.497000</t>
  </si>
  <si>
    <t>fabio.valieri</t>
  </si>
  <si>
    <t>2025-07-02-19.01.12.130000</t>
  </si>
  <si>
    <t>9999-12-31-19.01.12.130000</t>
  </si>
  <si>
    <t>fabio.vernaglione</t>
  </si>
  <si>
    <t>2025-07-09-19.02.29.511000</t>
  </si>
  <si>
    <t>9999-12-31-19.02.29.511000</t>
  </si>
  <si>
    <t>fabioemanuel.coletta</t>
  </si>
  <si>
    <t>2025-07-02-19.00.08.022000</t>
  </si>
  <si>
    <t>9999-12-31-19.00.08.022000</t>
  </si>
  <si>
    <t>fabiofrancescoalbino.petecchia</t>
  </si>
  <si>
    <t>fabiomassimo.paoloni</t>
  </si>
  <si>
    <t>2025-07-02-19.01.42.937000</t>
  </si>
  <si>
    <t>9999-12-31-19.01.42.937000</t>
  </si>
  <si>
    <t>fabrizia.maiorano</t>
  </si>
  <si>
    <t>2025-07-02-18.59.54.124000</t>
  </si>
  <si>
    <t>9999-12-31-18.59.54.124000</t>
  </si>
  <si>
    <t>fabrizia.sgattoni</t>
  </si>
  <si>
    <t>2025-07-09-19.00.29.428000</t>
  </si>
  <si>
    <t>9999-12-31-19.00.29.428000</t>
  </si>
  <si>
    <t>fabriziasimonarita.lore</t>
  </si>
  <si>
    <t>2025-07-02-19.01.25.544000</t>
  </si>
  <si>
    <t>9999-12-31-19.01.25.544000</t>
  </si>
  <si>
    <t>fabrizio.avagliano</t>
  </si>
  <si>
    <t>2025-07-02-19.00.53.686000</t>
  </si>
  <si>
    <t>9999-12-31-19.00.53.686000</t>
  </si>
  <si>
    <t>fabrizio.ciccariello</t>
  </si>
  <si>
    <t>2025-07-02-18.59.59.098000</t>
  </si>
  <si>
    <t>9999-12-31-18.59.59.098000</t>
  </si>
  <si>
    <t>fabrizio.dalfonso</t>
  </si>
  <si>
    <t>2025-07-09-19.01.40.010000</t>
  </si>
  <si>
    <t>9999-12-31-19.01.40.010000</t>
  </si>
  <si>
    <t>Ufficio II – DC Risorse</t>
  </si>
  <si>
    <t>fabrizio.deflaviis</t>
  </si>
  <si>
    <t>fabrizio.gurrieri</t>
  </si>
  <si>
    <t>fabrizio.nativi</t>
  </si>
  <si>
    <t>2025-07-09-19.00.39.012000</t>
  </si>
  <si>
    <t>9999-12-31-19.00.39.012000</t>
  </si>
  <si>
    <t>fabrizio.notarnicola</t>
  </si>
  <si>
    <t>fabrizio.pirelli</t>
  </si>
  <si>
    <t>2025-07-02-19.00.32.222000</t>
  </si>
  <si>
    <t>9999-12-31-19.00.32.222000</t>
  </si>
  <si>
    <t>fabrizio.raino</t>
  </si>
  <si>
    <t>2025-07-02-19.01.12.146000</t>
  </si>
  <si>
    <t>9999-12-31-19.01.12.146000</t>
  </si>
  <si>
    <t>fabrizio.romano</t>
  </si>
  <si>
    <t>2025-07-02-18.59.52.103000</t>
  </si>
  <si>
    <t>9999-12-31-18.59.52.103000</t>
  </si>
  <si>
    <t>fabrizio.rotella</t>
  </si>
  <si>
    <t>2025-07-02-19.02.25.477000</t>
  </si>
  <si>
    <t>9999-12-31-19.02.25.477000</t>
  </si>
  <si>
    <t>fabrizio.sagratini</t>
  </si>
  <si>
    <t>2025-07-02-19.00.58.457000</t>
  </si>
  <si>
    <t>9999-12-31-19.00.58.457000</t>
  </si>
  <si>
    <t>fabrizio.salvatico</t>
  </si>
  <si>
    <t>2025-07-02-19.01.29.998000</t>
  </si>
  <si>
    <t>9999-12-31-19.01.29.998000</t>
  </si>
  <si>
    <t>fabrizio.sanna</t>
  </si>
  <si>
    <t>2025-07-02-19.01.06.134000</t>
  </si>
  <si>
    <t>9999-12-31-19.01.06.134000</t>
  </si>
  <si>
    <t>fabrizionatalino.venditti</t>
  </si>
  <si>
    <t>2025-07-02-19.00.10.687000</t>
  </si>
  <si>
    <t>9999-12-31-19.00.10.687000</t>
  </si>
  <si>
    <t>faustoquintino.maroccia</t>
  </si>
  <si>
    <t>2025-07-02-19.00.32.237000</t>
  </si>
  <si>
    <t>9999-12-31-19.00.32.237000</t>
  </si>
  <si>
    <t>federica.albano</t>
  </si>
  <si>
    <t>2025-07-02-19.01.09.489000</t>
  </si>
  <si>
    <t>9999-12-31-19.01.09.489000</t>
  </si>
  <si>
    <t>federica.balletta</t>
  </si>
  <si>
    <t>2025-07-02-19.01.25.557000</t>
  </si>
  <si>
    <t>9999-12-31-19.01.25.557000</t>
  </si>
  <si>
    <t>2025-07-02-19.01.50.127000</t>
  </si>
  <si>
    <t>9999-12-31-19.01.50.127000</t>
  </si>
  <si>
    <t>federica.bolasco</t>
  </si>
  <si>
    <t>2025-07-02-19.01.59.572000</t>
  </si>
  <si>
    <t>9999-12-31-19.01.59.572000</t>
  </si>
  <si>
    <t>federica.casalvieri</t>
  </si>
  <si>
    <t>2025-07-02-19.01.16.555000</t>
  </si>
  <si>
    <t>9999-12-31-19.01.16.555000</t>
  </si>
  <si>
    <t>federica.cionna</t>
  </si>
  <si>
    <t>2025-07-02-19.00.58.470000</t>
  </si>
  <si>
    <t>9999-12-31-19.00.58.470000</t>
  </si>
  <si>
    <t>federica.colosimo</t>
  </si>
  <si>
    <t>2025-07-02-19.01.01.864000</t>
  </si>
  <si>
    <t>9999-12-31-19.01.01.864000</t>
  </si>
  <si>
    <t>federica.dallacqua</t>
  </si>
  <si>
    <t>2025-07-02-19.01.04.835000</t>
  </si>
  <si>
    <t>9999-12-31-19.01.04.835000</t>
  </si>
  <si>
    <t>federica.fadda</t>
  </si>
  <si>
    <t>2025-07-02-19.01.59.585000</t>
  </si>
  <si>
    <t>9999-12-31-19.01.59.585000</t>
  </si>
  <si>
    <t>federica.fanigliulo</t>
  </si>
  <si>
    <t>2025-07-02-19.00.32.252000</t>
  </si>
  <si>
    <t>9999-12-31-19.00.32.252000</t>
  </si>
  <si>
    <t>federica.franciosi</t>
  </si>
  <si>
    <t>2025-07-02-19.01.25.583000</t>
  </si>
  <si>
    <t>9999-12-31-19.01.25.583000</t>
  </si>
  <si>
    <t>federica.monaco</t>
  </si>
  <si>
    <t>2025-07-02-19.01.38.369000</t>
  </si>
  <si>
    <t>9999-12-31-19.01.38.369000</t>
  </si>
  <si>
    <t>federica.montalto</t>
  </si>
  <si>
    <t>2025-07-02-19.01.56.328000</t>
  </si>
  <si>
    <t>9999-12-31-19.01.56.328000</t>
  </si>
  <si>
    <t>federica.parisi</t>
  </si>
  <si>
    <t>2025-07-02-19.01.46.956000</t>
  </si>
  <si>
    <t>9999-12-31-19.01.46.956000</t>
  </si>
  <si>
    <t>federica.romano</t>
  </si>
  <si>
    <t>2025-07-02-19.01.01.876000</t>
  </si>
  <si>
    <t>9999-12-31-19.01.01.876000</t>
  </si>
  <si>
    <t>federica.rossi</t>
  </si>
  <si>
    <t>2025-07-02-19.02.20.582000</t>
  </si>
  <si>
    <t>9999-12-31-19.02.20.582000</t>
  </si>
  <si>
    <t>federica.rossi2</t>
  </si>
  <si>
    <t>2025-07-02-19.00.24.615000</t>
  </si>
  <si>
    <t>9999-12-31-19.00.24.615000</t>
  </si>
  <si>
    <t>federica.ruffa</t>
  </si>
  <si>
    <t>2025-07-02-19.02.02.452000</t>
  </si>
  <si>
    <t>9999-12-31-19.02.02.452000</t>
  </si>
  <si>
    <t>federica.scanu</t>
  </si>
  <si>
    <t>2025-07-02-19.00.04.294000</t>
  </si>
  <si>
    <t>9999-12-31-19.00.04.294000</t>
  </si>
  <si>
    <t>federica.scuderi</t>
  </si>
  <si>
    <t>2025-07-02-19.02.07.380000</t>
  </si>
  <si>
    <t>9999-12-31-19.02.07.380000</t>
  </si>
  <si>
    <t>federica.tanzi</t>
  </si>
  <si>
    <t>federica.torregrossa</t>
  </si>
  <si>
    <t>2025-07-02-19.01.42.951000</t>
  </si>
  <si>
    <t>9999-12-31-19.01.42.951000</t>
  </si>
  <si>
    <t>federica.valvo</t>
  </si>
  <si>
    <t>2025-07-02-19.01.42.965000</t>
  </si>
  <si>
    <t>9999-12-31-19.01.42.965000</t>
  </si>
  <si>
    <t>2025-07-02-18.59.39.902000</t>
  </si>
  <si>
    <t>9999-12-31-18.59.39.902000</t>
  </si>
  <si>
    <t>federica.varriale</t>
  </si>
  <si>
    <t>2025-07-02-19.01.22.530000</t>
  </si>
  <si>
    <t>9999-12-31-19.01.22.530000</t>
  </si>
  <si>
    <t>federica.vinciguerra</t>
  </si>
  <si>
    <t>2025-07-02-19.01.30.011000</t>
  </si>
  <si>
    <t>9999-12-31-19.01.30.011000</t>
  </si>
  <si>
    <t>federica.zarcone</t>
  </si>
  <si>
    <t>2025-07-02-19.01.38.383000</t>
  </si>
  <si>
    <t>9999-12-31-19.01.38.383000</t>
  </si>
  <si>
    <t>federica.zibaldo</t>
  </si>
  <si>
    <t>2025-07-02-19.00.08.035000</t>
  </si>
  <si>
    <t>9999-12-31-19.00.08.035000</t>
  </si>
  <si>
    <t>federicaassunta.cutrone</t>
  </si>
  <si>
    <t>2025-07-02-19.00.48.931000</t>
  </si>
  <si>
    <t>9999-12-31-19.00.48.931000</t>
  </si>
  <si>
    <t>federico.blasi</t>
  </si>
  <si>
    <t>2025-07-02-19.01.42.982000</t>
  </si>
  <si>
    <t>9999-12-31-19.01.42.982000</t>
  </si>
  <si>
    <t>federico.debenedetti</t>
  </si>
  <si>
    <t>2025-07-02-19.01.30.027000</t>
  </si>
  <si>
    <t>9999-12-31-19.01.30.027000</t>
  </si>
  <si>
    <t>federico.dicaccamo</t>
  </si>
  <si>
    <t>2025-07-08-00.00.00.000000</t>
  </si>
  <si>
    <t>federico.gori</t>
  </si>
  <si>
    <t>2025-07-02-19.01.25.595000</t>
  </si>
  <si>
    <t>9999-12-31-19.01.25.596000</t>
  </si>
  <si>
    <t>federico.regiacorte</t>
  </si>
  <si>
    <t>federico.urbano</t>
  </si>
  <si>
    <t>2025-07-02-18.59.54.138000</t>
  </si>
  <si>
    <t>9999-12-31-18.59.54.138000</t>
  </si>
  <si>
    <t>federicoalfio.trefiletti</t>
  </si>
  <si>
    <t>fedora.darmento</t>
  </si>
  <si>
    <t>2025-07-02-19.01.56.599000</t>
  </si>
  <si>
    <t>9999-12-31-19.01.56.599000</t>
  </si>
  <si>
    <t>felice.paglia</t>
  </si>
  <si>
    <t>2025-07-02-18.59.56.846000</t>
  </si>
  <si>
    <t>9999-12-31-18.59.56.846000</t>
  </si>
  <si>
    <t>felice.santonastaso</t>
  </si>
  <si>
    <t>2025-07-02-19.00.24.632000</t>
  </si>
  <si>
    <t>9999-12-31-19.00.24.632000</t>
  </si>
  <si>
    <t>ferdinando.abbiusi</t>
  </si>
  <si>
    <t>ferdinando.carbone</t>
  </si>
  <si>
    <t>2025-07-02-19.01.50.142000</t>
  </si>
  <si>
    <t>9999-12-31-19.01.50.142000</t>
  </si>
  <si>
    <t>ferdinando.leone</t>
  </si>
  <si>
    <t>2025-07-02-19.01.50.157000</t>
  </si>
  <si>
    <t>9999-12-31-19.01.50.157000</t>
  </si>
  <si>
    <t>ferdinando.solinas</t>
  </si>
  <si>
    <t>2025-07-02-19.00.10.700000</t>
  </si>
  <si>
    <t>9999-12-31-19.00.10.700000</t>
  </si>
  <si>
    <t>ferdinando.spano</t>
  </si>
  <si>
    <t>2025-07-02-19.02.02.464000</t>
  </si>
  <si>
    <t>9999-12-31-19.02.02.464000</t>
  </si>
  <si>
    <t>fernando.vitale</t>
  </si>
  <si>
    <t>filippo.buonamassa</t>
  </si>
  <si>
    <t>2025-07-02-19.01.25.618000</t>
  </si>
  <si>
    <t>9999-12-31-19.01.25.618000</t>
  </si>
  <si>
    <t>filippo.colomba</t>
  </si>
  <si>
    <t>2025-07-02-19.02.02.479000</t>
  </si>
  <si>
    <t>9999-12-31-19.02.02.479000</t>
  </si>
  <si>
    <t>filippo.femminile</t>
  </si>
  <si>
    <t>2025-07-02-19.01.30.042000</t>
  </si>
  <si>
    <t>9999-12-31-19.01.30.042000</t>
  </si>
  <si>
    <t>filippo.ferranti</t>
  </si>
  <si>
    <t>filippo.lombardo</t>
  </si>
  <si>
    <t>2025-07-02-19.01.38.397000</t>
  </si>
  <si>
    <t>9999-12-31-19.01.38.397000</t>
  </si>
  <si>
    <t>filippo.nottola</t>
  </si>
  <si>
    <t>2025-07-02-19.02.19.146000</t>
  </si>
  <si>
    <t>9999-12-31-19.02.19.146000</t>
  </si>
  <si>
    <t>2025-07-02-18.59.39.919000</t>
  </si>
  <si>
    <t>9999-12-31-18.59.39.919000</t>
  </si>
  <si>
    <t>filippo.paccosi</t>
  </si>
  <si>
    <t>2025-07-02-19.00.08.050000</t>
  </si>
  <si>
    <t>9999-12-31-19.00.08.050000</t>
  </si>
  <si>
    <t>filippo.piermartiri</t>
  </si>
  <si>
    <t>2025-07-02-19.00.59.498000</t>
  </si>
  <si>
    <t>9999-12-31-19.00.59.498000</t>
  </si>
  <si>
    <t>filippo.salerno</t>
  </si>
  <si>
    <t>2025-07-02-18.59.39.936000</t>
  </si>
  <si>
    <t>9999-12-31-18.59.39.936000</t>
  </si>
  <si>
    <t>filippo.salvagno</t>
  </si>
  <si>
    <t>2025-07-02-19.01.12.171000</t>
  </si>
  <si>
    <t>9999-12-31-19.01.12.171000</t>
  </si>
  <si>
    <t>filippo.torrente</t>
  </si>
  <si>
    <t>filippoalfonso.comparetto</t>
  </si>
  <si>
    <t>2025-07-02-19.01.30.056000</t>
  </si>
  <si>
    <t>9999-12-31-19.01.30.056000</t>
  </si>
  <si>
    <t>filippofrancesco.felice</t>
  </si>
  <si>
    <t>filippogiovanni.foti</t>
  </si>
  <si>
    <t>2025-07-02-19.01.54.438000</t>
  </si>
  <si>
    <t>9999-12-31-19.01.54.438000</t>
  </si>
  <si>
    <t>filomena.carlomagno</t>
  </si>
  <si>
    <t>2025-07-02-19.01.25.632000</t>
  </si>
  <si>
    <t>filomena.digrazia</t>
  </si>
  <si>
    <t>2025-07-02-19.02.07.395000</t>
  </si>
  <si>
    <t>9999-12-31-19.02.07.395000</t>
  </si>
  <si>
    <t>fioravante.dinardo</t>
  </si>
  <si>
    <t>2025-07-02-19.00.24.648000</t>
  </si>
  <si>
    <t>9999-12-31-19.00.24.648000</t>
  </si>
  <si>
    <t>fiorella.dauria</t>
  </si>
  <si>
    <t>2025-07-02-19.02.22.237000</t>
  </si>
  <si>
    <t>9999-12-31-19.02.22.237000</t>
  </si>
  <si>
    <t>flaminia.serafini</t>
  </si>
  <si>
    <t>2025-07-02-19.00.18.133000</t>
  </si>
  <si>
    <t>9999-12-31-19.00.18.133000</t>
  </si>
  <si>
    <t>flavia.adriano</t>
  </si>
  <si>
    <t>2025-07-02-19.00.44.516000</t>
  </si>
  <si>
    <t>9999-12-31-19.00.44.516000</t>
  </si>
  <si>
    <t>flavia.meneghin</t>
  </si>
  <si>
    <t>2025-07-02-19.01.42.995000</t>
  </si>
  <si>
    <t>9999-12-31-19.01.42.995000</t>
  </si>
  <si>
    <t>flavia.silvestre</t>
  </si>
  <si>
    <t>2025-07-02-19.01.50.171000</t>
  </si>
  <si>
    <t>9999-12-31-19.01.50.171000</t>
  </si>
  <si>
    <t>flaviaroberta.rusnac</t>
  </si>
  <si>
    <t>2025-07-02-19.01.38.412000</t>
  </si>
  <si>
    <t>9999-12-31-19.01.38.412000</t>
  </si>
  <si>
    <t>flavio.palazzo</t>
  </si>
  <si>
    <t>2025-07-02-19.01.02.144000</t>
  </si>
  <si>
    <t>9999-12-31-19.01.02.144000</t>
  </si>
  <si>
    <t>flavio.rivellini</t>
  </si>
  <si>
    <t>2025-07-02-19.01.07.434000</t>
  </si>
  <si>
    <t>9999-12-31-19.01.07.434000</t>
  </si>
  <si>
    <t>floriana.martielli</t>
  </si>
  <si>
    <t>2025-07-02-19.01.56.612000</t>
  </si>
  <si>
    <t>florinda.petruzziello</t>
  </si>
  <si>
    <t>2025-07-02-19.00.24.660000</t>
  </si>
  <si>
    <t>9999-12-31-19.00.24.660000</t>
  </si>
  <si>
    <t>florita.guida</t>
  </si>
  <si>
    <t>2025-07-02-19.01.35.747000</t>
  </si>
  <si>
    <t>9999-12-31-19.01.35.747000</t>
  </si>
  <si>
    <t>folco.zappelli</t>
  </si>
  <si>
    <t>2025-07-02-19.00.05.918000</t>
  </si>
  <si>
    <t>9999-12-31-19.00.05.918000</t>
  </si>
  <si>
    <t>fortunato.tito</t>
  </si>
  <si>
    <t>2025-07-02-19.00.24.674000</t>
  </si>
  <si>
    <t>9999-12-31-19.00.24.674000</t>
  </si>
  <si>
    <t>franca.bertoni</t>
  </si>
  <si>
    <t>2025-07-02-19.02.09.273000</t>
  </si>
  <si>
    <t>9999-12-31-19.02.09.273000</t>
  </si>
  <si>
    <t>franca.cossu</t>
  </si>
  <si>
    <t>2025-07-02-19.01.35.760000</t>
  </si>
  <si>
    <t>9999-12-31-19.01.35.760000</t>
  </si>
  <si>
    <t>francesca.bernaudo</t>
  </si>
  <si>
    <t>2025-07-02-19.00.27.373000</t>
  </si>
  <si>
    <t>9999-12-31-19.00.27.373000</t>
  </si>
  <si>
    <t>francesca.buonagiunto</t>
  </si>
  <si>
    <t>2025-07-02-19.01.25.644000</t>
  </si>
  <si>
    <t>9999-12-31-19.01.25.644000</t>
  </si>
  <si>
    <t>francesca.carubia</t>
  </si>
  <si>
    <t>2025-07-02-19.01.25.658000</t>
  </si>
  <si>
    <t>9999-12-31-19.01.25.658000</t>
  </si>
  <si>
    <t>francesca.castrignano</t>
  </si>
  <si>
    <t>2025-07-02-19.01.30.072000</t>
  </si>
  <si>
    <t>9999-12-31-19.01.30.072000</t>
  </si>
  <si>
    <t>francesca.centonza</t>
  </si>
  <si>
    <t>2025-07-02-19.01.02.159000</t>
  </si>
  <si>
    <t>9999-12-31-19.01.02.159000</t>
  </si>
  <si>
    <t>francesca.damelio</t>
  </si>
  <si>
    <t>2025-07-02-19.00.53.701000</t>
  </si>
  <si>
    <t>9999-12-31-19.00.53.701000</t>
  </si>
  <si>
    <t>francesca.direnzo</t>
  </si>
  <si>
    <t>2025-07-02-19.01.30.087000</t>
  </si>
  <si>
    <t>9999-12-31-19.01.30.087000</t>
  </si>
  <si>
    <t>francesca.fenili</t>
  </si>
  <si>
    <t>2025-07-02-19.01.30.105000</t>
  </si>
  <si>
    <t>9999-12-31-19.01.30.105000</t>
  </si>
  <si>
    <t>francesca.figus</t>
  </si>
  <si>
    <t>2025-07-02-19.01.59.600000</t>
  </si>
  <si>
    <t>9999-12-31-19.01.59.600000</t>
  </si>
  <si>
    <t>francesca.gargiulo</t>
  </si>
  <si>
    <t>2025-07-02-19.01.50.194000</t>
  </si>
  <si>
    <t>9999-12-31-19.01.50.194000</t>
  </si>
  <si>
    <t>francesca.ghiani</t>
  </si>
  <si>
    <t>2025-07-02-19.01.30.119000</t>
  </si>
  <si>
    <t>9999-12-31-19.01.30.119000</t>
  </si>
  <si>
    <t>francesca.levato</t>
  </si>
  <si>
    <t>2025-07-02-19.01.43.008000</t>
  </si>
  <si>
    <t>9999-12-31-19.01.43.008000</t>
  </si>
  <si>
    <t>francesca.longo</t>
  </si>
  <si>
    <t>2025-07-02-19.01.30.135000</t>
  </si>
  <si>
    <t>9999-12-31-19.01.30.135000</t>
  </si>
  <si>
    <t>francesca.ludovici</t>
  </si>
  <si>
    <t>2025-07-02-18.59.54.152000</t>
  </si>
  <si>
    <t>9999-12-31-18.59.54.152000</t>
  </si>
  <si>
    <t>francesca.maggio</t>
  </si>
  <si>
    <t>2025-07-02-19.00.50.567000</t>
  </si>
  <si>
    <t>9999-12-31-19.00.50.567000</t>
  </si>
  <si>
    <t>francesca.maggio1</t>
  </si>
  <si>
    <t>2025-07-02-19.00.50.583000</t>
  </si>
  <si>
    <t>9999-12-31-19.00.50.583000</t>
  </si>
  <si>
    <t>francesca.mondelli</t>
  </si>
  <si>
    <t>2025-07-09-19.01.49.384000</t>
  </si>
  <si>
    <t>9999-12-31-19.01.49.384000</t>
  </si>
  <si>
    <t>Ufficio ASG - DIL Nord</t>
  </si>
  <si>
    <t>francesca.nigro</t>
  </si>
  <si>
    <t>2025-07-02-19.01.38.427000</t>
  </si>
  <si>
    <t>9999-12-31-19.01.38.427000</t>
  </si>
  <si>
    <t>francesca.novelli</t>
  </si>
  <si>
    <t>2025-07-02-18.59.54.165000</t>
  </si>
  <si>
    <t>9999-12-31-18.59.54.165000</t>
  </si>
  <si>
    <t>francesca.orru</t>
  </si>
  <si>
    <t>2025-07-02-18.59.59.114000</t>
  </si>
  <si>
    <t>9999-12-31-18.59.59.114000</t>
  </si>
  <si>
    <t>francesca.pagnottaverlengia</t>
  </si>
  <si>
    <t>2025-07-02-19.01.35.774000</t>
  </si>
  <si>
    <t>9999-12-31-19.01.35.774000</t>
  </si>
  <si>
    <t>francesca.papaleo</t>
  </si>
  <si>
    <t>2025-07-02-19.02.11.032000</t>
  </si>
  <si>
    <t>9999-12-31-19.02.11.032000</t>
  </si>
  <si>
    <t>francesca.parisi</t>
  </si>
  <si>
    <t>2025-07-02-19.00.02.276000</t>
  </si>
  <si>
    <t>9999-12-31-19.00.02.276000</t>
  </si>
  <si>
    <t>francesca.pellicano</t>
  </si>
  <si>
    <t>2025-07-02-19.01.07.448000</t>
  </si>
  <si>
    <t>9999-12-31-19.01.07.448000</t>
  </si>
  <si>
    <t>francesca.pinna</t>
  </si>
  <si>
    <t>2025-07-02-19.01.30.149000</t>
  </si>
  <si>
    <t>9999-12-31-19.01.30.149000</t>
  </si>
  <si>
    <t>francesca.piscitelli</t>
  </si>
  <si>
    <t>2025-07-02-19.01.30.162000</t>
  </si>
  <si>
    <t>9999-12-31-19.01.30.162000</t>
  </si>
  <si>
    <t>francesca.pucci</t>
  </si>
  <si>
    <t>2025-07-02-19.00.34.783000</t>
  </si>
  <si>
    <t>9999-12-31-19.00.34.783000</t>
  </si>
  <si>
    <t>francesca.rivetti</t>
  </si>
  <si>
    <t>2025-07-02-19.00.12.902000</t>
  </si>
  <si>
    <t>9999-12-31-19.00.12.902000</t>
  </si>
  <si>
    <t>francesca.rizzo2</t>
  </si>
  <si>
    <t>2025-07-02-19.01.56.627000</t>
  </si>
  <si>
    <t>9999-12-31-19.01.56.627000</t>
  </si>
  <si>
    <t>francesca.romano</t>
  </si>
  <si>
    <t>2025-07-02-19.01.50.210000</t>
  </si>
  <si>
    <t>9999-12-31-19.01.50.210000</t>
  </si>
  <si>
    <t>francesca.rossi</t>
  </si>
  <si>
    <t>francesca.runcio</t>
  </si>
  <si>
    <t>2025-07-02-19.01.30.177000</t>
  </si>
  <si>
    <t>9999-12-31-19.01.30.177000</t>
  </si>
  <si>
    <t>francesca.sala</t>
  </si>
  <si>
    <t>2025-07-02-19.00.18.149000</t>
  </si>
  <si>
    <t>9999-12-31-19.00.18.149000</t>
  </si>
  <si>
    <t>francesca.sanapo</t>
  </si>
  <si>
    <t>2025-07-02-19.02.15.823000</t>
  </si>
  <si>
    <t>9999-12-31-19.02.15.823000</t>
  </si>
  <si>
    <t>francesca.scetta</t>
  </si>
  <si>
    <t>2025-07-02-19.00.02.290000</t>
  </si>
  <si>
    <t>9999-12-31-19.00.02.290000</t>
  </si>
  <si>
    <t>francesca.sparta</t>
  </si>
  <si>
    <t>2025-07-02-18.59.39.950000</t>
  </si>
  <si>
    <t>9999-12-31-18.59.39.950000</t>
  </si>
  <si>
    <t>2025-07-02-19.01.30.191000</t>
  </si>
  <si>
    <t>9999-12-31-19.01.30.191000</t>
  </si>
  <si>
    <t>francesca.stranieri</t>
  </si>
  <si>
    <t>2025-07-02-19.01.38.443000</t>
  </si>
  <si>
    <t>9999-12-31-19.01.38.443000</t>
  </si>
  <si>
    <t>francesca.tancredi</t>
  </si>
  <si>
    <t>2025-07-02-19.00.41.728000</t>
  </si>
  <si>
    <t>9999-12-31-19.00.41.728000</t>
  </si>
  <si>
    <t>francesca.tebaldi</t>
  </si>
  <si>
    <t>2025-07-02-19.01.12.439000</t>
  </si>
  <si>
    <t>9999-12-31-19.01.12.439000</t>
  </si>
  <si>
    <t>francesca.verdino</t>
  </si>
  <si>
    <t>2025-07-02-19.01.12.454000</t>
  </si>
  <si>
    <t>9999-12-31-19.01.12.454000</t>
  </si>
  <si>
    <t>francesca.verrastro</t>
  </si>
  <si>
    <t>2025-07-02-19.01.25.675000</t>
  </si>
  <si>
    <t>9999-12-31-19.01.25.675000</t>
  </si>
  <si>
    <t>francesca.vilardo</t>
  </si>
  <si>
    <t>2025-07-02-19.01.25.692000</t>
  </si>
  <si>
    <t>9999-12-31-19.01.25.692000</t>
  </si>
  <si>
    <t>francesca.zucca</t>
  </si>
  <si>
    <t>2025-07-02-19.00.10.716000</t>
  </si>
  <si>
    <t>9999-12-31-19.00.10.716000</t>
  </si>
  <si>
    <t>francescaemanuela.montanaro</t>
  </si>
  <si>
    <t>francescafabiana.macina</t>
  </si>
  <si>
    <t>2025-07-02-19.01.38.456000</t>
  </si>
  <si>
    <t>9999-12-31-19.01.38.456000</t>
  </si>
  <si>
    <t>francescamaria.ermini</t>
  </si>
  <si>
    <t>2025-07-02-19.01.59.613000</t>
  </si>
  <si>
    <t>9999-12-31-19.01.59.613000</t>
  </si>
  <si>
    <t>francesco.abati</t>
  </si>
  <si>
    <t>2025-07-02-19.01.43.024000</t>
  </si>
  <si>
    <t>9999-12-31-19.01.43.024000</t>
  </si>
  <si>
    <t>francesco.abbate</t>
  </si>
  <si>
    <t>francesco.altamura</t>
  </si>
  <si>
    <t>francesco.arcostanzo</t>
  </si>
  <si>
    <t>francesco.barbieri</t>
  </si>
  <si>
    <t>francesco.battaglia</t>
  </si>
  <si>
    <t>2025-07-02-19.01.30.204000</t>
  </si>
  <si>
    <t>9999-12-31-19.01.30.204000</t>
  </si>
  <si>
    <t>francesco.bortolan</t>
  </si>
  <si>
    <t>2025-07-09-19.01.38.804000</t>
  </si>
  <si>
    <t>9999-12-31-19.01.38.804000</t>
  </si>
  <si>
    <t>francesco.bottazzo</t>
  </si>
  <si>
    <t>francesco.bruni</t>
  </si>
  <si>
    <t>2025-07-02-19.02.20.597000</t>
  </si>
  <si>
    <t>9999-12-31-19.02.20.597000</t>
  </si>
  <si>
    <t>francesco.buonomano</t>
  </si>
  <si>
    <t>francesco.butrico</t>
  </si>
  <si>
    <t>2025-07-02-19.00.38.504000</t>
  </si>
  <si>
    <t>9999-12-31-19.00.38.504000</t>
  </si>
  <si>
    <t>francesco.cafagno</t>
  </si>
  <si>
    <t>francesco.calcaterra</t>
  </si>
  <si>
    <t>2025-07-02-19.02.15.838000</t>
  </si>
  <si>
    <t>9999-12-31-19.02.15.838000</t>
  </si>
  <si>
    <t>francesco.calia</t>
  </si>
  <si>
    <t>2025-07-02-19.00.59.061000</t>
  </si>
  <si>
    <t>9999-12-31-19.00.59.061000</t>
  </si>
  <si>
    <t>francesco.calmanti</t>
  </si>
  <si>
    <t>2025-07-02-19.01.43.545000</t>
  </si>
  <si>
    <t>9999-12-31-19.01.43.545000</t>
  </si>
  <si>
    <t>francesco.campanella</t>
  </si>
  <si>
    <t>francesco.cantaleaeo</t>
  </si>
  <si>
    <t>2025-07-02-19.01.14.566000</t>
  </si>
  <si>
    <t>9999-12-31-19.01.14.566000</t>
  </si>
  <si>
    <t>francesco.carbone</t>
  </si>
  <si>
    <t>francesco.caruso1</t>
  </si>
  <si>
    <t>francesco.ciaco</t>
  </si>
  <si>
    <t>francesco.cianfichi</t>
  </si>
  <si>
    <t>francesco.cipriani</t>
  </si>
  <si>
    <t>2025-07-09-19.01.39.084000</t>
  </si>
  <si>
    <t>9999-12-31-19.01.39.084000</t>
  </si>
  <si>
    <t>Ufficio I - DC Coordinamento</t>
  </si>
  <si>
    <t>francesco.cirillo</t>
  </si>
  <si>
    <t>francesco.coppola</t>
  </si>
  <si>
    <t>francesco.corrente</t>
  </si>
  <si>
    <t>2025-07-02-19.00.48.945000</t>
  </si>
  <si>
    <t>9999-12-31-19.00.48.945000</t>
  </si>
  <si>
    <t>francesco.damiani</t>
  </si>
  <si>
    <t>2025-07-09-19.02.35.578000</t>
  </si>
  <si>
    <t>9999-12-31-19.02.35.578000</t>
  </si>
  <si>
    <t>francesco.dangelo1</t>
  </si>
  <si>
    <t>francesco.delorenzo</t>
  </si>
  <si>
    <t>2025-07-02-19.01.25.704000</t>
  </si>
  <si>
    <t>9999-12-31-19.01.25.704000</t>
  </si>
  <si>
    <t>francesco.delregno</t>
  </si>
  <si>
    <t>francesco.depadova</t>
  </si>
  <si>
    <t>2025-07-02-19.02.11.045000</t>
  </si>
  <si>
    <t>9999-12-31-19.02.11.045000</t>
  </si>
  <si>
    <t>francesco.despirito</t>
  </si>
  <si>
    <t>2025-07-02-19.01.12.466000</t>
  </si>
  <si>
    <t>9999-12-31-19.01.12.466000</t>
  </si>
  <si>
    <t>francesco.dibenedetto</t>
  </si>
  <si>
    <t>francesco.difrancesco</t>
  </si>
  <si>
    <t>2025-07-02-19.00.41.740000</t>
  </si>
  <si>
    <t>9999-12-31-19.00.41.740000</t>
  </si>
  <si>
    <t>francesco.dilena</t>
  </si>
  <si>
    <t>francesco.dipalma</t>
  </si>
  <si>
    <t>francesco.fioriello</t>
  </si>
  <si>
    <t>2025-07-02-19.01.57.148000</t>
  </si>
  <si>
    <t>9999-12-31-19.01.57.148000</t>
  </si>
  <si>
    <t>francesco.fischetti</t>
  </si>
  <si>
    <t>francesco.fucile</t>
  </si>
  <si>
    <t>francesco.gallo</t>
  </si>
  <si>
    <t>2025-07-02-19.01.50.480000</t>
  </si>
  <si>
    <t>9999-12-31-19.01.50.480000</t>
  </si>
  <si>
    <t>francesco.gallo1</t>
  </si>
  <si>
    <t>2025-07-02-19.02.05.114000</t>
  </si>
  <si>
    <t>9999-12-31-19.02.05.114000</t>
  </si>
  <si>
    <t>francesco.gattola</t>
  </si>
  <si>
    <t>2025-07-09-19.01.27.999000</t>
  </si>
  <si>
    <t>9999-12-31-19.01.27.999000</t>
  </si>
  <si>
    <t>francesco.giordano</t>
  </si>
  <si>
    <t>2025-07-02-19.00.38.519000</t>
  </si>
  <si>
    <t>9999-12-31-19.00.38.519000</t>
  </si>
  <si>
    <t>francesco.guarino</t>
  </si>
  <si>
    <t>2025-07-02-19.00.57.146000</t>
  </si>
  <si>
    <t>9999-12-31-19.00.57.146000</t>
  </si>
  <si>
    <t>francesco.guida</t>
  </si>
  <si>
    <t>2025-07-02-19.00.35.052000</t>
  </si>
  <si>
    <t>9999-12-31-19.00.35.052000</t>
  </si>
  <si>
    <t>2025-07-02-19.01.46.970000</t>
  </si>
  <si>
    <t>9999-12-31-19.01.46.970000</t>
  </si>
  <si>
    <t>francesco.iacono</t>
  </si>
  <si>
    <t>francesco.inchingoli</t>
  </si>
  <si>
    <t>2025-07-02-19.01.30.220000</t>
  </si>
  <si>
    <t>9999-12-31-19.01.30.220000</t>
  </si>
  <si>
    <t>francesco.lamonica</t>
  </si>
  <si>
    <t>2025-07-02-19.02.25.746000</t>
  </si>
  <si>
    <t>9999-12-31-19.02.25.746000</t>
  </si>
  <si>
    <t>francesco.lancellotta</t>
  </si>
  <si>
    <t>2025-07-02-19.00.59.077000</t>
  </si>
  <si>
    <t>9999-12-31-19.00.59.077000</t>
  </si>
  <si>
    <t>francesco.licata</t>
  </si>
  <si>
    <t>francesco.lombardo</t>
  </si>
  <si>
    <t>2025-07-02-19.02.22.506000</t>
  </si>
  <si>
    <t>9999-12-31-19.02.22.506000</t>
  </si>
  <si>
    <t>francesco.lomurno</t>
  </si>
  <si>
    <t>2025-07-02-19.00.19.031000</t>
  </si>
  <si>
    <t>9999-12-31-19.00.19.031000</t>
  </si>
  <si>
    <t>francesco.luongo</t>
  </si>
  <si>
    <t>2025-07-02-19.02.22.521000</t>
  </si>
  <si>
    <t>9999-12-31-19.02.22.521000</t>
  </si>
  <si>
    <t>francesco.manfreda</t>
  </si>
  <si>
    <t>2025-07-02-19.00.32.268000</t>
  </si>
  <si>
    <t>9999-12-31-19.00.32.268000</t>
  </si>
  <si>
    <t>francesco.marcantonio</t>
  </si>
  <si>
    <t>2025-07-02-19.01.38.723000</t>
  </si>
  <si>
    <t>9999-12-31-19.01.38.723000</t>
  </si>
  <si>
    <t>francesco.matino</t>
  </si>
  <si>
    <t>2025-07-02-19.01.02.173000</t>
  </si>
  <si>
    <t>9999-12-31-19.01.02.173000</t>
  </si>
  <si>
    <t>francesco.micillo</t>
  </si>
  <si>
    <t>2025-07-02-19.01.59.883000</t>
  </si>
  <si>
    <t>9999-12-31-19.01.59.883000</t>
  </si>
  <si>
    <t>francesco.paesani</t>
  </si>
  <si>
    <t>2025-07-02-19.00.58.486000</t>
  </si>
  <si>
    <t>9999-12-31-19.00.58.486000</t>
  </si>
  <si>
    <t>francesco.paluzzi</t>
  </si>
  <si>
    <t>2025-07-02-19.00.02.306000</t>
  </si>
  <si>
    <t>9999-12-31-19.00.02.306000</t>
  </si>
  <si>
    <t>francesco.pasculli</t>
  </si>
  <si>
    <t>francesco.pellegrino</t>
  </si>
  <si>
    <t>2025-07-02-19.01.30.238000</t>
  </si>
  <si>
    <t>9999-12-31-19.01.30.238000</t>
  </si>
  <si>
    <t>francesco.perna</t>
  </si>
  <si>
    <t>francesco.perri</t>
  </si>
  <si>
    <t>2025-07-02-19.02.09.285000</t>
  </si>
  <si>
    <t>9999-12-31-19.02.09.285000</t>
  </si>
  <si>
    <t>francesco.perri1</t>
  </si>
  <si>
    <t>2025-07-02-19.00.27.387000</t>
  </si>
  <si>
    <t>9999-12-31-19.00.27.387000</t>
  </si>
  <si>
    <t>francesco.piccoli</t>
  </si>
  <si>
    <t>2025-07-02-19.01.06.146000</t>
  </si>
  <si>
    <t>9999-12-31-19.01.06.146000</t>
  </si>
  <si>
    <t>francesco.piras</t>
  </si>
  <si>
    <t>francesco.pirelli</t>
  </si>
  <si>
    <t>2025-07-02-19.01.12.481000</t>
  </si>
  <si>
    <t>9999-12-31-19.01.12.481000</t>
  </si>
  <si>
    <t>francesco.principessa</t>
  </si>
  <si>
    <t>2025-07-02-19.01.43.561000</t>
  </si>
  <si>
    <t>9999-12-31-19.01.43.561000</t>
  </si>
  <si>
    <t>francesco.pulzella</t>
  </si>
  <si>
    <t>francesco.pupillo</t>
  </si>
  <si>
    <t>2025-07-02-19.00.46.765000</t>
  </si>
  <si>
    <t>9999-12-31-19.00.46.765000</t>
  </si>
  <si>
    <t>francesco.purpura</t>
  </si>
  <si>
    <t>2025-07-02-19.01.54.454000</t>
  </si>
  <si>
    <t>9999-12-31-19.01.54.454000</t>
  </si>
  <si>
    <t>francesco.quarantelli</t>
  </si>
  <si>
    <t>francesco.rao</t>
  </si>
  <si>
    <t>francesco.russo</t>
  </si>
  <si>
    <t>2025-07-02-19.02.26.013000</t>
  </si>
  <si>
    <t>9999-12-31-19.02.26.013000</t>
  </si>
  <si>
    <t>francesco.saggese</t>
  </si>
  <si>
    <t>2025-07-02-19.02.05.130000</t>
  </si>
  <si>
    <t>9999-12-31-19.02.05.130000</t>
  </si>
  <si>
    <t>francesco.sanguedolce</t>
  </si>
  <si>
    <t>2025-07-02-19.00.32.283000</t>
  </si>
  <si>
    <t>9999-12-31-19.00.32.283000</t>
  </si>
  <si>
    <t>francesco.scalabrelli</t>
  </si>
  <si>
    <t>2025-07-02-19.00.08.336000</t>
  </si>
  <si>
    <t>9999-12-31-19.00.08.336000</t>
  </si>
  <si>
    <t>francesco.seminara</t>
  </si>
  <si>
    <t>2025-07-02-19.01.54.468000</t>
  </si>
  <si>
    <t>9999-12-31-19.01.54.468000</t>
  </si>
  <si>
    <t>francesco.servidio</t>
  </si>
  <si>
    <t>2025-07-02-19.00.57.160000</t>
  </si>
  <si>
    <t>9999-12-31-19.00.57.160000</t>
  </si>
  <si>
    <t>francesco.sorrentino</t>
  </si>
  <si>
    <t>2025-07-02-19.01.50.494000</t>
  </si>
  <si>
    <t>9999-12-31-19.01.50.494000</t>
  </si>
  <si>
    <t>francesco.spoto</t>
  </si>
  <si>
    <t>francesco.stellaro</t>
  </si>
  <si>
    <t>2025-07-02-19.01.50.509000</t>
  </si>
  <si>
    <t>9999-12-31-19.01.50.509000</t>
  </si>
  <si>
    <t>francesco.stoppa</t>
  </si>
  <si>
    <t>2025-07-02-19.00.15.742000</t>
  </si>
  <si>
    <t>9999-12-31-19.00.15.742000</t>
  </si>
  <si>
    <t>francesco.tirri</t>
  </si>
  <si>
    <t>francesco.torlone</t>
  </si>
  <si>
    <t>2025-07-02-19.01.38.739000</t>
  </si>
  <si>
    <t>9999-12-31-19.01.38.739000</t>
  </si>
  <si>
    <t>francesco.tragni</t>
  </si>
  <si>
    <t>2025-07-02-19.00.35.067000</t>
  </si>
  <si>
    <t>9999-12-31-19.00.35.067000</t>
  </si>
  <si>
    <t>francesco.tramonte</t>
  </si>
  <si>
    <t>2025-07-02-19.00.19.045000</t>
  </si>
  <si>
    <t>9999-12-31-19.00.19.045000</t>
  </si>
  <si>
    <t>francesco.tranchitella</t>
  </si>
  <si>
    <t>2025-07-02-19.00.41.753000</t>
  </si>
  <si>
    <t>9999-12-31-19.00.41.753000</t>
  </si>
  <si>
    <t>francesco.velluzzi</t>
  </si>
  <si>
    <t>2025-07-02-19.00.35.086000</t>
  </si>
  <si>
    <t>9999-12-31-19.00.35.086000</t>
  </si>
  <si>
    <t>francesco.viscione</t>
  </si>
  <si>
    <t>2025-07-02-19.01.02.191000</t>
  </si>
  <si>
    <t>9999-12-31-19.01.02.191000</t>
  </si>
  <si>
    <t>francescofederico.guarrera</t>
  </si>
  <si>
    <t>francescofederico.peru</t>
  </si>
  <si>
    <t>2025-07-02-19.00.10.732000</t>
  </si>
  <si>
    <t>9999-12-31-19.00.10.732000</t>
  </si>
  <si>
    <t>francescogabriele.migliaccio</t>
  </si>
  <si>
    <t>2025-07-02-19.01.50.526000</t>
  </si>
  <si>
    <t>9999-12-31-19.01.50.526000</t>
  </si>
  <si>
    <t>francescogiuseppe.angelelli</t>
  </si>
  <si>
    <t>2025-07-02-19.02.05.146000</t>
  </si>
  <si>
    <t>9999-12-31-19.02.05.146000</t>
  </si>
  <si>
    <t>francescopaolo.bernardini</t>
  </si>
  <si>
    <t>2025-07-02-19.02.09.299000</t>
  </si>
  <si>
    <t>9999-12-31-19.02.09.299000</t>
  </si>
  <si>
    <t>francescopaolo.staffieri</t>
  </si>
  <si>
    <t>2025-07-02-19.02.11.061000</t>
  </si>
  <si>
    <t>9999-12-31-19.02.11.061000</t>
  </si>
  <si>
    <t>francescopio.didonato</t>
  </si>
  <si>
    <t>2025-07-02-19.02.11.074000</t>
  </si>
  <si>
    <t>9999-12-31-19.02.11.074000</t>
  </si>
  <si>
    <t>francescos.viscardi</t>
  </si>
  <si>
    <t>2025-07-02-19.01.50.546000</t>
  </si>
  <si>
    <t>9999-12-31-19.01.50.546000</t>
  </si>
  <si>
    <t>francescosalvatore.romano</t>
  </si>
  <si>
    <t>franco.carvelli</t>
  </si>
  <si>
    <t>2025-07-02-19.01.33.728000</t>
  </si>
  <si>
    <t>9999-12-31-19.01.33.728000</t>
  </si>
  <si>
    <t>franco.dellarocca</t>
  </si>
  <si>
    <t>franco.gammardella</t>
  </si>
  <si>
    <t>franco.quercia</t>
  </si>
  <si>
    <t>2025-07-02-19.01.02.463000</t>
  </si>
  <si>
    <t>9999-12-31-19.01.02.463000</t>
  </si>
  <si>
    <t>franco.signa</t>
  </si>
  <si>
    <t>2025-07-02-19.00.35.097000</t>
  </si>
  <si>
    <t>9999-12-31-19.00.35.097000</t>
  </si>
  <si>
    <t>fulvio.casella</t>
  </si>
  <si>
    <t>2025-07-02-19.01.25.730000</t>
  </si>
  <si>
    <t>9999-12-31-19.01.25.730000</t>
  </si>
  <si>
    <t>fulvio.debiasi</t>
  </si>
  <si>
    <t>2025-07-02-19.00.18.164000</t>
  </si>
  <si>
    <t>9999-12-31-19.00.18.164000</t>
  </si>
  <si>
    <t>furio.tripicchio</t>
  </si>
  <si>
    <t>gabriele.capogna</t>
  </si>
  <si>
    <t>2025-07-02-18.59.54.178000</t>
  </si>
  <si>
    <t>9999-12-31-18.59.54.178000</t>
  </si>
  <si>
    <t>gabriele.carbone</t>
  </si>
  <si>
    <t>2025-07-02-19.00.41.766000</t>
  </si>
  <si>
    <t>9999-12-31-19.00.41.766000</t>
  </si>
  <si>
    <t>gabriele.carlone</t>
  </si>
  <si>
    <t>2025-07-02-19.02.11.088000</t>
  </si>
  <si>
    <t>9999-12-31-19.02.11.088000</t>
  </si>
  <si>
    <t>gabriele.cimino</t>
  </si>
  <si>
    <t>gabriele.coppola</t>
  </si>
  <si>
    <t>gabriele.dangelo</t>
  </si>
  <si>
    <t>gabriele.dintino</t>
  </si>
  <si>
    <t>2025-07-02-18.59.52.119000</t>
  </si>
  <si>
    <t>9999-12-31-18.59.52.119000</t>
  </si>
  <si>
    <t>gabriele.gambacurta</t>
  </si>
  <si>
    <t>gabriele.iaconisi</t>
  </si>
  <si>
    <t>2025-07-02-19.00.32.297000</t>
  </si>
  <si>
    <t>9999-12-31-19.00.32.297000</t>
  </si>
  <si>
    <t>gabriele.macaluso</t>
  </si>
  <si>
    <t>2025-07-02-19.01.50.558000</t>
  </si>
  <si>
    <t>9999-12-31-19.01.50.558000</t>
  </si>
  <si>
    <t>gabriele.macchia</t>
  </si>
  <si>
    <t>2025-07-02-19.00.46.777000</t>
  </si>
  <si>
    <t>9999-12-31-19.00.46.777000</t>
  </si>
  <si>
    <t>gabriele.solfaroli</t>
  </si>
  <si>
    <t>2025-07-02-19.01.25.753000</t>
  </si>
  <si>
    <t>9999-12-31-19.01.25.753000</t>
  </si>
  <si>
    <t>gabriele.vinci</t>
  </si>
  <si>
    <t>gabriella.davanzo</t>
  </si>
  <si>
    <t>2025-07-02-19.02.22.534000</t>
  </si>
  <si>
    <t>9999-12-31-19.02.22.534000</t>
  </si>
  <si>
    <t>gabriella.dileva</t>
  </si>
  <si>
    <t>2025-07-02-18.59.52.132000</t>
  </si>
  <si>
    <t>9999-12-31-18.59.52.132000</t>
  </si>
  <si>
    <t>gabriella.faini</t>
  </si>
  <si>
    <t>2025-07-02-19.02.26.027000</t>
  </si>
  <si>
    <t>9999-12-31-19.02.26.027000</t>
  </si>
  <si>
    <t>gabriella.ferrari</t>
  </si>
  <si>
    <t>2025-07-02-19.02.07.663000</t>
  </si>
  <si>
    <t>9999-12-31-19.02.07.663000</t>
  </si>
  <si>
    <t>gabriella.locascio</t>
  </si>
  <si>
    <t>2025-07-02-19.02.11.102000</t>
  </si>
  <si>
    <t>9999-12-31-19.02.11.102000</t>
  </si>
  <si>
    <t>gabriella.magri</t>
  </si>
  <si>
    <t>2025-07-02-19.01.43.576000</t>
  </si>
  <si>
    <t>9999-12-31-19.01.43.576000</t>
  </si>
  <si>
    <t>gabriella.montinaro</t>
  </si>
  <si>
    <t>2025-07-02-19.00.32.308000</t>
  </si>
  <si>
    <t>9999-12-31-19.00.32.308000</t>
  </si>
  <si>
    <t>gabriella.pelosi</t>
  </si>
  <si>
    <t>2025-07-02-19.02.22.550000</t>
  </si>
  <si>
    <t>9999-12-31-19.02.22.550000</t>
  </si>
  <si>
    <t>gabriella.serra</t>
  </si>
  <si>
    <t>2025-07-02-19.01.33.742000</t>
  </si>
  <si>
    <t>9999-12-31-19.01.33.742000</t>
  </si>
  <si>
    <t>2025-07-02-19.01.43.589000</t>
  </si>
  <si>
    <t>9999-12-31-19.01.43.589000</t>
  </si>
  <si>
    <t>gabriella.trabucco</t>
  </si>
  <si>
    <t>2025-07-02-18.59.52.149000</t>
  </si>
  <si>
    <t>9999-12-31-18.59.52.149000</t>
  </si>
  <si>
    <t>gabriella.viale</t>
  </si>
  <si>
    <t>2025-07-02-19.01.30.503000</t>
  </si>
  <si>
    <t>9999-12-31-19.01.30.503000</t>
  </si>
  <si>
    <t>gabriella.vinuzzi</t>
  </si>
  <si>
    <t>2025-07-02-19.02.05.163000</t>
  </si>
  <si>
    <t>9999-12-31-19.02.05.163000</t>
  </si>
  <si>
    <t>gabriella.zappia</t>
  </si>
  <si>
    <t>2025-07-02-19.00.42.906000</t>
  </si>
  <si>
    <t>9999-12-31-19.00.42.906000</t>
  </si>
  <si>
    <t>gaetana.loprejato</t>
  </si>
  <si>
    <t>2025-07-02-19.01.25.768000</t>
  </si>
  <si>
    <t>9999-12-31-19.01.25.768000</t>
  </si>
  <si>
    <t>gaetano.battaglini</t>
  </si>
  <si>
    <t>2025-07-02-19.00.12.921000</t>
  </si>
  <si>
    <t>9999-12-31-19.00.12.921000</t>
  </si>
  <si>
    <t>gaetano.brunacci</t>
  </si>
  <si>
    <t>2025-07-02-19.01.25.782000</t>
  </si>
  <si>
    <t>9999-12-31-19.01.25.782000</t>
  </si>
  <si>
    <t>gaetano.cardaci</t>
  </si>
  <si>
    <t>gaetano.pellecchia</t>
  </si>
  <si>
    <t>2025-07-02-19.01.50.573000</t>
  </si>
  <si>
    <t>9999-12-31-19.01.50.573000</t>
  </si>
  <si>
    <t>gaetano.randone</t>
  </si>
  <si>
    <t>2025-07-02-18.59.39.964000</t>
  </si>
  <si>
    <t>9999-12-31-18.59.39.964000</t>
  </si>
  <si>
    <t>gaetano.sansone</t>
  </si>
  <si>
    <t>2025-07-02-19.01.22.547000</t>
  </si>
  <si>
    <t>9999-12-31-19.01.22.547000</t>
  </si>
  <si>
    <t>gaetano.tarzia</t>
  </si>
  <si>
    <t>gaetanoalberto.barillari</t>
  </si>
  <si>
    <t>2025-07-02-19.02.26.041000</t>
  </si>
  <si>
    <t>9999-12-31-19.02.26.041000</t>
  </si>
  <si>
    <t>gaspare.aitoro</t>
  </si>
  <si>
    <t>gelsomina.graziano</t>
  </si>
  <si>
    <t>2025-07-02-19.01.50.590000</t>
  </si>
  <si>
    <t>9999-12-31-19.01.50.590000</t>
  </si>
  <si>
    <t>gemma.arpaia</t>
  </si>
  <si>
    <t>2025-07-02-19.00.02.329000</t>
  </si>
  <si>
    <t>9999-12-31-19.00.02.329000</t>
  </si>
  <si>
    <t>gemma.gagliardi</t>
  </si>
  <si>
    <t>2025-07-02-19.00.15.759000</t>
  </si>
  <si>
    <t>9999-12-31-19.00.15.759000</t>
  </si>
  <si>
    <t>gennaro.ambrosio</t>
  </si>
  <si>
    <t>2025-07-02-19.00.08.353000</t>
  </si>
  <si>
    <t>9999-12-31-19.00.08.353000</t>
  </si>
  <si>
    <t>gennaro.campochiaro</t>
  </si>
  <si>
    <t>2025-07-02-19.00.35.111000</t>
  </si>
  <si>
    <t>9999-12-31-19.00.35.111000</t>
  </si>
  <si>
    <t>gennaro.cantiello</t>
  </si>
  <si>
    <t>2025-07-02-19.01.50.603000</t>
  </si>
  <si>
    <t>9999-12-31-19.01.50.603000</t>
  </si>
  <si>
    <t>2025-07-02-19.01.47.237000</t>
  </si>
  <si>
    <t>9999-12-31-19.01.47.237000</t>
  </si>
  <si>
    <t>gennaro.martino</t>
  </si>
  <si>
    <t>2025-07-02-19.01.50.617000</t>
  </si>
  <si>
    <t>9999-12-31-19.01.50.617000</t>
  </si>
  <si>
    <t>gennaro.politano</t>
  </si>
  <si>
    <t>gennaro.scala</t>
  </si>
  <si>
    <t>gennaro.taiani</t>
  </si>
  <si>
    <t>2025-07-02-19.01.43.601000</t>
  </si>
  <si>
    <t>9999-12-31-19.01.43.601000</t>
  </si>
  <si>
    <t>genny.falciano</t>
  </si>
  <si>
    <t>2025-07-02-19.01.50.629000</t>
  </si>
  <si>
    <t>9999-12-31-19.01.50.629000</t>
  </si>
  <si>
    <t>gerardo.ammirati</t>
  </si>
  <si>
    <t>2025-07-02-19.00.39.292000</t>
  </si>
  <si>
    <t>9999-12-31-19.00.39.292000</t>
  </si>
  <si>
    <t>gerardo.gioiella</t>
  </si>
  <si>
    <t>gerardodonato.lanza</t>
  </si>
  <si>
    <t>2025-07-02-19.00.35.124000</t>
  </si>
  <si>
    <t>9999-12-31-19.00.35.124000</t>
  </si>
  <si>
    <t>germana.maffessoli</t>
  </si>
  <si>
    <t>2025-07-02-19.02.02.493000</t>
  </si>
  <si>
    <t>9999-12-31-19.02.02.493000</t>
  </si>
  <si>
    <t>germana.zufferli</t>
  </si>
  <si>
    <t>2025-07-02-19.02.11.130000</t>
  </si>
  <si>
    <t>9999-12-31-19.02.11.130000</t>
  </si>
  <si>
    <t>gessica.caravetta</t>
  </si>
  <si>
    <t>2025-07-02-19.00.46.792000</t>
  </si>
  <si>
    <t>9999-12-31-19.00.46.792000</t>
  </si>
  <si>
    <t>giacinto.sapone</t>
  </si>
  <si>
    <t>2025-07-02-19.00.46.804000</t>
  </si>
  <si>
    <t>9999-12-31-19.00.46.804000</t>
  </si>
  <si>
    <t>giacomo.barreca</t>
  </si>
  <si>
    <t>2025-07-02-19.01.02.491000</t>
  </si>
  <si>
    <t>9999-12-31-19.01.02.491000</t>
  </si>
  <si>
    <t>giacomo.maccagnano</t>
  </si>
  <si>
    <t>2025-07-02-19.02.15.849000</t>
  </si>
  <si>
    <t>9999-12-31-19.02.15.849000</t>
  </si>
  <si>
    <t>giacomo.marra</t>
  </si>
  <si>
    <t>giacomo.panarello1</t>
  </si>
  <si>
    <t>2025-07-02-19.00.02.343000</t>
  </si>
  <si>
    <t>9999-12-31-19.00.02.343000</t>
  </si>
  <si>
    <t>giacomo.patti</t>
  </si>
  <si>
    <t>2025-07-02-19.00.50.852000</t>
  </si>
  <si>
    <t>9999-12-31-19.00.50.852000</t>
  </si>
  <si>
    <t>giacomo.pierini</t>
  </si>
  <si>
    <t>2025-07-02-19.00.58.499000</t>
  </si>
  <si>
    <t>9999-12-31-19.00.58.499000</t>
  </si>
  <si>
    <t>giacomo.scavo</t>
  </si>
  <si>
    <t>giada.bono</t>
  </si>
  <si>
    <t>2025-07-02-19.00.52.974000</t>
  </si>
  <si>
    <t>9999-12-31-19.00.52.974000</t>
  </si>
  <si>
    <t>giada.leone</t>
  </si>
  <si>
    <t>2025-07-02-19.01.57.163000</t>
  </si>
  <si>
    <t>9999-12-31-19.01.57.163000</t>
  </si>
  <si>
    <t>giada.pergolesi</t>
  </si>
  <si>
    <t>2025-07-02-19.01.43.615000</t>
  </si>
  <si>
    <t>9999-12-31-19.01.43.615000</t>
  </si>
  <si>
    <t>giada.scirocco</t>
  </si>
  <si>
    <t>2025-07-02-19.00.24.942000</t>
  </si>
  <si>
    <t>9999-12-31-19.00.24.942000</t>
  </si>
  <si>
    <t>giampaolo.bosio</t>
  </si>
  <si>
    <t>2025-07-02-19.01.09.758000</t>
  </si>
  <si>
    <t>9999-12-31-19.01.09.758000</t>
  </si>
  <si>
    <t>giampaolo.maisto</t>
  </si>
  <si>
    <t>giampierluigi.secci</t>
  </si>
  <si>
    <t>2025-07-02-19.00.02.358000</t>
  </si>
  <si>
    <t>9999-12-31-19.00.02.358000</t>
  </si>
  <si>
    <t>giancarlo.carta</t>
  </si>
  <si>
    <t>2025-07-02-19.00.10.745000</t>
  </si>
  <si>
    <t>9999-12-31-19.00.10.745000</t>
  </si>
  <si>
    <t>giancarlo.furfaro</t>
  </si>
  <si>
    <t>2025-07-02-19.01.30.520000</t>
  </si>
  <si>
    <t>9999-12-31-19.01.30.520000</t>
  </si>
  <si>
    <t>giancarlo.giusti</t>
  </si>
  <si>
    <t>2025-07-02-19.01.33.756000</t>
  </si>
  <si>
    <t>9999-12-31-19.01.33.756000</t>
  </si>
  <si>
    <t>giancarlo.iacone</t>
  </si>
  <si>
    <t>2025-07-02-19.01.50.644000</t>
  </si>
  <si>
    <t>9999-12-31-19.01.50.644000</t>
  </si>
  <si>
    <t>giancarlo.nappi</t>
  </si>
  <si>
    <t>2025-07-02-19.00.12.937000</t>
  </si>
  <si>
    <t>9999-12-31-19.00.12.937000</t>
  </si>
  <si>
    <t>giancarlo.niccodemi</t>
  </si>
  <si>
    <t>2025-07-02-18.59.59.902000</t>
  </si>
  <si>
    <t>9999-12-31-18.59.59.902000</t>
  </si>
  <si>
    <t>giancarlo.vallefuoco</t>
  </si>
  <si>
    <t>gianclaudia.caizza</t>
  </si>
  <si>
    <t>2025-07-02-19.01.43.628000</t>
  </si>
  <si>
    <t>9999-12-31-19.01.43.628000</t>
  </si>
  <si>
    <t>gianfranca.chessa</t>
  </si>
  <si>
    <t>2025-07-02-19.00.10.758000</t>
  </si>
  <si>
    <t>9999-12-31-19.00.10.758000</t>
  </si>
  <si>
    <t>gianfranca.onidi</t>
  </si>
  <si>
    <t>2025-07-02-19.02.00.151000</t>
  </si>
  <si>
    <t>9999-12-31-19.02.00.151000</t>
  </si>
  <si>
    <t>gianfranco.amato</t>
  </si>
  <si>
    <t>2025-07-02-19.01.12.745000</t>
  </si>
  <si>
    <t>9999-12-31-19.01.12.745000</t>
  </si>
  <si>
    <t>gianfranco.cioffi</t>
  </si>
  <si>
    <t>2025-07-02-19.01.43.642000</t>
  </si>
  <si>
    <t>9999-12-31-19.01.43.642000</t>
  </si>
  <si>
    <t>gianfranco.mangieri</t>
  </si>
  <si>
    <t>2025-07-02-19.00.39.307000</t>
  </si>
  <si>
    <t>9999-12-31-19.00.39.307000</t>
  </si>
  <si>
    <t>gianfranco.marturano</t>
  </si>
  <si>
    <t>2025-07-02-19.00.42.033000</t>
  </si>
  <si>
    <t>9999-12-31-19.00.42.033000</t>
  </si>
  <si>
    <t>gianfranco.pollifrone</t>
  </si>
  <si>
    <t>2025-07-02-19.01.12.761000</t>
  </si>
  <si>
    <t>9999-12-31-19.01.12.761000</t>
  </si>
  <si>
    <t>gianfranco.toma</t>
  </si>
  <si>
    <t>2025-07-02-19.02.02.509000</t>
  </si>
  <si>
    <t>9999-12-31-19.02.02.509000</t>
  </si>
  <si>
    <t>gianluca.alessandrucci</t>
  </si>
  <si>
    <t>gianluca.angeli</t>
  </si>
  <si>
    <t>2025-07-02-19.01.43.656000</t>
  </si>
  <si>
    <t>9999-12-31-19.01.43.656000</t>
  </si>
  <si>
    <t>gianluca.aveta</t>
  </si>
  <si>
    <t>2025-07-02-19.01.50.659000</t>
  </si>
  <si>
    <t>9999-12-31-19.01.50.659000</t>
  </si>
  <si>
    <t>gianluca.cirillo</t>
  </si>
  <si>
    <t>2025-07-02-19.01.25.796000</t>
  </si>
  <si>
    <t>9999-12-31-19.01.25.796000</t>
  </si>
  <si>
    <t>gianluca.digregorio</t>
  </si>
  <si>
    <t>2025-07-02-19.00.13.642000</t>
  </si>
  <si>
    <t>9999-12-31-19.00.13.642000</t>
  </si>
  <si>
    <t>gianluca.lamarra</t>
  </si>
  <si>
    <t>2025-07-02-19.01.50.674000</t>
  </si>
  <si>
    <t>9999-12-31-19.01.50.674000</t>
  </si>
  <si>
    <t>gianluca.landini</t>
  </si>
  <si>
    <t>2025-07-02-19.01.38.753000</t>
  </si>
  <si>
    <t>9999-12-31-19.01.38.753000</t>
  </si>
  <si>
    <t>gianluca.masella</t>
  </si>
  <si>
    <t>gianluca.mattiotti</t>
  </si>
  <si>
    <t>2025-07-02-19.00.50.866000</t>
  </si>
  <si>
    <t>9999-12-31-19.00.50.866000</t>
  </si>
  <si>
    <t>gianluca.mores</t>
  </si>
  <si>
    <t>2025-07-02-19.01.50.686000</t>
  </si>
  <si>
    <t>9999-12-31-19.01.50.686000</t>
  </si>
  <si>
    <t>gianluca.nobile</t>
  </si>
  <si>
    <t>2025-07-02-19.00.39.322000</t>
  </si>
  <si>
    <t>9999-12-31-19.00.39.322000</t>
  </si>
  <si>
    <t>gianluca.rondinelli</t>
  </si>
  <si>
    <t>2025-07-02-19.02.02.526000</t>
  </si>
  <si>
    <t>9999-12-31-19.02.02.526000</t>
  </si>
  <si>
    <t>gianluca.rossi</t>
  </si>
  <si>
    <t>2025-07-02-19.00.02.371000</t>
  </si>
  <si>
    <t>9999-12-31-19.00.02.371000</t>
  </si>
  <si>
    <t>gianluca.salerno</t>
  </si>
  <si>
    <t>2025-07-02-19.00.39.335000</t>
  </si>
  <si>
    <t>9999-12-31-19.00.39.335000</t>
  </si>
  <si>
    <t>gianluca.sinfarosa</t>
  </si>
  <si>
    <t>2025-07-02-19.00.27.660000</t>
  </si>
  <si>
    <t>9999-12-31-19.00.27.660000</t>
  </si>
  <si>
    <t>gianluca.villani</t>
  </si>
  <si>
    <t>2025-07-02-19.00.32.320000</t>
  </si>
  <si>
    <t>9999-12-31-19.00.32.320000</t>
  </si>
  <si>
    <t>gianluigi.colavita</t>
  </si>
  <si>
    <t>gianluigi.pascuzzi</t>
  </si>
  <si>
    <t>2025-07-02-18.59.52.164000</t>
  </si>
  <si>
    <t>9999-12-31-18.59.52.164000</t>
  </si>
  <si>
    <t>gianluigi.poli</t>
  </si>
  <si>
    <t>gianluigimaria.deluca</t>
  </si>
  <si>
    <t>2025-07-02-19.02.09.314000</t>
  </si>
  <si>
    <t>9999-12-31-19.02.09.314000</t>
  </si>
  <si>
    <t>gianmarco.silvestri</t>
  </si>
  <si>
    <t>gianna.pacchiarotti</t>
  </si>
  <si>
    <t>2025-07-02-19.00.08.367000</t>
  </si>
  <si>
    <t>9999-12-31-19.00.08.367000</t>
  </si>
  <si>
    <t>giannamaria.moriconi</t>
  </si>
  <si>
    <t>2025-07-02-19.00.59.093000</t>
  </si>
  <si>
    <t>9999-12-31-19.00.59.093000</t>
  </si>
  <si>
    <t>giannaroberta.vacca</t>
  </si>
  <si>
    <t>2025-07-02-19.02.00.169000</t>
  </si>
  <si>
    <t>9999-12-31-19.02.00.169000</t>
  </si>
  <si>
    <t>gianni.cilloco</t>
  </si>
  <si>
    <t>2025-07-02-19.00.49.215000</t>
  </si>
  <si>
    <t>9999-12-31-19.00.49.215000</t>
  </si>
  <si>
    <t>gianni.marino</t>
  </si>
  <si>
    <t>2025-07-02-19.02.26.055000</t>
  </si>
  <si>
    <t>9999-12-31-19.02.26.055000</t>
  </si>
  <si>
    <t>gianpaolo.antonelli</t>
  </si>
  <si>
    <t>gianpaolo.savo</t>
  </si>
  <si>
    <t>2025-07-02-18.59.54.192000</t>
  </si>
  <si>
    <t>9999-12-31-18.59.54.192000</t>
  </si>
  <si>
    <t>gianpiera.porcu</t>
  </si>
  <si>
    <t>2025-07-02-19.00.04.569000</t>
  </si>
  <si>
    <t>9999-12-31-19.00.04.569000</t>
  </si>
  <si>
    <t>gianpiero.dispirito</t>
  </si>
  <si>
    <t>2025-07-02-19.01.36.044000</t>
  </si>
  <si>
    <t>9999-12-31-19.01.36.044000</t>
  </si>
  <si>
    <t>gianpiero.martina</t>
  </si>
  <si>
    <t>2025-07-02-19.00.05.931000</t>
  </si>
  <si>
    <t>9999-12-31-19.00.05.931000</t>
  </si>
  <si>
    <t>gianpieroenzopaolo.colore</t>
  </si>
  <si>
    <t>2025-07-02-19.02.05.432000</t>
  </si>
  <si>
    <t>9999-12-31-19.02.05.432000</t>
  </si>
  <si>
    <t>gianrico.pisegna</t>
  </si>
  <si>
    <t>2025-07-02-19.01.33.770000</t>
  </si>
  <si>
    <t>9999-12-31-19.01.33.770000</t>
  </si>
  <si>
    <t>gina.argenziano</t>
  </si>
  <si>
    <t>2025-07-02-19.00.53.713000</t>
  </si>
  <si>
    <t>9999-12-31-19.00.53.713000</t>
  </si>
  <si>
    <t>gioacchino.natale</t>
  </si>
  <si>
    <t>gioia.centonze</t>
  </si>
  <si>
    <t>2025-07-02-18.59.55.518000</t>
  </si>
  <si>
    <t>9999-12-31-18.59.55.518000</t>
  </si>
  <si>
    <t>giordana.pallucchini</t>
  </si>
  <si>
    <t>2025-07-02-19.00.08.382000</t>
  </si>
  <si>
    <t>9999-12-31-19.00.08.382000</t>
  </si>
  <si>
    <t>giorgia.battellini</t>
  </si>
  <si>
    <t>2025-07-02-18.59.50.453000</t>
  </si>
  <si>
    <t>9999-12-31-18.59.50.453000</t>
  </si>
  <si>
    <t>giorgia.garzia</t>
  </si>
  <si>
    <t>2025-07-02-19.02.00.182000</t>
  </si>
  <si>
    <t>9999-12-31-19.02.00.182000</t>
  </si>
  <si>
    <t>giorgia.granati</t>
  </si>
  <si>
    <t>2025-07-02-19.00.15.771000</t>
  </si>
  <si>
    <t>9999-12-31-19.00.15.771000</t>
  </si>
  <si>
    <t>giorgia.sinibaldi</t>
  </si>
  <si>
    <t>2025-07-02-19.01.43.672000</t>
  </si>
  <si>
    <t>9999-12-31-19.01.43.672000</t>
  </si>
  <si>
    <t>giorgia.tatti</t>
  </si>
  <si>
    <t>2025-07-02-19.02.00.196000</t>
  </si>
  <si>
    <t>9999-12-31-19.02.00.196000</t>
  </si>
  <si>
    <t>giorgio.alesi</t>
  </si>
  <si>
    <t>2025-07-02-19.01.50.700000</t>
  </si>
  <si>
    <t>9999-12-31-19.01.50.700000</t>
  </si>
  <si>
    <t>giorgio.canali</t>
  </si>
  <si>
    <t>2025-07-02-19.00.08.393000</t>
  </si>
  <si>
    <t>9999-12-31-19.00.08.393000</t>
  </si>
  <si>
    <t>giorgio.dellerba</t>
  </si>
  <si>
    <t>2025-07-02-19.02.15.864000</t>
  </si>
  <si>
    <t>9999-12-31-19.02.15.864000</t>
  </si>
  <si>
    <t>giorgio.indelicato</t>
  </si>
  <si>
    <t>2025-07-02-19.00.46.823000</t>
  </si>
  <si>
    <t>9999-12-31-19.00.46.823000</t>
  </si>
  <si>
    <t>giorgio.lasorella</t>
  </si>
  <si>
    <t>2025-07-02-19.01.36.060000</t>
  </si>
  <si>
    <t>9999-12-31-19.01.36.060000</t>
  </si>
  <si>
    <t>giorgio.rossi</t>
  </si>
  <si>
    <t>2025-07-02-19.01.02.531000</t>
  </si>
  <si>
    <t>9999-12-31-19.01.02.531000</t>
  </si>
  <si>
    <t>giorgio.silenzi</t>
  </si>
  <si>
    <t>2025-07-02-19.00.13.658000</t>
  </si>
  <si>
    <t>9999-12-31-19.00.13.658000</t>
  </si>
  <si>
    <t>giorgio.tentella</t>
  </si>
  <si>
    <t>2025-07-02-19.00.59.107000</t>
  </si>
  <si>
    <t>9999-12-31-19.00.59.107000</t>
  </si>
  <si>
    <t>giosue.cardaropoli1</t>
  </si>
  <si>
    <t>2025-07-02-19.01.50.717000</t>
  </si>
  <si>
    <t>9999-12-31-19.01.50.717000</t>
  </si>
  <si>
    <t>giovambattista.colangelo</t>
  </si>
  <si>
    <t>2025-07-02-19.02.22.563000</t>
  </si>
  <si>
    <t>9999-12-31-19.02.22.563000</t>
  </si>
  <si>
    <t>giovambattista.sofia</t>
  </si>
  <si>
    <t>2025-07-02-19.01.25.808000</t>
  </si>
  <si>
    <t>9999-12-31-19.01.25.808000</t>
  </si>
  <si>
    <t>giovanna.adamo</t>
  </si>
  <si>
    <t>2025-07-02-19.01.57.182000</t>
  </si>
  <si>
    <t>9999-12-31-19.01.57.182000</t>
  </si>
  <si>
    <t>giovanna.arena</t>
  </si>
  <si>
    <t>2025-07-02-19.01.30.532000</t>
  </si>
  <si>
    <t>9999-12-31-19.01.30.532000</t>
  </si>
  <si>
    <t>giovanna.azzara1</t>
  </si>
  <si>
    <t>2025-07-02-19.01.47.504000</t>
  </si>
  <si>
    <t>9999-12-31-19.01.47.504000</t>
  </si>
  <si>
    <t>giovanna.baldi</t>
  </si>
  <si>
    <t>2025-07-02-19.00.39.359000</t>
  </si>
  <si>
    <t>9999-12-31-19.00.39.359000</t>
  </si>
  <si>
    <t>giovanna.caccia</t>
  </si>
  <si>
    <t>2025-07-02-18.59.56.315000</t>
  </si>
  <si>
    <t>9999-12-31-18.59.56.315000</t>
  </si>
  <si>
    <t>giovanna.campion</t>
  </si>
  <si>
    <t>2025-07-02-19.01.12.777000</t>
  </si>
  <si>
    <t>9999-12-31-19.01.12.777000</t>
  </si>
  <si>
    <t>giovanna.carofiglio</t>
  </si>
  <si>
    <t>2025-07-02-19.01.57.195000</t>
  </si>
  <si>
    <t>9999-12-31-19.01.57.195000</t>
  </si>
  <si>
    <t>giovanna.carosielli</t>
  </si>
  <si>
    <t>2025-07-02-19.01.38.769000</t>
  </si>
  <si>
    <t>9999-12-31-19.01.38.769000</t>
  </si>
  <si>
    <t>giovanna.cristofaro</t>
  </si>
  <si>
    <t>2025-07-02-19.00.21.966000</t>
  </si>
  <si>
    <t>9999-12-31-19.00.21.966000</t>
  </si>
  <si>
    <t>giovanna.donato</t>
  </si>
  <si>
    <t>2025-07-02-19.00.46.839000</t>
  </si>
  <si>
    <t>9999-12-31-19.00.46.839000</t>
  </si>
  <si>
    <t>giovanna.fornasiero</t>
  </si>
  <si>
    <t>2025-07-02-19.01.09.773000</t>
  </si>
  <si>
    <t>9999-12-31-19.01.09.773000</t>
  </si>
  <si>
    <t>giovanna.gaglione</t>
  </si>
  <si>
    <t>2025-07-02-19.01.50.729000</t>
  </si>
  <si>
    <t>9999-12-31-19.01.50.729000</t>
  </si>
  <si>
    <t>giovanna.laera</t>
  </si>
  <si>
    <t>2025-07-02-19.01.02.549000</t>
  </si>
  <si>
    <t>9999-12-31-19.01.02.549000</t>
  </si>
  <si>
    <t>giovanna.lavecchia</t>
  </si>
  <si>
    <t>2025-07-02-19.00.54.508000</t>
  </si>
  <si>
    <t>9999-12-31-19.00.54.508000</t>
  </si>
  <si>
    <t>giovanna.narciso</t>
  </si>
  <si>
    <t>2025-07-02-19.00.25.221000</t>
  </si>
  <si>
    <t>9999-12-31-19.00.25.221000</t>
  </si>
  <si>
    <t>giovanna.pedicini</t>
  </si>
  <si>
    <t>2025-07-02-19.00.25.238000</t>
  </si>
  <si>
    <t>9999-12-31-19.00.25.238000</t>
  </si>
  <si>
    <t>giovanna.pepe</t>
  </si>
  <si>
    <t>2025-07-02-19.00.54.525000</t>
  </si>
  <si>
    <t>9999-12-31-19.00.54.525000</t>
  </si>
  <si>
    <t>giovanna.ravallese</t>
  </si>
  <si>
    <t>2025-07-02-18.59.59.918000</t>
  </si>
  <si>
    <t>9999-12-31-18.59.59.918000</t>
  </si>
  <si>
    <t>giovanna.sarno</t>
  </si>
  <si>
    <t>2025-07-02-19.00.39.374000</t>
  </si>
  <si>
    <t>9999-12-31-19.00.39.374000</t>
  </si>
  <si>
    <t>giovanna.tudino</t>
  </si>
  <si>
    <t>2025-07-02-19.00.21.982000</t>
  </si>
  <si>
    <t>9999-12-31-19.00.21.982000</t>
  </si>
  <si>
    <t>giovannamaria.mandalari</t>
  </si>
  <si>
    <t>2025-07-02-19.00.54.539000</t>
  </si>
  <si>
    <t>9999-12-31-19.00.54.539000</t>
  </si>
  <si>
    <t>2025-07-02-19.01.47.520000</t>
  </si>
  <si>
    <t>9999-12-31-19.01.47.520000</t>
  </si>
  <si>
    <t>giovannamaria.sartoretto</t>
  </si>
  <si>
    <t>2025-07-02-19.01.36.076000</t>
  </si>
  <si>
    <t>9999-12-31-19.01.36.076000</t>
  </si>
  <si>
    <t>giovanni.aceto</t>
  </si>
  <si>
    <t>giovanni.ajmone</t>
  </si>
  <si>
    <t>2025-07-02-19.01.43.686000</t>
  </si>
  <si>
    <t>9999-12-31-19.01.43.686000</t>
  </si>
  <si>
    <t>giovanni.calandruccio</t>
  </si>
  <si>
    <t>2025-07-02-19.00.50.879000</t>
  </si>
  <si>
    <t>9999-12-31-19.00.50.879000</t>
  </si>
  <si>
    <t>giovanni.carfi</t>
  </si>
  <si>
    <t>2025-07-02-19.01.30.559000</t>
  </si>
  <si>
    <t>9999-12-31-19.01.30.559000</t>
  </si>
  <si>
    <t>giovanni.ceravolo</t>
  </si>
  <si>
    <t>2025-07-02-19.01.25.822000</t>
  </si>
  <si>
    <t>9999-12-31-19.01.25.823000</t>
  </si>
  <si>
    <t>giovanni.cianfrani</t>
  </si>
  <si>
    <t>2025-07-02-19.01.30.571000</t>
  </si>
  <si>
    <t>9999-12-31-19.01.30.571000</t>
  </si>
  <si>
    <t>giovanni.cioffi</t>
  </si>
  <si>
    <t>2025-07-02-18.59.52.177000</t>
  </si>
  <si>
    <t>9999-12-31-18.59.52.177000</t>
  </si>
  <si>
    <t>giovanni.cucinella</t>
  </si>
  <si>
    <t>2025-07-09-19.00.27.259000</t>
  </si>
  <si>
    <t>9999-12-31-19.00.27.259000</t>
  </si>
  <si>
    <t>giovanni.cuzzocrea</t>
  </si>
  <si>
    <t>2025-07-02-19.00.43.172000</t>
  </si>
  <si>
    <t>9999-12-31-19.00.43.172000</t>
  </si>
  <si>
    <t>giovanni.dauria</t>
  </si>
  <si>
    <t>giovanni.depaulis</t>
  </si>
  <si>
    <t>2025-07-09-19.02.06.578000</t>
  </si>
  <si>
    <t>9999-12-31-19.02.06.578000</t>
  </si>
  <si>
    <t>giovanni.dilascio</t>
  </si>
  <si>
    <t>2025-07-02-19.00.39.390000</t>
  </si>
  <si>
    <t>9999-12-31-19.00.39.390000</t>
  </si>
  <si>
    <t>giovanni.dilauro</t>
  </si>
  <si>
    <t>giovanni.dimaio</t>
  </si>
  <si>
    <t>giovanni.donato</t>
  </si>
  <si>
    <t>2025-07-02-19.00.45.297000</t>
  </si>
  <si>
    <t>9999-12-31-19.00.45.297000</t>
  </si>
  <si>
    <t>giovanni.fagrelli</t>
  </si>
  <si>
    <t>2025-07-02-19.01.43.698000</t>
  </si>
  <si>
    <t>9999-12-31-19.01.43.698000</t>
  </si>
  <si>
    <t>giovanni.guzzo</t>
  </si>
  <si>
    <t>giovanni.iadevaia</t>
  </si>
  <si>
    <t>2025-07-02-19.01.50.746000</t>
  </si>
  <si>
    <t>9999-12-31-19.01.50.746000</t>
  </si>
  <si>
    <t>giovanni.ignoffo</t>
  </si>
  <si>
    <t>2025-07-02-19.01.57.209000</t>
  </si>
  <si>
    <t>9999-12-31-19.01.57.209000</t>
  </si>
  <si>
    <t>giovanni.lombardi</t>
  </si>
  <si>
    <t>2025-07-02-19.01.43.711000</t>
  </si>
  <si>
    <t>9999-12-31-19.01.43.711000</t>
  </si>
  <si>
    <t>2025-07-02-19.01.47.788000</t>
  </si>
  <si>
    <t>9999-12-31-19.01.47.788000</t>
  </si>
  <si>
    <t>giovanni.micucci</t>
  </si>
  <si>
    <t>2025-07-02-19.02.19.414000</t>
  </si>
  <si>
    <t>9999-12-31-19.02.19.414000</t>
  </si>
  <si>
    <t>giovanni.mirabella</t>
  </si>
  <si>
    <t>giovanni.oliverio</t>
  </si>
  <si>
    <t>2025-07-02-19.01.06.163000</t>
  </si>
  <si>
    <t>9999-12-31-19.01.06.163000</t>
  </si>
  <si>
    <t>giovanni.palladino</t>
  </si>
  <si>
    <t>2025-07-02-19.01.50.761000</t>
  </si>
  <si>
    <t>9999-12-31-19.01.50.761000</t>
  </si>
  <si>
    <t>giovanni.pandarola</t>
  </si>
  <si>
    <t>2025-07-02-19.02.19.429000</t>
  </si>
  <si>
    <t>9999-12-31-19.02.19.429000</t>
  </si>
  <si>
    <t>giovanni.papaccio</t>
  </si>
  <si>
    <t>2025-07-02-19.01.50.776000</t>
  </si>
  <si>
    <t>9999-12-31-19.01.50.776000</t>
  </si>
  <si>
    <t>2025-07-02-19.01.47.802000</t>
  </si>
  <si>
    <t>9999-12-31-19.01.47.802000</t>
  </si>
  <si>
    <t>giovanni.pieroni</t>
  </si>
  <si>
    <t>2025-07-02-19.00.05.947000</t>
  </si>
  <si>
    <t>9999-12-31-19.00.05.947000</t>
  </si>
  <si>
    <t>giovanni.piras</t>
  </si>
  <si>
    <t>2025-07-02-19.01.33.785000</t>
  </si>
  <si>
    <t>9999-12-31-19.01.33.785000</t>
  </si>
  <si>
    <t>giovanni.porta</t>
  </si>
  <si>
    <t>2025-07-02-19.01.57.225000</t>
  </si>
  <si>
    <t>9999-12-31-19.01.57.225000</t>
  </si>
  <si>
    <t>giovanni.racanati</t>
  </si>
  <si>
    <t>giovanni.raparelli</t>
  </si>
  <si>
    <t>giovanni.rassu</t>
  </si>
  <si>
    <t>2025-07-02-19.01.30.838000</t>
  </si>
  <si>
    <t>9999-12-31-19.01.30.838000</t>
  </si>
  <si>
    <t>giovanni.sgambati</t>
  </si>
  <si>
    <t>2025-07-02-19.01.50.789000</t>
  </si>
  <si>
    <t>9999-12-31-19.01.50.789000</t>
  </si>
  <si>
    <t>giovanni.todaro</t>
  </si>
  <si>
    <t>2025-07-02-19.01.25.836000</t>
  </si>
  <si>
    <t>9999-12-31-19.01.25.836000</t>
  </si>
  <si>
    <t>giovanni.trefiletti</t>
  </si>
  <si>
    <t>2025-07-02-19.02.11.144000</t>
  </si>
  <si>
    <t>9999-12-31-19.02.11.144000</t>
  </si>
  <si>
    <t>giovanni.zanghi</t>
  </si>
  <si>
    <t>2025-07-02-19.00.05.964000</t>
  </si>
  <si>
    <t>9999-12-31-19.00.05.964000</t>
  </si>
  <si>
    <t>giovanni.zichichi</t>
  </si>
  <si>
    <t>2025-07-02-18.59.59.932000</t>
  </si>
  <si>
    <t>9999-12-31-18.59.59.932000</t>
  </si>
  <si>
    <t>giovanniantonio.madaro</t>
  </si>
  <si>
    <t>2025-07-02-19.00.42.049000</t>
  </si>
  <si>
    <t>9999-12-31-19.00.42.049000</t>
  </si>
  <si>
    <t>giovannifrancesco.cantilena</t>
  </si>
  <si>
    <t>2025-07-02-19.01.50.803000</t>
  </si>
  <si>
    <t>9999-12-31-19.01.50.803000</t>
  </si>
  <si>
    <t>giulia.cammardella</t>
  </si>
  <si>
    <t>2025-07-02-19.02.15.879000</t>
  </si>
  <si>
    <t>9999-12-31-19.02.15.879000</t>
  </si>
  <si>
    <t>giulia.fortezza</t>
  </si>
  <si>
    <t>2025-07-02-19.01.43.724000</t>
  </si>
  <si>
    <t>9999-12-31-19.01.43.724000</t>
  </si>
  <si>
    <t>giulia.gallinaro</t>
  </si>
  <si>
    <t>2025-07-02-18.59.57.394000</t>
  </si>
  <si>
    <t>9999-12-31-18.59.57.394000</t>
  </si>
  <si>
    <t>giulia.gherardi</t>
  </si>
  <si>
    <t>2025-07-02-19.01.02.563000</t>
  </si>
  <si>
    <t>9999-12-31-19.01.02.563000</t>
  </si>
  <si>
    <t>giulia.giambalvo</t>
  </si>
  <si>
    <t>2025-07-02-19.02.13.000000</t>
  </si>
  <si>
    <t>9999-12-31-19.02.13.000000</t>
  </si>
  <si>
    <t>giulia.imeneo</t>
  </si>
  <si>
    <t>2025-07-02-18.59.55.532000</t>
  </si>
  <si>
    <t>9999-12-31-18.59.55.532000</t>
  </si>
  <si>
    <t>giulia.lenzi</t>
  </si>
  <si>
    <t>2025-07-02-19.01.43.740000</t>
  </si>
  <si>
    <t>9999-12-31-19.01.43.740000</t>
  </si>
  <si>
    <t>giulia.palomba</t>
  </si>
  <si>
    <t>2025-07-02-19.01.30.850000</t>
  </si>
  <si>
    <t>9999-12-31-19.01.30.850000</t>
  </si>
  <si>
    <t>giulia.pollina</t>
  </si>
  <si>
    <t>2025-07-02-18.59.59.949000</t>
  </si>
  <si>
    <t>9999-12-31-18.59.59.949000</t>
  </si>
  <si>
    <t>giulia.quarta</t>
  </si>
  <si>
    <t>2025-07-02-19.00.08.422000</t>
  </si>
  <si>
    <t>9999-12-31-19.00.08.422000</t>
  </si>
  <si>
    <t>giulia.raimondo</t>
  </si>
  <si>
    <t>2025-07-02-19.01.02.575000</t>
  </si>
  <si>
    <t>9999-12-31-19.01.02.575000</t>
  </si>
  <si>
    <t>giulia.vaccari</t>
  </si>
  <si>
    <t>2025-07-02-19.00.59.511000</t>
  </si>
  <si>
    <t>9999-12-31-19.00.59.511000</t>
  </si>
  <si>
    <t>giuliacarmen.benvenuti</t>
  </si>
  <si>
    <t>2025-07-02-19.00.27.675000</t>
  </si>
  <si>
    <t>9999-12-31-19.00.27.675000</t>
  </si>
  <si>
    <t>giuliacaterina.lombardi</t>
  </si>
  <si>
    <t>2025-07-02-19.02.15.893000</t>
  </si>
  <si>
    <t>9999-12-31-19.02.15.893000</t>
  </si>
  <si>
    <t>giuliana.cristiano</t>
  </si>
  <si>
    <t>2025-07-02-19.01.50.819000</t>
  </si>
  <si>
    <t>9999-12-31-19.01.50.819000</t>
  </si>
  <si>
    <t>giuliana.guida</t>
  </si>
  <si>
    <t>2025-07-02-19.00.16.044000</t>
  </si>
  <si>
    <t>9999-12-31-19.00.16.044000</t>
  </si>
  <si>
    <t>giuliana.gunnella</t>
  </si>
  <si>
    <t>2025-07-02-19.00.16.061000</t>
  </si>
  <si>
    <t>9999-12-31-19.00.16.061000</t>
  </si>
  <si>
    <t>giuliana.montinaro</t>
  </si>
  <si>
    <t>2025-07-02-19.01.25.850000</t>
  </si>
  <si>
    <t>9999-12-31-19.01.25.850000</t>
  </si>
  <si>
    <t>giuliana.paulucci</t>
  </si>
  <si>
    <t>2025-07-02-19.00.13.671000</t>
  </si>
  <si>
    <t>9999-12-31-19.00.13.671000</t>
  </si>
  <si>
    <t>giuliana.poddesu</t>
  </si>
  <si>
    <t>2025-07-02-19.02.00.209000</t>
  </si>
  <si>
    <t>9999-12-31-19.02.00.209000</t>
  </si>
  <si>
    <t>giuliana.vangone</t>
  </si>
  <si>
    <t>2025-07-02-19.01.43.755000</t>
  </si>
  <si>
    <t>9999-12-31-19.01.43.755000</t>
  </si>
  <si>
    <t>giuliana.vitale</t>
  </si>
  <si>
    <t>2025-07-02-19.00.46.854000</t>
  </si>
  <si>
    <t>9999-12-31-19.00.46.854000</t>
  </si>
  <si>
    <t>giuliano.bozzo</t>
  </si>
  <si>
    <t>giuliano.bruzzi</t>
  </si>
  <si>
    <t>2025-07-02-19.01.33.802000</t>
  </si>
  <si>
    <t>9999-12-31-19.01.33.802000</t>
  </si>
  <si>
    <t>giuliano.piccolo</t>
  </si>
  <si>
    <t>2025-07-02-19.01.50.833000</t>
  </si>
  <si>
    <t>9999-12-31-19.01.50.833000</t>
  </si>
  <si>
    <t>giuliano.toffol</t>
  </si>
  <si>
    <t>2025-07-02-19.02.13.271000</t>
  </si>
  <si>
    <t>9999-12-31-19.02.13.271000</t>
  </si>
  <si>
    <t>giuliano.tramontana</t>
  </si>
  <si>
    <t>giulio.bruno</t>
  </si>
  <si>
    <t>2025-07-02-19.02.07.678000</t>
  </si>
  <si>
    <t>9999-12-31-19.02.07.678000</t>
  </si>
  <si>
    <t>giulio.carnovale</t>
  </si>
  <si>
    <t>2025-07-02-19.01.47.817000</t>
  </si>
  <si>
    <t>9999-12-31-19.01.47.817000</t>
  </si>
  <si>
    <t>giulio.costantini</t>
  </si>
  <si>
    <t>2025-07-02-19.00.05.977000</t>
  </si>
  <si>
    <t>9999-12-31-19.00.05.977000</t>
  </si>
  <si>
    <t>giulio.debenedittis</t>
  </si>
  <si>
    <t>2025-07-02-19.01.57.238000</t>
  </si>
  <si>
    <t>9999-12-31-19.01.57.238000</t>
  </si>
  <si>
    <t>giulio.demarco</t>
  </si>
  <si>
    <t>2025-07-02-19.00.46.867000</t>
  </si>
  <si>
    <t>9999-12-31-19.00.46.867000</t>
  </si>
  <si>
    <t>2025-07-02-19.01.12.794000</t>
  </si>
  <si>
    <t>9999-12-31-19.01.12.794000</t>
  </si>
  <si>
    <t>2024-11-19-00.00.00.000000</t>
  </si>
  <si>
    <t>giulio.pantera</t>
  </si>
  <si>
    <t>giulio.parisella</t>
  </si>
  <si>
    <t>2025-07-02-19.01.07.462000</t>
  </si>
  <si>
    <t>9999-12-31-19.01.07.462000</t>
  </si>
  <si>
    <t>giulio.perotti</t>
  </si>
  <si>
    <t>giulio.policella</t>
  </si>
  <si>
    <t>giulio.romagnoli</t>
  </si>
  <si>
    <t>2025-07-02-19.02.15.906000</t>
  </si>
  <si>
    <t>9999-12-31-19.02.15.906000</t>
  </si>
  <si>
    <t>giulio.salerno</t>
  </si>
  <si>
    <t>2025-07-02-19.01.31.117000</t>
  </si>
  <si>
    <t>9999-12-31-19.01.31.117000</t>
  </si>
  <si>
    <t>giulio.sirocchi</t>
  </si>
  <si>
    <t>2025-07-02-19.01.25.865000</t>
  </si>
  <si>
    <t>9999-12-31-19.01.25.865000</t>
  </si>
  <si>
    <t>giuliofrancesco.busonera</t>
  </si>
  <si>
    <t>2025-07-02-19.02.00.227000</t>
  </si>
  <si>
    <t>9999-12-31-19.02.00.227000</t>
  </si>
  <si>
    <t>giuseppa.delloiacovo</t>
  </si>
  <si>
    <t>2025-07-02-19.01.06.177000</t>
  </si>
  <si>
    <t>9999-12-31-19.01.06.177000</t>
  </si>
  <si>
    <t>giuseppa.scarfone</t>
  </si>
  <si>
    <t>2025-07-02-19.01.25.882000</t>
  </si>
  <si>
    <t>9999-12-31-19.01.25.882000</t>
  </si>
  <si>
    <t>giuseppe.acquaviva</t>
  </si>
  <si>
    <t>2025-07-02-19.01.57.252000</t>
  </si>
  <si>
    <t>9999-12-31-19.01.57.252000</t>
  </si>
  <si>
    <t>giuseppe.alfano</t>
  </si>
  <si>
    <t>2025-07-02-19.01.22.816000</t>
  </si>
  <si>
    <t>9999-12-31-19.01.22.816000</t>
  </si>
  <si>
    <t>giuseppe.barra</t>
  </si>
  <si>
    <t>2025-07-02-19.01.25.893000</t>
  </si>
  <si>
    <t>9999-12-31-19.01.25.893000</t>
  </si>
  <si>
    <t>giuseppe.bifulco</t>
  </si>
  <si>
    <t>giuseppe.bitti</t>
  </si>
  <si>
    <t>giuseppe.bonamassa</t>
  </si>
  <si>
    <t>2025-07-02-19.00.12.950000</t>
  </si>
  <si>
    <t>9999-12-31-19.00.12.950000</t>
  </si>
  <si>
    <t>giuseppe.bucci</t>
  </si>
  <si>
    <t>giuseppe.buttitta</t>
  </si>
  <si>
    <t>giuseppe.calo</t>
  </si>
  <si>
    <t>giuseppe.campanella</t>
  </si>
  <si>
    <t>2025-07-02-19.01.33.814000</t>
  </si>
  <si>
    <t>9999-12-31-19.01.33.814000</t>
  </si>
  <si>
    <t>giuseppe.campanile</t>
  </si>
  <si>
    <t>2025-07-02-19.01.43.770000</t>
  </si>
  <si>
    <t>9999-12-31-19.01.43.770000</t>
  </si>
  <si>
    <t>giuseppe.cantisano</t>
  </si>
  <si>
    <t>2025-07-09-19.02.08.690000</t>
  </si>
  <si>
    <t>9999-12-31-19.02.08.690000</t>
  </si>
  <si>
    <t>giuseppe.capriglione</t>
  </si>
  <si>
    <t>giuseppe.ciliberti</t>
  </si>
  <si>
    <t>2025-07-02-19.02.26.325000</t>
  </si>
  <si>
    <t>9999-12-31-19.02.26.325000</t>
  </si>
  <si>
    <t>giuseppe.clarelli</t>
  </si>
  <si>
    <t>giuseppe.conti</t>
  </si>
  <si>
    <t>2025-07-02-19.01.43.782000</t>
  </si>
  <si>
    <t>9999-12-31-19.01.43.782000</t>
  </si>
  <si>
    <t>giuseppe.curatola</t>
  </si>
  <si>
    <t>2025-07-02-19.02.13.541000</t>
  </si>
  <si>
    <t>9999-12-31-19.02.13.541000</t>
  </si>
  <si>
    <t>giuseppe.dattola</t>
  </si>
  <si>
    <t>giuseppe.delotto</t>
  </si>
  <si>
    <t>2025-07-02-19.02.13.557000</t>
  </si>
  <si>
    <t>9999-12-31-19.02.13.557000</t>
  </si>
  <si>
    <t>giuseppe.dibenedetto</t>
  </si>
  <si>
    <t>2025-07-02-19.00.29.497000</t>
  </si>
  <si>
    <t>9999-12-31-19.00.29.497000</t>
  </si>
  <si>
    <t>giuseppe.dicaprio</t>
  </si>
  <si>
    <t>2025-07-02-19.00.25.253000</t>
  </si>
  <si>
    <t>9999-12-31-19.00.25.253000</t>
  </si>
  <si>
    <t>giuseppe.dimichele</t>
  </si>
  <si>
    <t>giuseppe.errico</t>
  </si>
  <si>
    <t>giuseppe.finocchiaro</t>
  </si>
  <si>
    <t>giuseppe.fiotta</t>
  </si>
  <si>
    <t>giuseppe.frontuto</t>
  </si>
  <si>
    <t>2025-07-02-19.00.35.391000</t>
  </si>
  <si>
    <t>9999-12-31-19.00.35.391000</t>
  </si>
  <si>
    <t>giuseppe.gatto</t>
  </si>
  <si>
    <t>2025-07-02-19.02.15.921000</t>
  </si>
  <si>
    <t>9999-12-31-19.02.15.921000</t>
  </si>
  <si>
    <t>giuseppe.gottuso</t>
  </si>
  <si>
    <t>2025-07-02-19.01.12.807000</t>
  </si>
  <si>
    <t>9999-12-31-19.01.12.807000</t>
  </si>
  <si>
    <t>giuseppe.grieco</t>
  </si>
  <si>
    <t>giuseppe.inuso</t>
  </si>
  <si>
    <t>2025-07-02-19.01.54.482000</t>
  </si>
  <si>
    <t>9999-12-31-19.01.54.482000</t>
  </si>
  <si>
    <t>giuseppe.loseto</t>
  </si>
  <si>
    <t>giuseppe.lucciola</t>
  </si>
  <si>
    <t>giuseppe.mancarella</t>
  </si>
  <si>
    <t>giuseppe.manganiello</t>
  </si>
  <si>
    <t>2025-07-02-19.01.51.099000</t>
  </si>
  <si>
    <t>9999-12-31-19.01.51.099000</t>
  </si>
  <si>
    <t>giuseppe.massafra</t>
  </si>
  <si>
    <t>giuseppe.massaro1</t>
  </si>
  <si>
    <t>giuseppe.mazzamurro</t>
  </si>
  <si>
    <t>2025-07-02-19.00.29.516000</t>
  </si>
  <si>
    <t>9999-12-31-19.00.29.516000</t>
  </si>
  <si>
    <t>giuseppe.mazzitelli</t>
  </si>
  <si>
    <t>2025-07-02-19.01.44.049000</t>
  </si>
  <si>
    <t>9999-12-31-19.01.44.049000</t>
  </si>
  <si>
    <t>giuseppe.merola</t>
  </si>
  <si>
    <t>giuseppe.milito</t>
  </si>
  <si>
    <t>2025-07-02-19.01.25.906000</t>
  </si>
  <si>
    <t>9999-12-31-19.01.25.906000</t>
  </si>
  <si>
    <t>giuseppe.missale</t>
  </si>
  <si>
    <t>2025-07-02-19.01.09.785000</t>
  </si>
  <si>
    <t>9999-12-31-19.01.09.785000</t>
  </si>
  <si>
    <t>giuseppe.morra</t>
  </si>
  <si>
    <t>2025-07-02-19.00.29.531000</t>
  </si>
  <si>
    <t>9999-12-31-19.00.29.531000</t>
  </si>
  <si>
    <t>giuseppe.noto</t>
  </si>
  <si>
    <t>2025-07-02-19.01.38.782000</t>
  </si>
  <si>
    <t>9999-12-31-19.01.38.782000</t>
  </si>
  <si>
    <t>giuseppe.nunziata</t>
  </si>
  <si>
    <t>2025-07-09-19.01.39.138000</t>
  </si>
  <si>
    <t>9999-12-31-19.01.39.138000</t>
  </si>
  <si>
    <t>Ufficio I – DC Innovazione e Pianificazione</t>
  </si>
  <si>
    <t>giuseppe.oliveri</t>
  </si>
  <si>
    <t>giuseppe.pacifico</t>
  </si>
  <si>
    <t>2025-07-02-19.02.19.444000</t>
  </si>
  <si>
    <t>9999-12-31-19.02.19.444000</t>
  </si>
  <si>
    <t>giuseppe.palumbo</t>
  </si>
  <si>
    <t>2025-07-02-19.01.14.834000</t>
  </si>
  <si>
    <t>9999-12-31-19.01.14.834000</t>
  </si>
  <si>
    <t>giuseppe.patania</t>
  </si>
  <si>
    <t>2025-07-09-19.01.47.782000</t>
  </si>
  <si>
    <t>9999-12-31-19.01.47.782000</t>
  </si>
  <si>
    <t>giuseppe.perotta</t>
  </si>
  <si>
    <t>giuseppe.petronella</t>
  </si>
  <si>
    <t>2025-07-02-19.01.31.132000</t>
  </si>
  <si>
    <t>9999-12-31-19.01.31.132000</t>
  </si>
  <si>
    <t>giuseppe.pinna</t>
  </si>
  <si>
    <t>2025-07-02-19.02.00.242000</t>
  </si>
  <si>
    <t>9999-12-31-19.02.00.242000</t>
  </si>
  <si>
    <t>giuseppe.polito</t>
  </si>
  <si>
    <t>giuseppe.ramunno</t>
  </si>
  <si>
    <t>giuseppe.ritucci</t>
  </si>
  <si>
    <t>2025-07-02-19.01.47.831000</t>
  </si>
  <si>
    <t>9999-12-31-19.01.47.831000</t>
  </si>
  <si>
    <t>giuseppe.roazzi</t>
  </si>
  <si>
    <t>2025-07-02-18.59.54.205000</t>
  </si>
  <si>
    <t>9999-12-31-18.59.54.205000</t>
  </si>
  <si>
    <t>giuseppe.robles</t>
  </si>
  <si>
    <t>2025-07-02-19.01.57.267000</t>
  </si>
  <si>
    <t>9999-12-31-19.01.57.267000</t>
  </si>
  <si>
    <t>giuseppe.romeo</t>
  </si>
  <si>
    <t>2025-07-02-19.01.31.144000</t>
  </si>
  <si>
    <t>9999-12-31-19.01.31.144000</t>
  </si>
  <si>
    <t>2025-07-02-19.01.47.848000</t>
  </si>
  <si>
    <t>9999-12-31-19.01.47.848000</t>
  </si>
  <si>
    <t>giuseppe.sardone</t>
  </si>
  <si>
    <t>giuseppe.sarli</t>
  </si>
  <si>
    <t>2025-07-02-19.00.35.408000</t>
  </si>
  <si>
    <t>9999-12-31-19.00.35.408000</t>
  </si>
  <si>
    <t>giuseppe.schianodicola</t>
  </si>
  <si>
    <t>2025-07-02-19.01.51.122000</t>
  </si>
  <si>
    <t>9999-12-31-19.01.51.122000</t>
  </si>
  <si>
    <t>giuseppe.sciamanna</t>
  </si>
  <si>
    <t>giuseppe.scordino</t>
  </si>
  <si>
    <t>2025-07-02-19.01.54.499000</t>
  </si>
  <si>
    <t>9999-12-31-19.01.54.499000</t>
  </si>
  <si>
    <t>giuseppe.scuderi</t>
  </si>
  <si>
    <t>2025-07-02-19.01.44.068000</t>
  </si>
  <si>
    <t>9999-12-31-19.01.44.068000</t>
  </si>
  <si>
    <t>giuseppe.senise</t>
  </si>
  <si>
    <t>2025-07-02-19.00.27.689000</t>
  </si>
  <si>
    <t>9999-12-31-19.00.27.689000</t>
  </si>
  <si>
    <t>giuseppe.signorile</t>
  </si>
  <si>
    <t>giuseppe.soriano</t>
  </si>
  <si>
    <t>giuseppe.sparascio</t>
  </si>
  <si>
    <t>2025-07-02-19.02.05.700000</t>
  </si>
  <si>
    <t>9999-12-31-19.02.05.700000</t>
  </si>
  <si>
    <t>giuseppe.tedesco</t>
  </si>
  <si>
    <t>2025-07-02-19.02.19.462000</t>
  </si>
  <si>
    <t>9999-12-31-19.02.19.462000</t>
  </si>
  <si>
    <t>giuseppe.ticca</t>
  </si>
  <si>
    <t>2025-07-02-19.00.04.584000</t>
  </si>
  <si>
    <t>9999-12-31-19.00.04.584000</t>
  </si>
  <si>
    <t>giuseppe.tripodi</t>
  </si>
  <si>
    <t>2025-07-02-19.02.26.593000</t>
  </si>
  <si>
    <t>9999-12-31-19.02.26.593000</t>
  </si>
  <si>
    <t>giuseppe.turis</t>
  </si>
  <si>
    <t>giuseppe.vecchio</t>
  </si>
  <si>
    <t>2025-07-02-19.02.13.572000</t>
  </si>
  <si>
    <t>9999-12-31-19.02.13.572000</t>
  </si>
  <si>
    <t>giuseppe.veneziano</t>
  </si>
  <si>
    <t>2025-07-02-19.01.25.918000</t>
  </si>
  <si>
    <t>9999-12-31-19.01.25.918000</t>
  </si>
  <si>
    <t>giuseppe.vigliaturo</t>
  </si>
  <si>
    <t>2025-07-02-19.02.26.607000</t>
  </si>
  <si>
    <t>9999-12-31-19.02.26.607000</t>
  </si>
  <si>
    <t>giuseppe.zoppoli</t>
  </si>
  <si>
    <t>2025-07-02-19.02.05.716000</t>
  </si>
  <si>
    <t>9999-12-31-19.02.05.716000</t>
  </si>
  <si>
    <t>giuseppeadriano.falivena</t>
  </si>
  <si>
    <t>2025-07-02-19.01.25.932000</t>
  </si>
  <si>
    <t>9999-12-31-19.01.25.932000</t>
  </si>
  <si>
    <t>giuseppeangelo.natale</t>
  </si>
  <si>
    <t>2025-07-02-19.00.35.424000</t>
  </si>
  <si>
    <t>9999-12-31-19.00.35.424000</t>
  </si>
  <si>
    <t>giuseppefrancesco.laneve</t>
  </si>
  <si>
    <t>2025-07-02-19.00.27.703000</t>
  </si>
  <si>
    <t>9999-12-31-19.00.27.703000</t>
  </si>
  <si>
    <t>giuseppepio.daltilia</t>
  </si>
  <si>
    <t>2025-07-02-19.00.29.552000</t>
  </si>
  <si>
    <t>9999-12-31-19.00.29.552000</t>
  </si>
  <si>
    <t>giuseppina.arena</t>
  </si>
  <si>
    <t>2025-07-02-19.00.43.185000</t>
  </si>
  <si>
    <t>9999-12-31-19.00.43.185000</t>
  </si>
  <si>
    <t>giuseppina.bovenzi</t>
  </si>
  <si>
    <t>2025-07-02-19.00.57.174000</t>
  </si>
  <si>
    <t>9999-12-31-19.00.57.174000</t>
  </si>
  <si>
    <t>giuseppina.cupello</t>
  </si>
  <si>
    <t>2025-07-02-19.00.27.718000</t>
  </si>
  <si>
    <t>9999-12-31-19.00.27.718000</t>
  </si>
  <si>
    <t>giuseppina.delcogliano</t>
  </si>
  <si>
    <t>2025-07-02-19.00.35.438000</t>
  </si>
  <si>
    <t>9999-12-31-19.00.35.438000</t>
  </si>
  <si>
    <t>giuseppina.desimone</t>
  </si>
  <si>
    <t>2025-07-02-19.00.12.965000</t>
  </si>
  <si>
    <t>9999-12-31-19.00.12.965000</t>
  </si>
  <si>
    <t>giuseppina.esposito</t>
  </si>
  <si>
    <t>2025-07-02-19.01.51.393000</t>
  </si>
  <si>
    <t>9999-12-31-19.01.51.393000</t>
  </si>
  <si>
    <t>giuseppina.faillace</t>
  </si>
  <si>
    <t>2025-07-02-19.00.53.983000</t>
  </si>
  <si>
    <t>9999-12-31-19.00.53.983000</t>
  </si>
  <si>
    <t>giuseppina.ferrarese</t>
  </si>
  <si>
    <t>2025-07-02-19.00.50.910000</t>
  </si>
  <si>
    <t>9999-12-31-19.00.50.910000</t>
  </si>
  <si>
    <t>giuseppina.guarino</t>
  </si>
  <si>
    <t>2025-07-02-19.02.22.847000</t>
  </si>
  <si>
    <t>9999-12-31-19.02.22.847000</t>
  </si>
  <si>
    <t>giuseppina.lanciano</t>
  </si>
  <si>
    <t>2025-07-02-19.00.32.585000</t>
  </si>
  <si>
    <t>9999-12-31-19.00.32.585000</t>
  </si>
  <si>
    <t>giuseppina.loglisci</t>
  </si>
  <si>
    <t>2025-07-02-19.01.02.590000</t>
  </si>
  <si>
    <t>9999-12-31-19.01.02.590000</t>
  </si>
  <si>
    <t>giuseppina.mangiavillano</t>
  </si>
  <si>
    <t>2025-07-02-19.01.31.160000</t>
  </si>
  <si>
    <t>9999-12-31-19.01.31.160000</t>
  </si>
  <si>
    <t>2025-07-02-18.59.39.981000</t>
  </si>
  <si>
    <t>9999-12-31-18.59.39.981000</t>
  </si>
  <si>
    <t>giuseppina.natali</t>
  </si>
  <si>
    <t>2025-07-09-19.02.34.241000</t>
  </si>
  <si>
    <t>9999-12-31-19.02.34.241000</t>
  </si>
  <si>
    <t>giuseppina.ruisi1</t>
  </si>
  <si>
    <t>2025-07-02-19.00.00.261000</t>
  </si>
  <si>
    <t>9999-12-31-19.00.00.261000</t>
  </si>
  <si>
    <t>giuseppina.sansone</t>
  </si>
  <si>
    <t>2025-07-02-19.00.35.451000</t>
  </si>
  <si>
    <t>9999-12-31-19.00.35.451000</t>
  </si>
  <si>
    <t>giuseppina.setaro</t>
  </si>
  <si>
    <t>2025-07-02-19.00.35.464000</t>
  </si>
  <si>
    <t>9999-12-31-19.00.35.464000</t>
  </si>
  <si>
    <t>giuseppina.simeone</t>
  </si>
  <si>
    <t>2025-07-02-19.01.34.085000</t>
  </si>
  <si>
    <t>9999-12-31-19.01.34.085000</t>
  </si>
  <si>
    <t>giuseppina.sito</t>
  </si>
  <si>
    <t>2025-07-02-19.01.51.409000</t>
  </si>
  <si>
    <t>9999-12-31-19.01.51.409000</t>
  </si>
  <si>
    <t>giuseppina.vercelli</t>
  </si>
  <si>
    <t>2025-07-02-19.00.45.569000</t>
  </si>
  <si>
    <t>9999-12-31-19.00.45.569000</t>
  </si>
  <si>
    <t>giusi.marino</t>
  </si>
  <si>
    <t>2025-07-02-18.59.39.999000</t>
  </si>
  <si>
    <t>9999-12-31-18.59.39.999000</t>
  </si>
  <si>
    <t>giustina.mannoni</t>
  </si>
  <si>
    <t>2025-07-02-19.00.49.231000</t>
  </si>
  <si>
    <t>9999-12-31-19.00.49.231000</t>
  </si>
  <si>
    <t>giusto.picone</t>
  </si>
  <si>
    <t>2025-07-02-19.01.31.174000</t>
  </si>
  <si>
    <t>9999-12-31-19.01.31.174000</t>
  </si>
  <si>
    <t>glauco.reale</t>
  </si>
  <si>
    <t>grazia.adimari</t>
  </si>
  <si>
    <t>2025-07-02-19.00.05.991000</t>
  </si>
  <si>
    <t>9999-12-31-19.00.05.991000</t>
  </si>
  <si>
    <t>grazia.cannoniero</t>
  </si>
  <si>
    <t>2025-07-02-19.01.51.425000</t>
  </si>
  <si>
    <t>9999-12-31-19.01.51.425000</t>
  </si>
  <si>
    <t>grazia.esposito</t>
  </si>
  <si>
    <t>2025-07-02-19.00.25.773000</t>
  </si>
  <si>
    <t>9999-12-31-19.00.25.773000</t>
  </si>
  <si>
    <t>grazia.girardi</t>
  </si>
  <si>
    <t>2025-07-02-19.00.42.316000</t>
  </si>
  <si>
    <t>9999-12-31-19.00.42.316000</t>
  </si>
  <si>
    <t>grazia.navarra</t>
  </si>
  <si>
    <t>2025-07-02-19.00.39.420000</t>
  </si>
  <si>
    <t>9999-12-31-19.00.39.420000</t>
  </si>
  <si>
    <t>grazia.pace</t>
  </si>
  <si>
    <t>2025-07-02-19.02.11.669000</t>
  </si>
  <si>
    <t>9999-12-31-19.02.11.669000</t>
  </si>
  <si>
    <t>grazia.scioiano</t>
  </si>
  <si>
    <t>2025-07-02-19.00.58.511000</t>
  </si>
  <si>
    <t>9999-12-31-19.00.58.511000</t>
  </si>
  <si>
    <t>graziamaria.cerruti</t>
  </si>
  <si>
    <t>2025-07-02-19.00.54.015000</t>
  </si>
  <si>
    <t>9999-12-31-19.00.54.015000</t>
  </si>
  <si>
    <t>graziamaria.lozupone</t>
  </si>
  <si>
    <t>2025-07-02-19.01.31.187000</t>
  </si>
  <si>
    <t>9999-12-31-19.01.31.187000</t>
  </si>
  <si>
    <t>graziana.platania</t>
  </si>
  <si>
    <t>2025-07-02-19.01.25.945000</t>
  </si>
  <si>
    <t>9999-12-31-19.01.25.945000</t>
  </si>
  <si>
    <t>graziana.sasso</t>
  </si>
  <si>
    <t>2025-07-02-19.00.19.593000</t>
  </si>
  <si>
    <t>9999-12-31-19.00.19.593000</t>
  </si>
  <si>
    <t>graziano.costa</t>
  </si>
  <si>
    <t>2025-07-09-19.00.36.559000</t>
  </si>
  <si>
    <t>9999-12-31-19.00.36.559000</t>
  </si>
  <si>
    <t>graziano.dellacorte</t>
  </si>
  <si>
    <t>graziella.agozzino</t>
  </si>
  <si>
    <t>2025-07-02-19.01.31.200000</t>
  </si>
  <si>
    <t>9999-12-31-19.01.31.200000</t>
  </si>
  <si>
    <t>graziella.congiu</t>
  </si>
  <si>
    <t>2025-07-02-19.02.00.257000</t>
  </si>
  <si>
    <t>9999-12-31-19.02.00.257000</t>
  </si>
  <si>
    <t>graziella.demartino</t>
  </si>
  <si>
    <t>2025-07-02-19.02.22.863000</t>
  </si>
  <si>
    <t>9999-12-31-19.02.22.863000</t>
  </si>
  <si>
    <t>graziella.pace</t>
  </si>
  <si>
    <t>2025-07-02-19.01.31.214000</t>
  </si>
  <si>
    <t>9999-12-31-19.01.31.214000</t>
  </si>
  <si>
    <t>graziella.petrolo</t>
  </si>
  <si>
    <t>2025-07-02-19.02.09.584000</t>
  </si>
  <si>
    <t>9999-12-31-19.02.09.584000</t>
  </si>
  <si>
    <t>graziella.secreti</t>
  </si>
  <si>
    <t>2025-07-02-19.00.27.734000</t>
  </si>
  <si>
    <t>9999-12-31-19.00.27.734000</t>
  </si>
  <si>
    <t>graziella.serrau</t>
  </si>
  <si>
    <t>2025-07-02-19.02.00.274000</t>
  </si>
  <si>
    <t>9999-12-31-19.02.00.274000</t>
  </si>
  <si>
    <t>greta.resasco</t>
  </si>
  <si>
    <t>2025-07-02-19.02.09.599000</t>
  </si>
  <si>
    <t>9999-12-31-19.02.09.599000</t>
  </si>
  <si>
    <t>guglielmo.anastasio</t>
  </si>
  <si>
    <t>2025-07-02-19.01.02.602000</t>
  </si>
  <si>
    <t>9999-12-31-19.01.02.602000</t>
  </si>
  <si>
    <t>guido.contestabile</t>
  </si>
  <si>
    <t>2025-07-02-19.00.13.686000</t>
  </si>
  <si>
    <t>9999-12-31-19.00.13.686000</t>
  </si>
  <si>
    <t>iacopo.tassi</t>
  </si>
  <si>
    <t>2025-07-02-19.02.19.476000</t>
  </si>
  <si>
    <t>9999-12-31-19.02.19.476000</t>
  </si>
  <si>
    <t>ida.lamura</t>
  </si>
  <si>
    <t>2025-07-02-19.02.02.797000</t>
  </si>
  <si>
    <t>9999-12-31-19.02.02.797000</t>
  </si>
  <si>
    <t>ida.marucci</t>
  </si>
  <si>
    <t>2025-07-02-19.02.20.862000</t>
  </si>
  <si>
    <t>9999-12-31-19.02.20.862000</t>
  </si>
  <si>
    <t>ida.trombino</t>
  </si>
  <si>
    <t>2025-07-02-19.01.51.439000</t>
  </si>
  <si>
    <t>9999-12-31-19.01.51.439000</t>
  </si>
  <si>
    <t>ignazio.natoli</t>
  </si>
  <si>
    <t>ilaria.cairo</t>
  </si>
  <si>
    <t>2025-07-02-19.00.27.751000</t>
  </si>
  <si>
    <t>9999-12-31-19.00.27.751000</t>
  </si>
  <si>
    <t>ilaria.candido</t>
  </si>
  <si>
    <t>ilaria.dellelce</t>
  </si>
  <si>
    <t>2025-07-02-18.59.52.191000</t>
  </si>
  <si>
    <t>9999-12-31-18.59.52.192000</t>
  </si>
  <si>
    <t>ilaria.moggio</t>
  </si>
  <si>
    <t>2025-07-02-19.00.49.246000</t>
  </si>
  <si>
    <t>9999-12-31-19.00.49.246000</t>
  </si>
  <si>
    <t>ilaria.niccodemi</t>
  </si>
  <si>
    <t>2025-07-02-19.00.00.309000</t>
  </si>
  <si>
    <t>9999-12-31-19.00.00.309000</t>
  </si>
  <si>
    <t>ilaria.porcheddu</t>
  </si>
  <si>
    <t>2025-07-02-19.01.14.848000</t>
  </si>
  <si>
    <t>9999-12-31-19.01.14.848000</t>
  </si>
  <si>
    <t>ilaria.rizzuti</t>
  </si>
  <si>
    <t>2025-07-02-19.01.44.334000</t>
  </si>
  <si>
    <t>9999-12-31-19.01.44.334000</t>
  </si>
  <si>
    <t>ilaria.salvemme</t>
  </si>
  <si>
    <t>2025-07-02-19.00.16.075000</t>
  </si>
  <si>
    <t>9999-12-31-19.00.16.075000</t>
  </si>
  <si>
    <t>ilariamaria.pittaluga</t>
  </si>
  <si>
    <t>2025-07-02-19.01.34.101000</t>
  </si>
  <si>
    <t>9999-12-31-19.01.34.101000</t>
  </si>
  <si>
    <t>ileana.dandrea</t>
  </si>
  <si>
    <t>2025-07-02-19.00.27.764000</t>
  </si>
  <si>
    <t>9999-12-31-19.00.27.764000</t>
  </si>
  <si>
    <t>ilenia.vizzari</t>
  </si>
  <si>
    <t>2025-07-02-19.01.34.114000</t>
  </si>
  <si>
    <t>9999-12-31-19.01.34.114000</t>
  </si>
  <si>
    <t>ileniaconcetta.aliotta</t>
  </si>
  <si>
    <t>2025-07-02-19.01.57.533000</t>
  </si>
  <si>
    <t>9999-12-31-19.01.57.533000</t>
  </si>
  <si>
    <t>imma.cirillo</t>
  </si>
  <si>
    <t>2025-07-02-19.01.44.350000</t>
  </si>
  <si>
    <t>9999-12-31-19.01.44.350000</t>
  </si>
  <si>
    <t>immacolata.iai</t>
  </si>
  <si>
    <t>2025-07-02-19.00.10.773000</t>
  </si>
  <si>
    <t>9999-12-31-19.00.10.773000</t>
  </si>
  <si>
    <t>ines.impemba</t>
  </si>
  <si>
    <t>2025-07-02-19.00.39.431000</t>
  </si>
  <si>
    <t>9999-12-31-19.00.39.431000</t>
  </si>
  <si>
    <t>innocenzo.saponara</t>
  </si>
  <si>
    <t>2025-07-02-19.02.13.587000</t>
  </si>
  <si>
    <t>9999-12-31-19.02.13.587000</t>
  </si>
  <si>
    <t>ippolito.iacomini</t>
  </si>
  <si>
    <t>2025-07-02-19.00.18.177000</t>
  </si>
  <si>
    <t>9999-12-31-19.00.18.177000</t>
  </si>
  <si>
    <t>irene.brondi</t>
  </si>
  <si>
    <t>2025-07-02-19.00.00.328000</t>
  </si>
  <si>
    <t>9999-12-31-19.00.00.328000</t>
  </si>
  <si>
    <t>irene.cameli</t>
  </si>
  <si>
    <t>2025-07-02-19.02.20.878000</t>
  </si>
  <si>
    <t>9999-12-31-19.02.20.878000</t>
  </si>
  <si>
    <t>irene.merlo</t>
  </si>
  <si>
    <t>2025-07-02-18.59.40.014000</t>
  </si>
  <si>
    <t>9999-12-31-18.59.40.014000</t>
  </si>
  <si>
    <t>2025-07-02-19.01.12.826000</t>
  </si>
  <si>
    <t>9999-12-31-19.01.12.826000</t>
  </si>
  <si>
    <t>irene.santospagnuolo</t>
  </si>
  <si>
    <t>2025-07-02-18.59.40.028000</t>
  </si>
  <si>
    <t>9999-12-31-18.59.40.028000</t>
  </si>
  <si>
    <t>irene.scarlata</t>
  </si>
  <si>
    <t>2025-07-02-19.01.12.844000</t>
  </si>
  <si>
    <t>9999-12-31-19.01.12.844000</t>
  </si>
  <si>
    <t>irene.teti</t>
  </si>
  <si>
    <t>2025-07-02-19.02.11.682000</t>
  </si>
  <si>
    <t>9999-12-31-19.02.11.682000</t>
  </si>
  <si>
    <t>irene.vaggi</t>
  </si>
  <si>
    <t>2025-07-02-19.01.00.036000</t>
  </si>
  <si>
    <t>9999-12-31-19.01.00.036000</t>
  </si>
  <si>
    <t>irenerosaria.cammarata</t>
  </si>
  <si>
    <t>2025-07-09-19.02.15.289000</t>
  </si>
  <si>
    <t>9999-12-31-19.02.15.289000</t>
  </si>
  <si>
    <t>iris.bizzozzaro</t>
  </si>
  <si>
    <t>2025-07-02-19.00.25.786000</t>
  </si>
  <si>
    <t>9999-12-31-19.00.25.786000</t>
  </si>
  <si>
    <t>irma.ferrari</t>
  </si>
  <si>
    <t>2025-07-02-18.59.56.329000</t>
  </si>
  <si>
    <t>9999-12-31-18.59.56.329000</t>
  </si>
  <si>
    <t>isabella.accettura</t>
  </si>
  <si>
    <t>2025-07-02-19.00.42.330000</t>
  </si>
  <si>
    <t>9999-12-31-19.00.42.330000</t>
  </si>
  <si>
    <t>isabella.colonna</t>
  </si>
  <si>
    <t>2025-07-02-19.00.42.346000</t>
  </si>
  <si>
    <t>9999-12-31-19.00.42.346000</t>
  </si>
  <si>
    <t>isabella.palmioli</t>
  </si>
  <si>
    <t>2025-07-02-19.00.16.093000</t>
  </si>
  <si>
    <t>9999-12-31-19.00.16.093000</t>
  </si>
  <si>
    <t>isabella.peciola</t>
  </si>
  <si>
    <t>2025-07-02-19.00.16.108000</t>
  </si>
  <si>
    <t>9999-12-31-19.00.16.108000</t>
  </si>
  <si>
    <t>isabella.reho</t>
  </si>
  <si>
    <t>2025-07-02-19.00.47.132000</t>
  </si>
  <si>
    <t>9999-12-31-19.00.47.132000</t>
  </si>
  <si>
    <t>isabella.saso1</t>
  </si>
  <si>
    <t>2025-07-02-19.01.25.957000</t>
  </si>
  <si>
    <t>9999-12-31-19.01.25.957000</t>
  </si>
  <si>
    <t>isabella.scarpiello</t>
  </si>
  <si>
    <t>2025-07-02-19.00.57.188000</t>
  </si>
  <si>
    <t>9999-12-31-19.00.57.188000</t>
  </si>
  <si>
    <t>isabella.tobaldo</t>
  </si>
  <si>
    <t>2025-07-02-19.02.11.696000</t>
  </si>
  <si>
    <t>9999-12-31-19.02.11.696000</t>
  </si>
  <si>
    <t>italia.sbano</t>
  </si>
  <si>
    <t>2025-07-02-19.02.26.625000</t>
  </si>
  <si>
    <t>9999-12-31-19.02.26.625000</t>
  </si>
  <si>
    <t>italinooscar.esci</t>
  </si>
  <si>
    <t>2025-07-02-19.02.15.934000</t>
  </si>
  <si>
    <t>9999-12-31-19.02.15.934000</t>
  </si>
  <si>
    <t>italo.vaglio</t>
  </si>
  <si>
    <t>2025-07-02-19.00.50.924000</t>
  </si>
  <si>
    <t>9999-12-31-19.00.50.924000</t>
  </si>
  <si>
    <t>ivan.bertoni</t>
  </si>
  <si>
    <t>2025-07-02-19.01.31.233000</t>
  </si>
  <si>
    <t>9999-12-31-19.01.31.233000</t>
  </si>
  <si>
    <t>ivan.mazza</t>
  </si>
  <si>
    <t>2025-07-02-19.01.25.971000</t>
  </si>
  <si>
    <t>9999-12-31-19.01.25.971000</t>
  </si>
  <si>
    <t>ivan.schiavon</t>
  </si>
  <si>
    <t>ivana.mattu</t>
  </si>
  <si>
    <t>2025-07-02-19.00.04.600000</t>
  </si>
  <si>
    <t>9999-12-31-19.00.04.600000</t>
  </si>
  <si>
    <t>ivano.distefano</t>
  </si>
  <si>
    <t>ivano.vaglio</t>
  </si>
  <si>
    <t>2025-07-02-19.01.38.793000</t>
  </si>
  <si>
    <t>9999-12-31-19.01.38.793000</t>
  </si>
  <si>
    <t>ivo.citarella</t>
  </si>
  <si>
    <t>ivonne.roscini</t>
  </si>
  <si>
    <t>2025-07-02-19.01.05.357000</t>
  </si>
  <si>
    <t>9999-12-31-19.01.05.357000</t>
  </si>
  <si>
    <t>jacopo.paradisi</t>
  </si>
  <si>
    <t>2025-07-02-18.59.55.547000</t>
  </si>
  <si>
    <t>9999-12-31-18.59.55.547000</t>
  </si>
  <si>
    <t>jacopo.terenzio</t>
  </si>
  <si>
    <t>2025-07-02-19.01.12.857000</t>
  </si>
  <si>
    <t>9999-12-31-19.01.12.857000</t>
  </si>
  <si>
    <t>jacopo.zanello</t>
  </si>
  <si>
    <t>jessica.lenzi</t>
  </si>
  <si>
    <t>2025-07-02-19.01.47.876000</t>
  </si>
  <si>
    <t>9999-12-31-19.01.47.876000</t>
  </si>
  <si>
    <t>jessica.palestri</t>
  </si>
  <si>
    <t>2025-07-02-19.00.58.524000</t>
  </si>
  <si>
    <t>9999-12-31-19.00.58.524000</t>
  </si>
  <si>
    <t>jessica.salzano</t>
  </si>
  <si>
    <t>2025-07-02-19.01.51.456000</t>
  </si>
  <si>
    <t>9999-12-31-19.01.51.456000</t>
  </si>
  <si>
    <t>2025-07-02-19.01.25.983000</t>
  </si>
  <si>
    <t>9999-12-31-19.01.25.983000</t>
  </si>
  <si>
    <t>jessicagina.pontillo</t>
  </si>
  <si>
    <t>2025-07-02-19.00.08.434000</t>
  </si>
  <si>
    <t>9999-12-31-19.00.08.434000</t>
  </si>
  <si>
    <t>jolanda.curti</t>
  </si>
  <si>
    <t>2025-07-02-19.01.31.252000</t>
  </si>
  <si>
    <t>9999-12-31-19.01.31.252000</t>
  </si>
  <si>
    <t>jonida.staka</t>
  </si>
  <si>
    <t>2025-07-02-19.01.25.998000</t>
  </si>
  <si>
    <t>9999-12-31-19.01.25.998000</t>
  </si>
  <si>
    <t>joselita.lamendola</t>
  </si>
  <si>
    <t>2025-07-02-19.02.07.692000</t>
  </si>
  <si>
    <t>9999-12-31-19.02.07.692000</t>
  </si>
  <si>
    <t>junior.tracchia</t>
  </si>
  <si>
    <t>2025-07-02-19.02.11.712000</t>
  </si>
  <si>
    <t>9999-12-31-19.02.11.712000</t>
  </si>
  <si>
    <t>karen.panichelli</t>
  </si>
  <si>
    <t>2025-07-02-19.01.10.055000</t>
  </si>
  <si>
    <t>9999-12-31-19.01.10.055000</t>
  </si>
  <si>
    <t>katia.chiffi</t>
  </si>
  <si>
    <t>2025-07-02-19.01.44.367000</t>
  </si>
  <si>
    <t>9999-12-31-19.01.44.367000</t>
  </si>
  <si>
    <t>katia.rossi</t>
  </si>
  <si>
    <t>2025-07-02-19.02.22.879000</t>
  </si>
  <si>
    <t>9999-12-31-19.02.22.879000</t>
  </si>
  <si>
    <t>2025-07-02-19.01.47.889000</t>
  </si>
  <si>
    <t>9999-12-31-19.01.47.889000</t>
  </si>
  <si>
    <t>kristian.giovannoli</t>
  </si>
  <si>
    <t>2025-07-02-19.00.25.801000</t>
  </si>
  <si>
    <t>9999-12-31-19.00.25.801000</t>
  </si>
  <si>
    <t>lara.alberto</t>
  </si>
  <si>
    <t>2025-07-02-19.01.31.264000</t>
  </si>
  <si>
    <t>9999-12-31-19.01.31.264000</t>
  </si>
  <si>
    <t>lara.gemignani</t>
  </si>
  <si>
    <t>2025-07-02-19.00.02.646000</t>
  </si>
  <si>
    <t>9999-12-31-19.00.02.646000</t>
  </si>
  <si>
    <t>lara.veneri</t>
  </si>
  <si>
    <t>2025-07-02-19.01.02.618000</t>
  </si>
  <si>
    <t>9999-12-31-19.01.02.618000</t>
  </si>
  <si>
    <t>laura.albanese</t>
  </si>
  <si>
    <t>2025-07-02-19.01.57.548000</t>
  </si>
  <si>
    <t>9999-12-31-19.01.57.548000</t>
  </si>
  <si>
    <t>laura.altieri</t>
  </si>
  <si>
    <t>2025-07-02-19.02.13.600000</t>
  </si>
  <si>
    <t>9999-12-31-19.02.13.600000</t>
  </si>
  <si>
    <t>laura.ansalone</t>
  </si>
  <si>
    <t>2025-07-02-19.02.02.812000</t>
  </si>
  <si>
    <t>9999-12-31-19.02.02.812000</t>
  </si>
  <si>
    <t>laura.belloni</t>
  </si>
  <si>
    <t>2025-07-02-19.00.11.062000</t>
  </si>
  <si>
    <t>9999-12-31-19.00.11.062000</t>
  </si>
  <si>
    <t>laura.bizzarri</t>
  </si>
  <si>
    <t>2025-07-02-19.00.29.575000</t>
  </si>
  <si>
    <t>9999-12-31-19.00.29.575000</t>
  </si>
  <si>
    <t>laura.brosco</t>
  </si>
  <si>
    <t>2025-07-02-19.01.44.379000</t>
  </si>
  <si>
    <t>9999-12-31-19.01.44.379000</t>
  </si>
  <si>
    <t>laura.brusa</t>
  </si>
  <si>
    <t>2025-07-02-19.01.38.810000</t>
  </si>
  <si>
    <t>9999-12-31-19.01.38.810000</t>
  </si>
  <si>
    <t>laura.carboni</t>
  </si>
  <si>
    <t>2025-07-02-19.00.11.077000</t>
  </si>
  <si>
    <t>9999-12-31-19.00.11.077000</t>
  </si>
  <si>
    <t>laura.casadio</t>
  </si>
  <si>
    <t>2025-07-02-19.02.15.950000</t>
  </si>
  <si>
    <t>9999-12-31-19.02.15.950000</t>
  </si>
  <si>
    <t>laura.cenni</t>
  </si>
  <si>
    <t>2025-07-02-19.01.34.128000</t>
  </si>
  <si>
    <t>9999-12-31-19.01.34.128000</t>
  </si>
  <si>
    <t>laura.colombo</t>
  </si>
  <si>
    <t>2025-07-02-19.02.02.829000</t>
  </si>
  <si>
    <t>9999-12-31-19.02.02.829000</t>
  </si>
  <si>
    <t>laura.desimone</t>
  </si>
  <si>
    <t>2025-07-02-19.01.44.394000</t>
  </si>
  <si>
    <t>9999-12-31-19.01.44.394000</t>
  </si>
  <si>
    <t>laura.gallareto</t>
  </si>
  <si>
    <t>2025-07-02-19.00.45.583000</t>
  </si>
  <si>
    <t>9999-12-31-19.00.45.583000</t>
  </si>
  <si>
    <t>laura.larocca</t>
  </si>
  <si>
    <t>2025-07-02-19.01.22.830000</t>
  </si>
  <si>
    <t>9999-12-31-19.01.22.830000</t>
  </si>
  <si>
    <t>laura.lodovici</t>
  </si>
  <si>
    <t>2025-07-02-19.00.47.148000</t>
  </si>
  <si>
    <t>9999-12-31-19.00.47.148000</t>
  </si>
  <si>
    <t>laura.marcaccioli</t>
  </si>
  <si>
    <t>2025-07-02-19.00.06.005000</t>
  </si>
  <si>
    <t>9999-12-31-19.00.06.005000</t>
  </si>
  <si>
    <t>laura.moretti</t>
  </si>
  <si>
    <t>2025-07-02-19.00.16.126000</t>
  </si>
  <si>
    <t>9999-12-31-19.00.16.126000</t>
  </si>
  <si>
    <t>laura.mura</t>
  </si>
  <si>
    <t>2025-07-02-19.00.11.091000</t>
  </si>
  <si>
    <t>9999-12-31-19.00.11.091000</t>
  </si>
  <si>
    <t>laura.paladino</t>
  </si>
  <si>
    <t>2025-07-02-19.01.44.408000</t>
  </si>
  <si>
    <t>9999-12-31-19.01.44.408000</t>
  </si>
  <si>
    <t>laura.pecchio</t>
  </si>
  <si>
    <t>2025-07-02-19.01.44.420000</t>
  </si>
  <si>
    <t>9999-12-31-19.01.44.420000</t>
  </si>
  <si>
    <t>laura.perino</t>
  </si>
  <si>
    <t>2025-07-02-19.00.50.939000</t>
  </si>
  <si>
    <t>9999-12-31-19.00.50.939000</t>
  </si>
  <si>
    <t>laura.rossato</t>
  </si>
  <si>
    <t>2025-07-02-19.01.31.277000</t>
  </si>
  <si>
    <t>9999-12-31-19.01.31.277000</t>
  </si>
  <si>
    <t>laura.rossi</t>
  </si>
  <si>
    <t>2025-07-02-18.59.50.471000</t>
  </si>
  <si>
    <t>9999-12-31-18.59.50.471000</t>
  </si>
  <si>
    <t>laura.seratoni</t>
  </si>
  <si>
    <t>2025-07-02-19.00.54.808000</t>
  </si>
  <si>
    <t>9999-12-31-19.00.54.808000</t>
  </si>
  <si>
    <t>laura.sotira</t>
  </si>
  <si>
    <t>2025-07-02-19.00.47.160000</t>
  </si>
  <si>
    <t>9999-12-31-19.00.47.160000</t>
  </si>
  <si>
    <t>laura.tagliabue</t>
  </si>
  <si>
    <t>2025-07-02-19.01.36.598000</t>
  </si>
  <si>
    <t>9999-12-31-19.01.36.598000</t>
  </si>
  <si>
    <t>lauraclaudia.bordini</t>
  </si>
  <si>
    <t>2025-07-02-19.00.50.955000</t>
  </si>
  <si>
    <t>9999-12-31-19.00.50.955000</t>
  </si>
  <si>
    <t>lavinia.tigano</t>
  </si>
  <si>
    <t>2025-07-02-19.01.12.873000</t>
  </si>
  <si>
    <t>9999-12-31-19.01.12.873000</t>
  </si>
  <si>
    <t>lea.pigorini</t>
  </si>
  <si>
    <t>2025-07-02-19.00.59.123000</t>
  </si>
  <si>
    <t>9999-12-31-19.00.59.123000</t>
  </si>
  <si>
    <t>leandro.gattuso</t>
  </si>
  <si>
    <t>2025-07-02-19.00.57.201000</t>
  </si>
  <si>
    <t>9999-12-31-19.00.57.201000</t>
  </si>
  <si>
    <t>leonardo.amadio</t>
  </si>
  <si>
    <t>2025-07-02-19.02.13.615000</t>
  </si>
  <si>
    <t>9999-12-31-19.02.13.615000</t>
  </si>
  <si>
    <t>leonardo.anderlini</t>
  </si>
  <si>
    <t>leonardo.ceddia</t>
  </si>
  <si>
    <t>2025-07-02-19.02.05.728000</t>
  </si>
  <si>
    <t>9999-12-31-19.02.05.728000</t>
  </si>
  <si>
    <t>leonardo.cibelli</t>
  </si>
  <si>
    <t>2025-07-02-19.00.29.592000</t>
  </si>
  <si>
    <t>9999-12-31-19.00.29.592000</t>
  </si>
  <si>
    <t>leonardo.depra</t>
  </si>
  <si>
    <t>2025-07-02-19.02.11.724000</t>
  </si>
  <si>
    <t>9999-12-31-19.02.11.724000</t>
  </si>
  <si>
    <t>leonardo.ingraudo</t>
  </si>
  <si>
    <t>2025-07-02-19.00.08.447000</t>
  </si>
  <si>
    <t>9999-12-31-19.00.08.447000</t>
  </si>
  <si>
    <t>leonardo.labarile</t>
  </si>
  <si>
    <t>leonardo.latella</t>
  </si>
  <si>
    <t>2025-07-02-19.01.44.433000</t>
  </si>
  <si>
    <t>9999-12-31-19.01.44.433000</t>
  </si>
  <si>
    <t>leonardo.petrucci</t>
  </si>
  <si>
    <t>2025-07-02-19.00.22.247000</t>
  </si>
  <si>
    <t>9999-12-31-19.00.22.247000</t>
  </si>
  <si>
    <t>leonardo.scifo</t>
  </si>
  <si>
    <t>2025-07-02-19.01.31.297000</t>
  </si>
  <si>
    <t>9999-12-31-19.01.31.297000</t>
  </si>
  <si>
    <t>leonardo.simonelli</t>
  </si>
  <si>
    <t>2025-07-02-19.01.47.902000</t>
  </si>
  <si>
    <t>9999-12-31-19.01.47.902000</t>
  </si>
  <si>
    <t>leonzio.margheriti</t>
  </si>
  <si>
    <t>2025-07-02-19.00.32.599000</t>
  </si>
  <si>
    <t>9999-12-31-19.00.32.599000</t>
  </si>
  <si>
    <t>leopoldo.lillo</t>
  </si>
  <si>
    <t>2025-07-02-19.02.11.738000</t>
  </si>
  <si>
    <t>9999-12-31-19.02.11.738000</t>
  </si>
  <si>
    <t>leopoldo.verrusio</t>
  </si>
  <si>
    <t>letizia.buccini</t>
  </si>
  <si>
    <t>2025-07-02-18.59.52.203000</t>
  </si>
  <si>
    <t>9999-12-31-18.59.52.203000</t>
  </si>
  <si>
    <t>letizia.delfabbro</t>
  </si>
  <si>
    <t>2025-07-02-19.02.11.753000</t>
  </si>
  <si>
    <t>9999-12-31-19.02.11.753000</t>
  </si>
  <si>
    <t>letizia.dinapoli</t>
  </si>
  <si>
    <t>2025-07-02-19.00.57.217000</t>
  </si>
  <si>
    <t>9999-12-31-19.00.57.217000</t>
  </si>
  <si>
    <t>letizia.paganino</t>
  </si>
  <si>
    <t>2025-07-02-19.01.44.703000</t>
  </si>
  <si>
    <t>9999-12-31-19.01.44.703000</t>
  </si>
  <si>
    <t>letizia.piras</t>
  </si>
  <si>
    <t>2025-07-02-19.02.00.541000</t>
  </si>
  <si>
    <t>9999-12-31-19.02.00.541000</t>
  </si>
  <si>
    <t>lianapasqualina.paduano</t>
  </si>
  <si>
    <t>2025-07-02-19.01.44.716000</t>
  </si>
  <si>
    <t>9999-12-31-19.01.44.716000</t>
  </si>
  <si>
    <t>lidia.calabretta</t>
  </si>
  <si>
    <t>2025-07-02-19.00.54.824000</t>
  </si>
  <si>
    <t>9999-12-31-19.00.54.824000</t>
  </si>
  <si>
    <t>lidia.falsetti</t>
  </si>
  <si>
    <t>2025-07-02-19.00.50.971000</t>
  </si>
  <si>
    <t>9999-12-31-19.00.50.971000</t>
  </si>
  <si>
    <t>lidiacarla.pinna</t>
  </si>
  <si>
    <t>2025-07-02-19.02.00.558000</t>
  </si>
  <si>
    <t>9999-12-31-19.02.00.558000</t>
  </si>
  <si>
    <t>liliana.brigandi</t>
  </si>
  <si>
    <t>2025-07-02-19.00.43.199000</t>
  </si>
  <si>
    <t>9999-12-31-19.00.43.199000</t>
  </si>
  <si>
    <t>liliana.nigrogno</t>
  </si>
  <si>
    <t>2025-07-02-19.00.22.261000</t>
  </si>
  <si>
    <t>9999-12-31-19.00.22.261000</t>
  </si>
  <si>
    <t>lillo.malfitano</t>
  </si>
  <si>
    <t>2025-07-02-19.02.15.963000</t>
  </si>
  <si>
    <t>9999-12-31-19.02.15.963000</t>
  </si>
  <si>
    <t>lina.dicampli</t>
  </si>
  <si>
    <t>2025-07-02-18.59.52.224000</t>
  </si>
  <si>
    <t>9999-12-31-18.59.52.224000</t>
  </si>
  <si>
    <t>lina.moschini</t>
  </si>
  <si>
    <t>2025-07-02-19.00.18.192000</t>
  </si>
  <si>
    <t>9999-12-31-19.00.18.192000</t>
  </si>
  <si>
    <t>linda.gallo</t>
  </si>
  <si>
    <t>2025-07-02-19.00.32.612000</t>
  </si>
  <si>
    <t>9999-12-31-19.00.32.612000</t>
  </si>
  <si>
    <t>lino.partiti</t>
  </si>
  <si>
    <t>2025-07-02-19.02.20.909000</t>
  </si>
  <si>
    <t>9999-12-31-19.02.20.909000</t>
  </si>
  <si>
    <t>lino.vagli</t>
  </si>
  <si>
    <t>2025-07-02-19.01.31.313000</t>
  </si>
  <si>
    <t>9999-12-31-19.01.31.313000</t>
  </si>
  <si>
    <t>lisa.caramanno</t>
  </si>
  <si>
    <t>2025-07-02-19.01.44.730000</t>
  </si>
  <si>
    <t>9999-12-31-19.01.44.730000</t>
  </si>
  <si>
    <t>livia.alfidi</t>
  </si>
  <si>
    <t>2025-07-02-19.01.26.014000</t>
  </si>
  <si>
    <t>9999-12-31-19.01.26.014000</t>
  </si>
  <si>
    <t>livia.lozupone</t>
  </si>
  <si>
    <t>2025-07-02-19.01.57.560000</t>
  </si>
  <si>
    <t>9999-12-31-19.01.57.560000</t>
  </si>
  <si>
    <t>lodovico.onofri</t>
  </si>
  <si>
    <t>2025-07-02-19.00.16.141000</t>
  </si>
  <si>
    <t>9999-12-31-19.00.16.141000</t>
  </si>
  <si>
    <t>loredana.caterina</t>
  </si>
  <si>
    <t>2025-07-02-19.00.22.275000</t>
  </si>
  <si>
    <t>9999-12-31-19.00.22.275000</t>
  </si>
  <si>
    <t>loredana.desanctis</t>
  </si>
  <si>
    <t>2025-07-02-19.02.07.704000</t>
  </si>
  <si>
    <t>9999-12-31-19.02.07.704000</t>
  </si>
  <si>
    <t>loredana.marceca</t>
  </si>
  <si>
    <t>2025-07-02-19.01.57.576000</t>
  </si>
  <si>
    <t>9999-12-31-19.01.57.576000</t>
  </si>
  <si>
    <t>loredana.marchese</t>
  </si>
  <si>
    <t>2025-07-02-19.00.54.838000</t>
  </si>
  <si>
    <t>9999-12-31-19.00.54.838000</t>
  </si>
  <si>
    <t>loredana.mezzopane</t>
  </si>
  <si>
    <t>2025-07-02-19.01.57.592000</t>
  </si>
  <si>
    <t>9999-12-31-19.01.57.592000</t>
  </si>
  <si>
    <t>loredana.pagnozza</t>
  </si>
  <si>
    <t>2025-07-09-19.01.39.972000</t>
  </si>
  <si>
    <t>9999-12-31-19.01.39.972000</t>
  </si>
  <si>
    <t>Ufficio IV – DC Innovazione e Pianificazione</t>
  </si>
  <si>
    <t>loredana.rosato</t>
  </si>
  <si>
    <t>2025-07-02-19.02.11.768000</t>
  </si>
  <si>
    <t>9999-12-31-19.02.11.768000</t>
  </si>
  <si>
    <t>loredana.spaggiari</t>
  </si>
  <si>
    <t>2025-07-02-19.01.34.157000</t>
  </si>
  <si>
    <t>9999-12-31-19.01.34.157000</t>
  </si>
  <si>
    <t>loredana.vacca1</t>
  </si>
  <si>
    <t>2025-07-02-19.02.22.897000</t>
  </si>
  <si>
    <t>9999-12-31-19.02.22.897000</t>
  </si>
  <si>
    <t>loredanamaria.coia</t>
  </si>
  <si>
    <t>2025-07-02-19.00.22.288000</t>
  </si>
  <si>
    <t>9999-12-31-19.00.22.288000</t>
  </si>
  <si>
    <t>lorena.adanti</t>
  </si>
  <si>
    <t>2025-07-02-19.00.06.019000</t>
  </si>
  <si>
    <t>9999-12-31-19.00.06.019000</t>
  </si>
  <si>
    <t>lorena.locicero</t>
  </si>
  <si>
    <t>2025-07-02-19.01.36.867000</t>
  </si>
  <si>
    <t>9999-12-31-19.01.36.867000</t>
  </si>
  <si>
    <t>lorena.lodato</t>
  </si>
  <si>
    <t>2025-07-02-19.02.19.489000</t>
  </si>
  <si>
    <t>9999-12-31-19.02.19.489000</t>
  </si>
  <si>
    <t>lorena.lorenzini</t>
  </si>
  <si>
    <t>2025-07-02-19.00.00.343000</t>
  </si>
  <si>
    <t>9999-12-31-19.00.00.343000</t>
  </si>
  <si>
    <t>lorena.navarra</t>
  </si>
  <si>
    <t>2025-07-02-19.01.44.742000</t>
  </si>
  <si>
    <t>9999-12-31-19.01.44.742000</t>
  </si>
  <si>
    <t>lorena.palermo</t>
  </si>
  <si>
    <t>2025-07-02-19.01.12.892000</t>
  </si>
  <si>
    <t>9999-12-31-19.01.12.892000</t>
  </si>
  <si>
    <t>lorenza.gatti</t>
  </si>
  <si>
    <t>2025-07-02-19.00.45.620000</t>
  </si>
  <si>
    <t>9999-12-31-19.00.45.620000</t>
  </si>
  <si>
    <t>lorenza.perotti</t>
  </si>
  <si>
    <t>2025-07-02-19.02.07.719000</t>
  </si>
  <si>
    <t>9999-12-31-19.02.07.719000</t>
  </si>
  <si>
    <t>lorenza.ricca</t>
  </si>
  <si>
    <t>2025-07-02-19.02.13.630000</t>
  </si>
  <si>
    <t>9999-12-31-19.02.13.630000</t>
  </si>
  <si>
    <t>lorenzo.angelisanti</t>
  </si>
  <si>
    <t>2025-07-02-18.59.54.222000</t>
  </si>
  <si>
    <t>9999-12-31-18.59.54.222000</t>
  </si>
  <si>
    <t>lorenzo.bini</t>
  </si>
  <si>
    <t>lorenzo.delsorbo</t>
  </si>
  <si>
    <t>2025-07-02-19.01.51.468000</t>
  </si>
  <si>
    <t>9999-12-31-19.01.51.468000</t>
  </si>
  <si>
    <t>lorenzo.demaso</t>
  </si>
  <si>
    <t>2025-07-02-18.59.57.407000</t>
  </si>
  <si>
    <t>9999-12-31-18.59.57.407000</t>
  </si>
  <si>
    <t>lorenzo.iovine</t>
  </si>
  <si>
    <t>2025-07-02-19.00.25.813000</t>
  </si>
  <si>
    <t>9999-12-31-19.00.25.813000</t>
  </si>
  <si>
    <t>lorenzo.maiola</t>
  </si>
  <si>
    <t>lorenzo.mazzotta</t>
  </si>
  <si>
    <t>lorenzo.meneghini</t>
  </si>
  <si>
    <t>2025-07-02-19.01.05.372000</t>
  </si>
  <si>
    <t>9999-12-31-19.01.05.372000</t>
  </si>
  <si>
    <t>lorenzo.scipioni</t>
  </si>
  <si>
    <t>2025-07-02-18.59.56.343000</t>
  </si>
  <si>
    <t>9999-12-31-18.59.56.343000</t>
  </si>
  <si>
    <t>lorenzo.valenti</t>
  </si>
  <si>
    <t>2025-07-02-19.01.47.918000</t>
  </si>
  <si>
    <t>9999-12-31-19.01.47.918000</t>
  </si>
  <si>
    <t>lorenzo.valenti1</t>
  </si>
  <si>
    <t>2025-07-02-19.01.47.932000</t>
  </si>
  <si>
    <t>9999-12-31-19.01.47.932000</t>
  </si>
  <si>
    <t>lorenzo.visentin</t>
  </si>
  <si>
    <t>2025-07-02-19.01.36.884000</t>
  </si>
  <si>
    <t>9999-12-31-19.01.36.884000</t>
  </si>
  <si>
    <t>loretta.borrini</t>
  </si>
  <si>
    <t>2025-07-02-19.00.54.028000</t>
  </si>
  <si>
    <t>9999-12-31-19.00.54.028000</t>
  </si>
  <si>
    <t>loretta.frau</t>
  </si>
  <si>
    <t>2025-07-02-19.02.00.572000</t>
  </si>
  <si>
    <t>9999-12-31-19.02.00.572000</t>
  </si>
  <si>
    <t>loretta.galli</t>
  </si>
  <si>
    <t>2025-07-02-19.00.16.154000</t>
  </si>
  <si>
    <t>9999-12-31-19.00.16.154000</t>
  </si>
  <si>
    <t>loris.scirocco</t>
  </si>
  <si>
    <t>luana.curreli</t>
  </si>
  <si>
    <t>2025-07-02-19.02.00.586000</t>
  </si>
  <si>
    <t>9999-12-31-19.02.00.586000</t>
  </si>
  <si>
    <t>luana.gesa</t>
  </si>
  <si>
    <t>2025-07-02-19.02.13.643000</t>
  </si>
  <si>
    <t>9999-12-31-19.02.13.643000</t>
  </si>
  <si>
    <t>luana.ranieri</t>
  </si>
  <si>
    <t>2025-07-02-19.00.58.536000</t>
  </si>
  <si>
    <t>9999-12-31-19.00.58.536000</t>
  </si>
  <si>
    <t>luana.testa</t>
  </si>
  <si>
    <t>2025-07-02-19.00.02.659000</t>
  </si>
  <si>
    <t>9999-12-31-19.00.02.659000</t>
  </si>
  <si>
    <t>luca.ara</t>
  </si>
  <si>
    <t>2025-07-29-17.10.41.892000</t>
  </si>
  <si>
    <t>9999-12-31-17.10.41.892000</t>
  </si>
  <si>
    <t>luca.camplese</t>
  </si>
  <si>
    <t>2025-07-09-19.00.25.132000</t>
  </si>
  <si>
    <t>9999-12-31-19.00.25.132000</t>
  </si>
  <si>
    <t>2025-07-02-19.01.47.946000</t>
  </si>
  <si>
    <t>9999-12-31-19.01.47.946000</t>
  </si>
  <si>
    <t>luca.fregona</t>
  </si>
  <si>
    <t>2025-07-02-19.02.13.657000</t>
  </si>
  <si>
    <t>9999-12-31-19.02.13.657000</t>
  </si>
  <si>
    <t>luca.giulianelli</t>
  </si>
  <si>
    <t>2025-07-02-19.00.58.550000</t>
  </si>
  <si>
    <t>9999-12-31-19.00.58.550000</t>
  </si>
  <si>
    <t>luca.glendi</t>
  </si>
  <si>
    <t>luca.lucciarini</t>
  </si>
  <si>
    <t>2025-07-02-19.02.05.742000</t>
  </si>
  <si>
    <t>9999-12-31-19.02.05.742000</t>
  </si>
  <si>
    <t>luca.mancuso</t>
  </si>
  <si>
    <t>2025-07-09-19.01.10.281000</t>
  </si>
  <si>
    <t>9999-12-31-19.01.10.281000</t>
  </si>
  <si>
    <t>luca.marano</t>
  </si>
  <si>
    <t>2025-07-02-19.00.47.173000</t>
  </si>
  <si>
    <t>9999-12-31-19.00.47.173000</t>
  </si>
  <si>
    <t>luca.morrone</t>
  </si>
  <si>
    <t>2025-07-02-19.00.13.700000</t>
  </si>
  <si>
    <t>9999-12-31-19.00.13.700000</t>
  </si>
  <si>
    <t>luca.nati</t>
  </si>
  <si>
    <t>2025-07-02-19.02.26.639000</t>
  </si>
  <si>
    <t>9999-12-31-19.02.26.639000</t>
  </si>
  <si>
    <t>luca.novella</t>
  </si>
  <si>
    <t>2025-07-02-19.00.45.635000</t>
  </si>
  <si>
    <t>9999-12-31-19.00.45.635000</t>
  </si>
  <si>
    <t>luca.panciullo</t>
  </si>
  <si>
    <t>2025-07-02-19.02.09.615000</t>
  </si>
  <si>
    <t>9999-12-31-19.02.09.615000</t>
  </si>
  <si>
    <t>luca.pastorelli</t>
  </si>
  <si>
    <t>2025-07-02-19.01.34.173000</t>
  </si>
  <si>
    <t>9999-12-31-19.01.34.173000</t>
  </si>
  <si>
    <t>luca.pejrani</t>
  </si>
  <si>
    <t>luca.pezzotta</t>
  </si>
  <si>
    <t>2025-07-02-19.00.47.186000</t>
  </si>
  <si>
    <t>9999-12-31-19.00.47.186000</t>
  </si>
  <si>
    <t>luca.picarella</t>
  </si>
  <si>
    <t>luca.pirozzi</t>
  </si>
  <si>
    <t>2025-07-02-19.02.13.670000</t>
  </si>
  <si>
    <t>9999-12-31-19.02.13.670000</t>
  </si>
  <si>
    <t>luca.ricucci</t>
  </si>
  <si>
    <t>2025-07-02-19.00.29.607000</t>
  </si>
  <si>
    <t>9999-12-31-19.00.29.607000</t>
  </si>
  <si>
    <t>luca.romano</t>
  </si>
  <si>
    <t>2025-07-02-18.59.52.240000</t>
  </si>
  <si>
    <t>9999-12-31-18.59.52.240000</t>
  </si>
  <si>
    <t>luca.scuto</t>
  </si>
  <si>
    <t>2025-07-02-19.01.31.325000</t>
  </si>
  <si>
    <t>9999-12-31-19.01.31.325000</t>
  </si>
  <si>
    <t>luca.staffilano</t>
  </si>
  <si>
    <t>2025-07-02-19.02.05.755000</t>
  </si>
  <si>
    <t>9999-12-31-19.02.05.755000</t>
  </si>
  <si>
    <t>luca.vetralla</t>
  </si>
  <si>
    <t>luca.visconti</t>
  </si>
  <si>
    <t>2025-07-02-18.59.57.425000</t>
  </si>
  <si>
    <t>9999-12-31-18.59.57.425000</t>
  </si>
  <si>
    <t>luca.zedda</t>
  </si>
  <si>
    <t>2025-07-02-19.00.11.107000</t>
  </si>
  <si>
    <t>9999-12-31-19.00.11.107000</t>
  </si>
  <si>
    <t>luca.zerboni</t>
  </si>
  <si>
    <t>2025-07-02-19.01.44.755000</t>
  </si>
  <si>
    <t>9999-12-31-19.01.44.755000</t>
  </si>
  <si>
    <t>lucia.abategiovanni</t>
  </si>
  <si>
    <t>2025-07-02-19.01.26.027000</t>
  </si>
  <si>
    <t>9999-12-31-19.01.26.027000</t>
  </si>
  <si>
    <t>lucia.becchetti</t>
  </si>
  <si>
    <t>2025-07-02-19.00.06.035000</t>
  </si>
  <si>
    <t>9999-12-31-19.00.06.035000</t>
  </si>
  <si>
    <t>lucia.bombino</t>
  </si>
  <si>
    <t>2025-07-02-19.01.12.904000</t>
  </si>
  <si>
    <t>9999-12-31-19.01.12.904000</t>
  </si>
  <si>
    <t>lucia.carrara</t>
  </si>
  <si>
    <t>2025-07-02-19.02.11.782000</t>
  </si>
  <si>
    <t>9999-12-31-19.02.11.782000</t>
  </si>
  <si>
    <t>lucia.dellorusso</t>
  </si>
  <si>
    <t>2025-07-02-19.01.31.339000</t>
  </si>
  <si>
    <t>9999-12-31-19.01.31.339000</t>
  </si>
  <si>
    <t>lucia.iaquinandi</t>
  </si>
  <si>
    <t>2025-07-02-19.01.51.485000</t>
  </si>
  <si>
    <t>9999-12-31-19.01.51.485000</t>
  </si>
  <si>
    <t>lucia.lepore</t>
  </si>
  <si>
    <t>2025-07-02-19.00.49.263000</t>
  </si>
  <si>
    <t>9999-12-31-19.00.49.263000</t>
  </si>
  <si>
    <t>lucia.marconi</t>
  </si>
  <si>
    <t>2025-07-02-18.59.55.560000</t>
  </si>
  <si>
    <t>9999-12-31-18.59.55.560000</t>
  </si>
  <si>
    <t>lucia.moio</t>
  </si>
  <si>
    <t>2025-07-02-19.01.51.500000</t>
  </si>
  <si>
    <t>9999-12-31-19.01.51.500000</t>
  </si>
  <si>
    <t>lucia.patti</t>
  </si>
  <si>
    <t>2025-07-02-19.02.13.685000</t>
  </si>
  <si>
    <t>9999-12-31-19.02.13.685000</t>
  </si>
  <si>
    <t>lucia.perrone</t>
  </si>
  <si>
    <t>2025-07-02-19.02.11.796000</t>
  </si>
  <si>
    <t>9999-12-31-19.02.11.796000</t>
  </si>
  <si>
    <t>lucia.ragosta</t>
  </si>
  <si>
    <t>2025-07-02-19.01.26.041000</t>
  </si>
  <si>
    <t>9999-12-31-19.01.26.041000</t>
  </si>
  <si>
    <t>2025-07-02-19.01.38.825000</t>
  </si>
  <si>
    <t>9999-12-31-19.01.38.825000</t>
  </si>
  <si>
    <t>lucia.sgaramella</t>
  </si>
  <si>
    <t>2025-07-02-19.02.02.844000</t>
  </si>
  <si>
    <t>9999-12-31-19.02.02.844000</t>
  </si>
  <si>
    <t>lucia.veneri</t>
  </si>
  <si>
    <t>2025-07-09-19.01.39.102000</t>
  </si>
  <si>
    <t>9999-12-31-19.01.39.102000</t>
  </si>
  <si>
    <t>Ufficio II - DC Coordinamento</t>
  </si>
  <si>
    <t>luciamaristella.marinucci</t>
  </si>
  <si>
    <t>2025-07-02-18.59.52.254000</t>
  </si>
  <si>
    <t>9999-12-31-18.59.52.254000</t>
  </si>
  <si>
    <t>luciana.casaletto</t>
  </si>
  <si>
    <t>2025-07-02-19.00.35.734000</t>
  </si>
  <si>
    <t>9999-12-31-19.00.35.734000</t>
  </si>
  <si>
    <t>luciana.marotta</t>
  </si>
  <si>
    <t>2025-07-02-19.01.51.514000</t>
  </si>
  <si>
    <t>9999-12-31-19.01.51.514000</t>
  </si>
  <si>
    <t>luciana.tarantino</t>
  </si>
  <si>
    <t>2025-07-02-19.02.09.631000</t>
  </si>
  <si>
    <t>9999-12-31-19.02.09.631000</t>
  </si>
  <si>
    <t>lucianamaria.ocolisan</t>
  </si>
  <si>
    <t>2025-07-02-19.00.58.564000</t>
  </si>
  <si>
    <t>9999-12-31-19.00.58.564000</t>
  </si>
  <si>
    <t>luciano.aiello</t>
  </si>
  <si>
    <t>2025-07-02-19.01.51.527000</t>
  </si>
  <si>
    <t>9999-12-31-19.01.51.527000</t>
  </si>
  <si>
    <t>luciano.cudazzo</t>
  </si>
  <si>
    <t>luciano.diletto</t>
  </si>
  <si>
    <t>luciano.mazzeo</t>
  </si>
  <si>
    <t>2025-07-02-19.01.26.053000</t>
  </si>
  <si>
    <t>9999-12-31-19.01.26.053000</t>
  </si>
  <si>
    <t>luciano.serafini</t>
  </si>
  <si>
    <t>2025-07-02-19.01.44.768000</t>
  </si>
  <si>
    <t>9999-12-31-19.01.44.768000</t>
  </si>
  <si>
    <t>lucio.aceto</t>
  </si>
  <si>
    <t>lucio.campa</t>
  </si>
  <si>
    <t>2025-07-02-19.00.22.304000</t>
  </si>
  <si>
    <t>9999-12-31-19.00.22.304000</t>
  </si>
  <si>
    <t>lucio.dibuono</t>
  </si>
  <si>
    <t>2025-07-02-19.01.51.541000</t>
  </si>
  <si>
    <t>9999-12-31-19.01.51.541000</t>
  </si>
  <si>
    <t>lucrezia.vouk</t>
  </si>
  <si>
    <t>2025-07-02-19.01.26.072000</t>
  </si>
  <si>
    <t>9999-12-31-19.01.26.072000</t>
  </si>
  <si>
    <t>ludovica.falconi</t>
  </si>
  <si>
    <t>2025-07-02-19.00.06.050000</t>
  </si>
  <si>
    <t>9999-12-31-19.00.06.050000</t>
  </si>
  <si>
    <t>ludovica.risi</t>
  </si>
  <si>
    <t>2025-07-02-19.00.39.446000</t>
  </si>
  <si>
    <t>9999-12-31-19.00.39.446000</t>
  </si>
  <si>
    <t>ludovica.savona</t>
  </si>
  <si>
    <t>2025-07-02-19.01.51.556000</t>
  </si>
  <si>
    <t>9999-12-31-19.01.51.556000</t>
  </si>
  <si>
    <t>ludovica.sergio</t>
  </si>
  <si>
    <t>2025-07-02-19.00.47.198000</t>
  </si>
  <si>
    <t>9999-12-31-19.00.47.198000</t>
  </si>
  <si>
    <t>luigi.adamo</t>
  </si>
  <si>
    <t>2025-07-02-19.01.10.577000</t>
  </si>
  <si>
    <t>9999-12-31-19.01.10.577000</t>
  </si>
  <si>
    <t>luigi.baccaro</t>
  </si>
  <si>
    <t>2025-07-02-19.00.32.627000</t>
  </si>
  <si>
    <t>9999-12-31-19.00.32.627000</t>
  </si>
  <si>
    <t>luigi.bonu</t>
  </si>
  <si>
    <t>luigi.catalfamo</t>
  </si>
  <si>
    <t>luigi.damiano</t>
  </si>
  <si>
    <t>2025-07-02-19.00.06.066000</t>
  </si>
  <si>
    <t>9999-12-31-19.00.06.066000</t>
  </si>
  <si>
    <t>luigi.defalco</t>
  </si>
  <si>
    <t>2025-07-02-19.01.51.569000</t>
  </si>
  <si>
    <t>9999-12-31-19.01.51.569000</t>
  </si>
  <si>
    <t>luigi.durante</t>
  </si>
  <si>
    <t>2025-07-02-19.01.12.920000</t>
  </si>
  <si>
    <t>9999-12-31-19.01.12.920000</t>
  </si>
  <si>
    <t>luigi.fabiano</t>
  </si>
  <si>
    <t>2025-07-02-18.59.52.269000</t>
  </si>
  <si>
    <t>9999-12-31-18.59.52.269000</t>
  </si>
  <si>
    <t>luigi.flaibani</t>
  </si>
  <si>
    <t>2025-07-02-19.01.10.593000</t>
  </si>
  <si>
    <t>9999-12-31-19.01.10.593000</t>
  </si>
  <si>
    <t>luigi.gabrieli</t>
  </si>
  <si>
    <t>luigi.gallo</t>
  </si>
  <si>
    <t>2025-07-02-19.00.27.777000</t>
  </si>
  <si>
    <t>9999-12-31-19.00.27.777000</t>
  </si>
  <si>
    <t>luigi.gennari</t>
  </si>
  <si>
    <t>2025-07-02-19.01.07.475000</t>
  </si>
  <si>
    <t>9999-12-31-19.01.07.475000</t>
  </si>
  <si>
    <t>luigi.giglio</t>
  </si>
  <si>
    <t>2025-07-02-18.59.40.041000</t>
  </si>
  <si>
    <t>9999-12-31-18.59.40.041000</t>
  </si>
  <si>
    <t>luigi.ilardi</t>
  </si>
  <si>
    <t>2025-07-02-18.59.52.283000</t>
  </si>
  <si>
    <t>9999-12-31-18.59.52.283000</t>
  </si>
  <si>
    <t>luigi.iodice</t>
  </si>
  <si>
    <t>luigi.lupo</t>
  </si>
  <si>
    <t>2025-07-02-19.00.27.792000</t>
  </si>
  <si>
    <t>9999-12-31-19.00.27.792000</t>
  </si>
  <si>
    <t>luigi.maddaloni</t>
  </si>
  <si>
    <t>2025-07-02-19.01.06.194000</t>
  </si>
  <si>
    <t>9999-12-31-19.01.06.194000</t>
  </si>
  <si>
    <t>luigi.monaco</t>
  </si>
  <si>
    <t>luigi.nucci</t>
  </si>
  <si>
    <t>2025-07-02-18.59.52.295000</t>
  </si>
  <si>
    <t>9999-12-31-18.59.52.295000</t>
  </si>
  <si>
    <t>luigi.pansa</t>
  </si>
  <si>
    <t>2025-07-02-19.00.22.318000</t>
  </si>
  <si>
    <t>9999-12-31-19.00.22.318000</t>
  </si>
  <si>
    <t>luigi.pece</t>
  </si>
  <si>
    <t>2025-07-02-19.00.22.333000</t>
  </si>
  <si>
    <t>9999-12-31-19.00.22.333000</t>
  </si>
  <si>
    <t>luigi.pennetta</t>
  </si>
  <si>
    <t>luigi.roncetti</t>
  </si>
  <si>
    <t>2025-07-02-19.01.44.782000</t>
  </si>
  <si>
    <t>9999-12-31-19.01.44.782000</t>
  </si>
  <si>
    <t>luigi.ruocco</t>
  </si>
  <si>
    <t>luigi.siddu</t>
  </si>
  <si>
    <t>luigi.spinelli</t>
  </si>
  <si>
    <t>2025-07-02-19.00.13.717000</t>
  </si>
  <si>
    <t>9999-12-31-19.00.13.717000</t>
  </si>
  <si>
    <t>luigi.sposato</t>
  </si>
  <si>
    <t>2025-07-02-19.00.27.806000</t>
  </si>
  <si>
    <t>9999-12-31-19.00.27.806000</t>
  </si>
  <si>
    <t>luigiantonio.tuttavilla</t>
  </si>
  <si>
    <t>luigigiuliano.milano</t>
  </si>
  <si>
    <t>2025-07-02-19.00.29.876000</t>
  </si>
  <si>
    <t>9999-12-31-19.00.29.876000</t>
  </si>
  <si>
    <t>luigipietro.sambati</t>
  </si>
  <si>
    <t>2025-07-02-19.00.47.211000</t>
  </si>
  <si>
    <t>9999-12-31-19.00.47.211000</t>
  </si>
  <si>
    <t>luisa.aversa</t>
  </si>
  <si>
    <t>2025-07-02-19.02.00.886000</t>
  </si>
  <si>
    <t>9999-12-31-19.02.00.886000</t>
  </si>
  <si>
    <t>luisa.locorvo</t>
  </si>
  <si>
    <t>2025-07-02-19.02.11.809000</t>
  </si>
  <si>
    <t>9999-12-31-19.02.11.809000</t>
  </si>
  <si>
    <t>luisa.panella</t>
  </si>
  <si>
    <t>2025-07-02-19.00.08.462000</t>
  </si>
  <si>
    <t>9999-12-31-19.00.08.462000</t>
  </si>
  <si>
    <t>luisa.piseddu</t>
  </si>
  <si>
    <t>2025-07-02-19.00.47.225000</t>
  </si>
  <si>
    <t>9999-12-31-19.00.47.225000</t>
  </si>
  <si>
    <t>luisella.caboni</t>
  </si>
  <si>
    <t>2025-07-02-19.02.00.903000</t>
  </si>
  <si>
    <t>9999-12-31-19.02.00.903000</t>
  </si>
  <si>
    <t>luisellamaristella.toso</t>
  </si>
  <si>
    <t>2025-07-02-19.02.11.826000</t>
  </si>
  <si>
    <t>9999-12-31-19.02.11.826000</t>
  </si>
  <si>
    <t>maddalena.balistreri</t>
  </si>
  <si>
    <t>2025-07-02-19.01.02.888000</t>
  </si>
  <si>
    <t>9999-12-31-19.01.02.888000</t>
  </si>
  <si>
    <t>maddalena.celona</t>
  </si>
  <si>
    <t>2025-07-02-19.02.11.840000</t>
  </si>
  <si>
    <t>9999-12-31-19.02.11.840000</t>
  </si>
  <si>
    <t>maddalena.romano</t>
  </si>
  <si>
    <t>2025-07-02-19.01.51.584000</t>
  </si>
  <si>
    <t>9999-12-31-19.01.51.584000</t>
  </si>
  <si>
    <t>mafalda.zembla</t>
  </si>
  <si>
    <t>2025-07-02-19.01.26.085000</t>
  </si>
  <si>
    <t>9999-12-31-19.01.26.085000</t>
  </si>
  <si>
    <t>magda.lavella</t>
  </si>
  <si>
    <t>2025-07-02-18.59.56.355000</t>
  </si>
  <si>
    <t>9999-12-31-18.59.56.355000</t>
  </si>
  <si>
    <t>manola.marini</t>
  </si>
  <si>
    <t>2025-07-02-19.00.13.733000</t>
  </si>
  <si>
    <t>9999-12-31-19.00.13.733000</t>
  </si>
  <si>
    <t>manuel.amico</t>
  </si>
  <si>
    <t>manuel.carusi</t>
  </si>
  <si>
    <t>2025-07-02-19.01.44.796000</t>
  </si>
  <si>
    <t>9999-12-31-19.01.44.796000</t>
  </si>
  <si>
    <t>manuel.delucia</t>
  </si>
  <si>
    <t>2025-07-02-18.59.57.437000</t>
  </si>
  <si>
    <t>9999-12-31-18.59.57.437000</t>
  </si>
  <si>
    <t>manuel.imperatori</t>
  </si>
  <si>
    <t>2025-07-02-19.00.16.167000</t>
  </si>
  <si>
    <t>9999-12-31-19.00.16.167000</t>
  </si>
  <si>
    <t>manuel.spedicato</t>
  </si>
  <si>
    <t>2025-07-01-00.00.00.000000</t>
  </si>
  <si>
    <t>manuela.carruba</t>
  </si>
  <si>
    <t>2025-07-02-19.01.48.211000</t>
  </si>
  <si>
    <t>9999-12-31-19.01.48.211000</t>
  </si>
  <si>
    <t>manuela.cerella</t>
  </si>
  <si>
    <t>2025-07-02-19.01.51.602000</t>
  </si>
  <si>
    <t>9999-12-31-19.01.51.602000</t>
  </si>
  <si>
    <t>manuela.defilippo</t>
  </si>
  <si>
    <t>2025-07-02-19.00.06.079000</t>
  </si>
  <si>
    <t>9999-12-31-19.00.06.079000</t>
  </si>
  <si>
    <t>manuela.fadda</t>
  </si>
  <si>
    <t>2025-07-02-19.02.00.916000</t>
  </si>
  <si>
    <t>9999-12-31-19.02.00.916000</t>
  </si>
  <si>
    <t>manuela.lombardi</t>
  </si>
  <si>
    <t>2025-07-02-19.02.07.739000</t>
  </si>
  <si>
    <t>9999-12-31-19.02.07.739000</t>
  </si>
  <si>
    <t>manuela.mezzomo</t>
  </si>
  <si>
    <t>2025-07-02-19.01.34.189000</t>
  </si>
  <si>
    <t>9999-12-31-19.01.34.189000</t>
  </si>
  <si>
    <t>manuela.paparo</t>
  </si>
  <si>
    <t>2025-07-02-19.01.26.100000</t>
  </si>
  <si>
    <t>9999-12-31-19.01.26.100000</t>
  </si>
  <si>
    <t>manuela.porta</t>
  </si>
  <si>
    <t>2025-07-02-19.00.11.121000</t>
  </si>
  <si>
    <t>9999-12-31-19.00.11.121000</t>
  </si>
  <si>
    <t>manuela.principe</t>
  </si>
  <si>
    <t>2025-07-02-19.00.27.820000</t>
  </si>
  <si>
    <t>9999-12-31-19.00.27.820000</t>
  </si>
  <si>
    <t>manuela.pugliese</t>
  </si>
  <si>
    <t>2025-07-02-19.00.27.836000</t>
  </si>
  <si>
    <t>9999-12-31-19.00.27.836000</t>
  </si>
  <si>
    <t>manuela.schilardi</t>
  </si>
  <si>
    <t>2025-07-02-19.02.11.854000</t>
  </si>
  <si>
    <t>9999-12-31-19.02.11.854000</t>
  </si>
  <si>
    <t>manuela.sgro</t>
  </si>
  <si>
    <t>2025-07-02-19.01.34.200000</t>
  </si>
  <si>
    <t>9999-12-31-19.01.34.200000</t>
  </si>
  <si>
    <t>manuela.tretola</t>
  </si>
  <si>
    <t>2025-07-02-19.02.23.169000</t>
  </si>
  <si>
    <t>9999-12-31-19.02.23.169000</t>
  </si>
  <si>
    <t>manuela.zinna</t>
  </si>
  <si>
    <t>2025-07-02-18.59.40.057000</t>
  </si>
  <si>
    <t>9999-12-31-18.59.40.057000</t>
  </si>
  <si>
    <t>2025-07-02-19.01.31.354000</t>
  </si>
  <si>
    <t>9999-12-31-19.01.31.354000</t>
  </si>
  <si>
    <t>mara.mancini</t>
  </si>
  <si>
    <t>2025-07-02-19.01.44.807000</t>
  </si>
  <si>
    <t>9999-12-31-19.01.44.807000</t>
  </si>
  <si>
    <t>mara.savria</t>
  </si>
  <si>
    <t>2025-07-02-19.01.51.624000</t>
  </si>
  <si>
    <t>9999-12-31-19.01.51.624000</t>
  </si>
  <si>
    <t>mara.venga</t>
  </si>
  <si>
    <t>2025-07-02-19.00.16.182000</t>
  </si>
  <si>
    <t>9999-12-31-19.00.16.182000</t>
  </si>
  <si>
    <t>marcella.bonadies</t>
  </si>
  <si>
    <t>2025-07-02-19.01.57.609000</t>
  </si>
  <si>
    <t>9999-12-31-19.01.57.609000</t>
  </si>
  <si>
    <t>marcella.carile</t>
  </si>
  <si>
    <t>2025-07-02-19.01.57.623000</t>
  </si>
  <si>
    <t>9999-12-31-19.01.57.623000</t>
  </si>
  <si>
    <t>marcello.dalessandro</t>
  </si>
  <si>
    <t>2025-07-02-19.01.44.826000</t>
  </si>
  <si>
    <t>9999-12-31-19.01.44.826000</t>
  </si>
  <si>
    <t>marcello.dellaqueva</t>
  </si>
  <si>
    <t>2025-07-02-19.00.00.920000</t>
  </si>
  <si>
    <t>9999-12-31-19.00.00.920000</t>
  </si>
  <si>
    <t>marcello.montaruli</t>
  </si>
  <si>
    <t>2025-07-02-19.02.19.504000</t>
  </si>
  <si>
    <t>9999-12-31-19.02.19.504000</t>
  </si>
  <si>
    <t>marcello.rinaldi</t>
  </si>
  <si>
    <t>2025-07-02-19.01.02.903000</t>
  </si>
  <si>
    <t>9999-12-31-19.01.02.903000</t>
  </si>
  <si>
    <t>marcello.stufano</t>
  </si>
  <si>
    <t>marcello.testa</t>
  </si>
  <si>
    <t>2025-07-02-19.01.26.114000</t>
  </si>
  <si>
    <t>9999-12-31-19.01.26.114000</t>
  </si>
  <si>
    <t>marcellonunzio.catalano</t>
  </si>
  <si>
    <t>2025-07-02-19.01.38.838000</t>
  </si>
  <si>
    <t>9999-12-31-19.01.38.838000</t>
  </si>
  <si>
    <t>marco.antoniazzi</t>
  </si>
  <si>
    <t>2025-07-02-19.02.05.787000</t>
  </si>
  <si>
    <t>9999-12-31-19.02.05.787000</t>
  </si>
  <si>
    <t>marco.bellumore</t>
  </si>
  <si>
    <t>2025-07-02-19.00.57.233000</t>
  </si>
  <si>
    <t>9999-12-31-19.00.57.233000</t>
  </si>
  <si>
    <t>marco.buonavolonta</t>
  </si>
  <si>
    <t>2025-07-30-14.29.28.468000</t>
  </si>
  <si>
    <t>marco.cagnucci</t>
  </si>
  <si>
    <t>2025-07-02-19.01.31.366000</t>
  </si>
  <si>
    <t>9999-12-31-19.01.31.366000</t>
  </si>
  <si>
    <t>marco.capozzo</t>
  </si>
  <si>
    <t>2025-07-02-19.01.57.638000</t>
  </si>
  <si>
    <t>9999-12-31-19.01.57.638000</t>
  </si>
  <si>
    <t>marco.caruso</t>
  </si>
  <si>
    <t>marco.caruzzo</t>
  </si>
  <si>
    <t>marco.conte</t>
  </si>
  <si>
    <t>2025-07-02-18.59.55.574000</t>
  </si>
  <si>
    <t>9999-12-31-18.59.55.574000</t>
  </si>
  <si>
    <t>marco.crotti</t>
  </si>
  <si>
    <t>2025-07-02-19.00.47.242000</t>
  </si>
  <si>
    <t>9999-12-31-19.00.47.242000</t>
  </si>
  <si>
    <t>marco.esposito</t>
  </si>
  <si>
    <t>2025-07-09-19.01.49.401000</t>
  </si>
  <si>
    <t>9999-12-31-19.01.49.401000</t>
  </si>
  <si>
    <t>Ufficio ASG - DIL Centro</t>
  </si>
  <si>
    <t>marco.faggella</t>
  </si>
  <si>
    <t>2025-07-02-19.02.19.519000</t>
  </si>
  <si>
    <t>9999-12-31-19.02.19.519000</t>
  </si>
  <si>
    <t>marco.fin</t>
  </si>
  <si>
    <t>marco.gardini</t>
  </si>
  <si>
    <t>marco.iannucci</t>
  </si>
  <si>
    <t>2025-07-02-19.01.51.643000</t>
  </si>
  <si>
    <t>9999-12-31-19.01.51.643000</t>
  </si>
  <si>
    <t>marco.lapini</t>
  </si>
  <si>
    <t>marco.laurenzi</t>
  </si>
  <si>
    <t>marco.marini1</t>
  </si>
  <si>
    <t>marco.Marini1</t>
  </si>
  <si>
    <t>marco.marrocchi</t>
  </si>
  <si>
    <t>2025-07-02-19.00.59.140000</t>
  </si>
  <si>
    <t>9999-12-31-19.00.59.140000</t>
  </si>
  <si>
    <t>marco.morena</t>
  </si>
  <si>
    <t>2025-07-02-19.00.22.347000</t>
  </si>
  <si>
    <t>9999-12-31-19.00.22.347000</t>
  </si>
  <si>
    <t>marco.nadalini</t>
  </si>
  <si>
    <t>2025-07-02-19.02.11.866000</t>
  </si>
  <si>
    <t>9999-12-31-19.02.11.866000</t>
  </si>
  <si>
    <t>marco.piccirillo</t>
  </si>
  <si>
    <t>2025-07-02-19.01.26.128000</t>
  </si>
  <si>
    <t>9999-12-31-19.01.26.128000</t>
  </si>
  <si>
    <t>marco.portacci</t>
  </si>
  <si>
    <t>2025-07-02-19.01.07.488000</t>
  </si>
  <si>
    <t>9999-12-31-19.01.07.488000</t>
  </si>
  <si>
    <t>marco.rao</t>
  </si>
  <si>
    <t>marco.romano</t>
  </si>
  <si>
    <t>2025-07-02-19.01.51.658000</t>
  </si>
  <si>
    <t>9999-12-31-19.01.51.658000</t>
  </si>
  <si>
    <t>marco.romanucci</t>
  </si>
  <si>
    <t>2025-07-02-19.02.20.922000</t>
  </si>
  <si>
    <t>9999-12-31-19.02.20.922000</t>
  </si>
  <si>
    <t>marco.sabatino</t>
  </si>
  <si>
    <t>2025-07-02-19.00.29.893000</t>
  </si>
  <si>
    <t>9999-12-31-19.00.29.893000</t>
  </si>
  <si>
    <t>marco.santia</t>
  </si>
  <si>
    <t>marco.spiga</t>
  </si>
  <si>
    <t>2025-07-02-19.00.11.405000</t>
  </si>
  <si>
    <t>9999-12-31-19.00.11.405000</t>
  </si>
  <si>
    <t>marco.tofani</t>
  </si>
  <si>
    <t>marco.travaglino</t>
  </si>
  <si>
    <t>marco.valenti</t>
  </si>
  <si>
    <t>2025-07-02-19.01.44.840000</t>
  </si>
  <si>
    <t>9999-12-31-19.01.44.840000</t>
  </si>
  <si>
    <t>marcoorazio.miranda</t>
  </si>
  <si>
    <t>2025-07-02-19.01.31.379000</t>
  </si>
  <si>
    <t>9999-12-31-19.01.31.379000</t>
  </si>
  <si>
    <t>margherita.barbato</t>
  </si>
  <si>
    <t>2025-07-02-19.01.02.918000</t>
  </si>
  <si>
    <t>9999-12-31-19.01.02.918000</t>
  </si>
  <si>
    <t>2025-07-02-19.01.48.226000</t>
  </si>
  <si>
    <t>9999-12-31-19.01.48.226000</t>
  </si>
  <si>
    <t>margherita.falzone</t>
  </si>
  <si>
    <t>2025-07-02-19.01.12.945000</t>
  </si>
  <si>
    <t>9999-12-31-19.01.12.945000</t>
  </si>
  <si>
    <t>margherita.nappi</t>
  </si>
  <si>
    <t>2025-07-02-19.00.39.712000</t>
  </si>
  <si>
    <t>9999-12-31-19.00.39.712000</t>
  </si>
  <si>
    <t>margherita.plutino</t>
  </si>
  <si>
    <t>2025-07-02-19.01.54.765000</t>
  </si>
  <si>
    <t>9999-12-31-19.01.54.765000</t>
  </si>
  <si>
    <t>maria.accogli</t>
  </si>
  <si>
    <t>2025-07-02-19.00.19.877000</t>
  </si>
  <si>
    <t>9999-12-31-19.00.19.877000</t>
  </si>
  <si>
    <t>maria.adamo</t>
  </si>
  <si>
    <t>2025-07-02-19.00.47.256000</t>
  </si>
  <si>
    <t>9999-12-31-19.00.47.256000</t>
  </si>
  <si>
    <t>maria.argenziano</t>
  </si>
  <si>
    <t>2025-07-02-19.00.54.041000</t>
  </si>
  <si>
    <t>9999-12-31-19.00.54.041000</t>
  </si>
  <si>
    <t>maria.bonacci</t>
  </si>
  <si>
    <t>2025-07-02-19.02.02.859000</t>
  </si>
  <si>
    <t>9999-12-31-19.02.02.859000</t>
  </si>
  <si>
    <t>maria.capozzi</t>
  </si>
  <si>
    <t>2025-07-02-19.01.39.615000</t>
  </si>
  <si>
    <t>9999-12-31-19.01.39.615000</t>
  </si>
  <si>
    <t>maria.carracino</t>
  </si>
  <si>
    <t>2025-07-02-19.00.39.728000</t>
  </si>
  <si>
    <t>9999-12-31-19.00.39.728000</t>
  </si>
  <si>
    <t>maria.chiatante</t>
  </si>
  <si>
    <t>2025-07-02-19.00.02.676000</t>
  </si>
  <si>
    <t>9999-12-31-19.00.02.676000</t>
  </si>
  <si>
    <t>maria.cuzzetto</t>
  </si>
  <si>
    <t>2025-07-02-19.00.27.849000</t>
  </si>
  <si>
    <t>9999-12-31-19.00.27.849000</t>
  </si>
  <si>
    <t>maria.defilippis</t>
  </si>
  <si>
    <t>2025-07-02-19.00.22.364000</t>
  </si>
  <si>
    <t>9999-12-31-19.00.22.364000</t>
  </si>
  <si>
    <t>maria.dellavalle</t>
  </si>
  <si>
    <t>2025-07-02-19.00.16.455000</t>
  </si>
  <si>
    <t>9999-12-31-19.00.16.455000</t>
  </si>
  <si>
    <t>maria.guzzo</t>
  </si>
  <si>
    <t>2025-07-02-19.00.51.240000</t>
  </si>
  <si>
    <t>9999-12-31-19.00.51.240000</t>
  </si>
  <si>
    <t>maria.maglia</t>
  </si>
  <si>
    <t>maria.mancuso</t>
  </si>
  <si>
    <t>2025-07-02-19.00.06.095000</t>
  </si>
  <si>
    <t>9999-12-31-19.00.06.095000</t>
  </si>
  <si>
    <t>maria.materazzo</t>
  </si>
  <si>
    <t>2025-07-02-19.02.05.802000</t>
  </si>
  <si>
    <t>9999-12-31-19.02.05.802000</t>
  </si>
  <si>
    <t>maria.nicoletti</t>
  </si>
  <si>
    <t>2025-07-02-19.01.31.393000</t>
  </si>
  <si>
    <t>9999-12-31-19.01.31.393000</t>
  </si>
  <si>
    <t>maria.paturzo</t>
  </si>
  <si>
    <t>2025-07-02-19.01.00.057000</t>
  </si>
  <si>
    <t>9999-12-31-19.01.00.057000</t>
  </si>
  <si>
    <t>maria.pennestri</t>
  </si>
  <si>
    <t>2025-07-02-19.02.15.977000</t>
  </si>
  <si>
    <t>9999-12-31-19.02.15.977000</t>
  </si>
  <si>
    <t>maria.quattrone</t>
  </si>
  <si>
    <t>2025-07-02-19.01.44.853000</t>
  </si>
  <si>
    <t>9999-12-31-19.01.44.853000</t>
  </si>
  <si>
    <t>maria.roggero</t>
  </si>
  <si>
    <t>2025-07-02-19.01.44.865000</t>
  </si>
  <si>
    <t>9999-12-31-19.01.44.865000</t>
  </si>
  <si>
    <t>maria.rossi</t>
  </si>
  <si>
    <t>2025-07-02-19.00.29.907000</t>
  </si>
  <si>
    <t>9999-12-31-19.00.29.907000</t>
  </si>
  <si>
    <t>maria.sansone</t>
  </si>
  <si>
    <t>2025-07-02-19.01.44.878000</t>
  </si>
  <si>
    <t>9999-12-31-19.01.44.878000</t>
  </si>
  <si>
    <t>maria.solidoro</t>
  </si>
  <si>
    <t>2025-07-02-19.00.32.643000</t>
  </si>
  <si>
    <t>9999-12-31-19.00.32.643000</t>
  </si>
  <si>
    <t>maria.tricarico</t>
  </si>
  <si>
    <t>2025-07-02-19.01.44.895000</t>
  </si>
  <si>
    <t>9999-12-31-19.01.44.895000</t>
  </si>
  <si>
    <t>maria.viglione</t>
  </si>
  <si>
    <t>2025-07-02-19.00.26.084000</t>
  </si>
  <si>
    <t>9999-12-31-19.00.26.084000</t>
  </si>
  <si>
    <t>maria.viscardi</t>
  </si>
  <si>
    <t>2025-07-02-19.00.26.102000</t>
  </si>
  <si>
    <t>9999-12-31-19.00.26.102000</t>
  </si>
  <si>
    <t>mariaangela.marchiorello</t>
  </si>
  <si>
    <t>2025-07-02-19.01.14.865000</t>
  </si>
  <si>
    <t>9999-12-31-19.01.14.865000</t>
  </si>
  <si>
    <t>mariaangela.piccolo</t>
  </si>
  <si>
    <t>2025-07-02-19.00.27.862000</t>
  </si>
  <si>
    <t>9999-12-31-19.00.27.862000</t>
  </si>
  <si>
    <t>mariaangelica.saponara</t>
  </si>
  <si>
    <t>2025-07-02-19.01.00.076000</t>
  </si>
  <si>
    <t>9999-12-31-19.01.00.076000</t>
  </si>
  <si>
    <t>mariaanna.mase</t>
  </si>
  <si>
    <t>2025-07-02-19.01.51.673000</t>
  </si>
  <si>
    <t>9999-12-31-19.01.51.673000</t>
  </si>
  <si>
    <t>mariaantonella.dagostino</t>
  </si>
  <si>
    <t>2025-07-02-19.00.35.750000</t>
  </si>
  <si>
    <t>9999-12-31-19.00.35.750000</t>
  </si>
  <si>
    <t>mariaantonietta.delogu</t>
  </si>
  <si>
    <t>2025-07-02-19.00.04.614000</t>
  </si>
  <si>
    <t>9999-12-31-19.00.04.614000</t>
  </si>
  <si>
    <t>mariaantonietta.furno</t>
  </si>
  <si>
    <t>2025-07-02-19.02.00.995000</t>
  </si>
  <si>
    <t>9999-12-31-19.02.00.995000</t>
  </si>
  <si>
    <t>mariaantonietta.moreddu</t>
  </si>
  <si>
    <t>2025-07-02-19.00.11.419000</t>
  </si>
  <si>
    <t>9999-12-31-19.00.11.419000</t>
  </si>
  <si>
    <t>mariaantonietta.piras</t>
  </si>
  <si>
    <t>2025-07-02-19.02.01.007000</t>
  </si>
  <si>
    <t>9999-12-31-19.02.01.007000</t>
  </si>
  <si>
    <t>mariaassunta.dimarco</t>
  </si>
  <si>
    <t>2025-07-02-19.00.39.744000</t>
  </si>
  <si>
    <t>9999-12-31-19.00.39.744000</t>
  </si>
  <si>
    <t>mariaassunta.labate</t>
  </si>
  <si>
    <t>2025-07-02-19.01.02.938000</t>
  </si>
  <si>
    <t>9999-12-31-19.01.02.938000</t>
  </si>
  <si>
    <t>mariabeatrice.ambrosini</t>
  </si>
  <si>
    <t>2025-07-02-18.59.52.310000</t>
  </si>
  <si>
    <t>9999-12-31-18.59.52.310000</t>
  </si>
  <si>
    <t>mariabettina.giaigischia</t>
  </si>
  <si>
    <t>2025-07-02-19.01.31.407000</t>
  </si>
  <si>
    <t>9999-12-31-19.01.31.407000</t>
  </si>
  <si>
    <t>mariacarmela.muscogiuri</t>
  </si>
  <si>
    <t>2025-07-02-19.01.57.653000</t>
  </si>
  <si>
    <t>9999-12-31-19.01.57.653000</t>
  </si>
  <si>
    <t>mariacarmela.vecchio</t>
  </si>
  <si>
    <t>2025-07-02-18.59.56.370000</t>
  </si>
  <si>
    <t>9999-12-31-18.59.56.370000</t>
  </si>
  <si>
    <t>mariacarmen.gatti</t>
  </si>
  <si>
    <t>2025-07-02-19.00.57.246000</t>
  </si>
  <si>
    <t>9999-12-31-19.00.57.246000</t>
  </si>
  <si>
    <t>mariachiara.mancini</t>
  </si>
  <si>
    <t>2025-07-02-19.01.12.959000</t>
  </si>
  <si>
    <t>9999-12-31-19.01.12.959000</t>
  </si>
  <si>
    <t>mariaconcetta.longo</t>
  </si>
  <si>
    <t>2025-07-02-18.59.40.097000</t>
  </si>
  <si>
    <t>9999-12-31-18.59.40.097000</t>
  </si>
  <si>
    <t>mariaconcetta.sergi</t>
  </si>
  <si>
    <t>2025-07-02-19.00.32.655000</t>
  </si>
  <si>
    <t>9999-12-31-19.00.32.655000</t>
  </si>
  <si>
    <t>mariaconcetta.tenisci</t>
  </si>
  <si>
    <t>2025-07-02-18.59.52.324000</t>
  </si>
  <si>
    <t>9999-12-31-18.59.52.324000</t>
  </si>
  <si>
    <t>mariacristina.crisafulli</t>
  </si>
  <si>
    <t>2025-07-02-19.01.44.907000</t>
  </si>
  <si>
    <t>9999-12-31-19.01.44.907000</t>
  </si>
  <si>
    <t>mariadaniela.magli</t>
  </si>
  <si>
    <t>2025-07-02-19.00.32.669000</t>
  </si>
  <si>
    <t>9999-12-31-19.00.32.669000</t>
  </si>
  <si>
    <t>mariaelena.scorcia</t>
  </si>
  <si>
    <t>2025-07-02-19.01.44.919000</t>
  </si>
  <si>
    <t>9999-12-31-19.01.44.919000</t>
  </si>
  <si>
    <t>mariaflorica.sammartino</t>
  </si>
  <si>
    <t>2025-07-02-19.01.26.141000</t>
  </si>
  <si>
    <t>9999-12-31-19.01.26.141000</t>
  </si>
  <si>
    <t>mariafrancesca.arena</t>
  </si>
  <si>
    <t>2025-07-02-19.01.51.688000</t>
  </si>
  <si>
    <t>9999-12-31-19.01.51.688000</t>
  </si>
  <si>
    <t>mariafrancesca.calabro</t>
  </si>
  <si>
    <t>2025-07-02-19.01.54.780000</t>
  </si>
  <si>
    <t>9999-12-31-19.01.54.780000</t>
  </si>
  <si>
    <t>mariafrancesca.febbraio</t>
  </si>
  <si>
    <t>mariafrancesca.mainiero</t>
  </si>
  <si>
    <t>2025-07-02-19.01.51.702000</t>
  </si>
  <si>
    <t>9999-12-31-19.01.51.702000</t>
  </si>
  <si>
    <t>mariafrancesca.santoli</t>
  </si>
  <si>
    <t>2025-07-09-19.00.28.861000</t>
  </si>
  <si>
    <t>9999-12-31-19.00.28.861000</t>
  </si>
  <si>
    <t>mariagabriella.bartolomeo</t>
  </si>
  <si>
    <t>2025-07-02-19.01.54.795000</t>
  </si>
  <si>
    <t>9999-12-31-19.01.54.795000</t>
  </si>
  <si>
    <t>mariagabriella.laise</t>
  </si>
  <si>
    <t>2025-07-02-19.02.05.817000</t>
  </si>
  <si>
    <t>9999-12-31-19.02.05.817000</t>
  </si>
  <si>
    <t>mariagiovanna.barba</t>
  </si>
  <si>
    <t>2025-07-02-19.00.43.468000</t>
  </si>
  <si>
    <t>9999-12-31-19.00.43.468000</t>
  </si>
  <si>
    <t>mariagiovanna.onida</t>
  </si>
  <si>
    <t>2025-07-02-19.00.11.432000</t>
  </si>
  <si>
    <t>9999-12-31-19.00.11.432000</t>
  </si>
  <si>
    <t>mariagiulia.ricci</t>
  </si>
  <si>
    <t>2025-07-02-19.00.47.271000</t>
  </si>
  <si>
    <t>9999-12-31-19.00.47.271000</t>
  </si>
  <si>
    <t>mariagloria.salvino</t>
  </si>
  <si>
    <t>2025-07-02-19.00.27.877000</t>
  </si>
  <si>
    <t>9999-12-31-19.00.27.877000</t>
  </si>
  <si>
    <t>mariagrazia.caruso</t>
  </si>
  <si>
    <t>2025-07-02-18.59.57.462000</t>
  </si>
  <si>
    <t>9999-12-31-18.59.57.462000</t>
  </si>
  <si>
    <t>mariagrazia.miglio</t>
  </si>
  <si>
    <t>2025-07-02-19.01.26.155000</t>
  </si>
  <si>
    <t>9999-12-31-19.01.26.155000</t>
  </si>
  <si>
    <t>mariagrazia.sabia</t>
  </si>
  <si>
    <t>2025-07-02-19.00.08.765000</t>
  </si>
  <si>
    <t>9999-12-31-19.00.08.765000</t>
  </si>
  <si>
    <t>mariagrazia.scaringella</t>
  </si>
  <si>
    <t>2025-07-02-19.01.57.668000</t>
  </si>
  <si>
    <t>9999-12-31-19.01.57.668000</t>
  </si>
  <si>
    <t>mariagrazia.serrano</t>
  </si>
  <si>
    <t>2025-07-02-19.02.14.207000</t>
  </si>
  <si>
    <t>9999-12-31-19.02.14.207000</t>
  </si>
  <si>
    <t>mariagrazia.zollo</t>
  </si>
  <si>
    <t>2025-07-02-19.02.23.436000</t>
  </si>
  <si>
    <t>9999-12-31-19.02.23.436000</t>
  </si>
  <si>
    <t>marialaura.serra</t>
  </si>
  <si>
    <t>2025-07-02-19.00.47.284000</t>
  </si>
  <si>
    <t>9999-12-31-19.00.47.284000</t>
  </si>
  <si>
    <t>marialetizia.modugno</t>
  </si>
  <si>
    <t>2025-07-02-19.01.57.680000</t>
  </si>
  <si>
    <t>9999-12-31-19.01.57.680000</t>
  </si>
  <si>
    <t>marialetizia.pennetta</t>
  </si>
  <si>
    <t>2025-07-02-19.00.19.890000</t>
  </si>
  <si>
    <t>9999-12-31-19.00.19.890000</t>
  </si>
  <si>
    <t>marialisa.orsini</t>
  </si>
  <si>
    <t>2025-07-02-19.02.19.531000</t>
  </si>
  <si>
    <t>9999-12-31-19.02.19.531000</t>
  </si>
  <si>
    <t>marialoredana.ruffotarzia</t>
  </si>
  <si>
    <t>2025-07-02-19.01.26.167000</t>
  </si>
  <si>
    <t>9999-12-31-19.01.26.167000</t>
  </si>
  <si>
    <t>marialuisa.alvares</t>
  </si>
  <si>
    <t>2025-07-02-19.00.54.854000</t>
  </si>
  <si>
    <t>9999-12-31-19.00.54.854000</t>
  </si>
  <si>
    <t>marialuisa.chiocci</t>
  </si>
  <si>
    <t>2025-07-02-19.00.06.108000</t>
  </si>
  <si>
    <t>9999-12-31-19.00.06.108000</t>
  </si>
  <si>
    <t>marialuisa.greco</t>
  </si>
  <si>
    <t>2025-07-02-19.00.02.690000</t>
  </si>
  <si>
    <t>9999-12-31-19.00.02.690000</t>
  </si>
  <si>
    <t>marialuisa.sigismondo</t>
  </si>
  <si>
    <t>2025-07-02-19.00.06.123000</t>
  </si>
  <si>
    <t>9999-12-31-19.00.06.123000</t>
  </si>
  <si>
    <t>marialuisa.zampatti</t>
  </si>
  <si>
    <t>2025-07-02-19.02.02.878000</t>
  </si>
  <si>
    <t>9999-12-31-19.02.02.878000</t>
  </si>
  <si>
    <t>mariamaddalena.barbieri</t>
  </si>
  <si>
    <t>2025-07-02-19.00.18.208000</t>
  </si>
  <si>
    <t>9999-12-31-19.00.18.208000</t>
  </si>
  <si>
    <t>mariamilva.manis</t>
  </si>
  <si>
    <t>2025-07-02-19.02.01.022000</t>
  </si>
  <si>
    <t>9999-12-31-19.02.01.022000</t>
  </si>
  <si>
    <t>mariamontagna.sollazzo</t>
  </si>
  <si>
    <t>mariangela.arcardini</t>
  </si>
  <si>
    <t>2025-07-02-19.00.42.361000</t>
  </si>
  <si>
    <t>9999-12-31-19.00.42.361000</t>
  </si>
  <si>
    <t>mariangela.pullara</t>
  </si>
  <si>
    <t>2025-07-02-18.59.40.114000</t>
  </si>
  <si>
    <t>9999-12-31-18.59.40.114000</t>
  </si>
  <si>
    <t>2025-07-02-19.02.07.753000</t>
  </si>
  <si>
    <t>9999-12-31-19.02.07.753000</t>
  </si>
  <si>
    <t>mariangela.vitelli</t>
  </si>
  <si>
    <t>2025-07-02-19.00.35.766000</t>
  </si>
  <si>
    <t>9999-12-31-19.00.35.766000</t>
  </si>
  <si>
    <t>mariangela.zedda</t>
  </si>
  <si>
    <t>2025-07-02-19.02.01.036000</t>
  </si>
  <si>
    <t>9999-12-31-19.02.01.036000</t>
  </si>
  <si>
    <t>marianna.bottega</t>
  </si>
  <si>
    <t>2025-07-02-19.02.14.221000</t>
  </si>
  <si>
    <t>9999-12-31-19.02.14.221000</t>
  </si>
  <si>
    <t>marianna.crisera</t>
  </si>
  <si>
    <t>2025-07-02-19.01.26.186000</t>
  </si>
  <si>
    <t>9999-12-31-19.01.26.186000</t>
  </si>
  <si>
    <t>2025-07-02-18.59.40.127000</t>
  </si>
  <si>
    <t>9999-12-31-18.59.40.127000</t>
  </si>
  <si>
    <t>marianna.gambino</t>
  </si>
  <si>
    <t>2025-07-02-19.01.51.714000</t>
  </si>
  <si>
    <t>9999-12-31-19.01.51.714000</t>
  </si>
  <si>
    <t>marianna.lopresti</t>
  </si>
  <si>
    <t>2025-07-02-19.00.00.941000</t>
  </si>
  <si>
    <t>9999-12-31-19.00.00.941000</t>
  </si>
  <si>
    <t>marianna.masullo</t>
  </si>
  <si>
    <t>2025-07-02-19.00.39.760000</t>
  </si>
  <si>
    <t>9999-12-31-19.00.39.760000</t>
  </si>
  <si>
    <t>marianna.politi</t>
  </si>
  <si>
    <t>2025-07-02-19.00.32.684000</t>
  </si>
  <si>
    <t>9999-12-31-19.00.32.684000</t>
  </si>
  <si>
    <t>marianna.scavone</t>
  </si>
  <si>
    <t>2025-07-02-19.00.35.779000</t>
  </si>
  <si>
    <t>9999-12-31-19.00.35.779000</t>
  </si>
  <si>
    <t>mariapaola.susca</t>
  </si>
  <si>
    <t>2025-07-02-19.01.26.202000</t>
  </si>
  <si>
    <t>9999-12-31-19.01.26.202000</t>
  </si>
  <si>
    <t>mariapia.cavalcanti</t>
  </si>
  <si>
    <t>2025-07-02-19.01.57.696000</t>
  </si>
  <si>
    <t>9999-12-31-19.01.57.696000</t>
  </si>
  <si>
    <t>mariapia.diodati</t>
  </si>
  <si>
    <t>2025-07-02-19.01.44.932000</t>
  </si>
  <si>
    <t>9999-12-31-19.01.44.932000</t>
  </si>
  <si>
    <t>mariapia.stanco</t>
  </si>
  <si>
    <t>2025-07-02-19.00.47.303000</t>
  </si>
  <si>
    <t>9999-12-31-19.00.47.303000</t>
  </si>
  <si>
    <t>mariapiaimmacolata.lorusso</t>
  </si>
  <si>
    <t>2025-07-02-19.02.19.544000</t>
  </si>
  <si>
    <t>9999-12-31-19.02.19.544000</t>
  </si>
  <si>
    <t>mariarita.badalamenti</t>
  </si>
  <si>
    <t>2025-07-02-19.01.06.461000</t>
  </si>
  <si>
    <t>9999-12-31-19.01.06.461000</t>
  </si>
  <si>
    <t>mariarita.dangelo</t>
  </si>
  <si>
    <t>2025-07-02-19.02.20.936000</t>
  </si>
  <si>
    <t>9999-12-31-19.02.20.936000</t>
  </si>
  <si>
    <t>mariarosa.rondelli</t>
  </si>
  <si>
    <t>2025-07-02-18.59.40.143000</t>
  </si>
  <si>
    <t>9999-12-31-18.59.40.143000</t>
  </si>
  <si>
    <t>mariarosaria.cretella</t>
  </si>
  <si>
    <t>2025-07-02-19.01.51.728000</t>
  </si>
  <si>
    <t>9999-12-31-19.01.51.728000</t>
  </si>
  <si>
    <t>mariarosaria.demaio</t>
  </si>
  <si>
    <t>2025-07-02-19.01.51.740000</t>
  </si>
  <si>
    <t>9999-12-31-19.01.51.740000</t>
  </si>
  <si>
    <t>mariarosaria.palomba</t>
  </si>
  <si>
    <t>2025-07-02-19.01.00.091000</t>
  </si>
  <si>
    <t>9999-12-31-19.01.00.091000</t>
  </si>
  <si>
    <t>mariarosaria.spina</t>
  </si>
  <si>
    <t>2025-07-02-19.00.27.891000</t>
  </si>
  <si>
    <t>9999-12-31-19.00.27.891000</t>
  </si>
  <si>
    <t>mariaserena.conte</t>
  </si>
  <si>
    <t>2025-07-02-19.01.07.502000</t>
  </si>
  <si>
    <t>9999-12-31-19.01.07.502000</t>
  </si>
  <si>
    <t>mariaserena.molino</t>
  </si>
  <si>
    <t>2025-07-02-19.01.51.753000</t>
  </si>
  <si>
    <t>9999-12-31-19.01.51.753000</t>
  </si>
  <si>
    <t>mariaserena.santovito</t>
  </si>
  <si>
    <t>2025-07-02-19.01.36.896000</t>
  </si>
  <si>
    <t>9999-12-31-19.01.36.896000</t>
  </si>
  <si>
    <t>mariasofia.mura</t>
  </si>
  <si>
    <t>2025-07-02-19.02.01.048000</t>
  </si>
  <si>
    <t>9999-12-31-19.02.01.048000</t>
  </si>
  <si>
    <t>mariastella.cappelletto</t>
  </si>
  <si>
    <t>2025-07-02-19.01.44.945000</t>
  </si>
  <si>
    <t>9999-12-31-19.01.44.945000</t>
  </si>
  <si>
    <t>mariateresa.acunto</t>
  </si>
  <si>
    <t>2025-07-02-19.01.51.767000</t>
  </si>
  <si>
    <t>9999-12-31-19.01.51.767000</t>
  </si>
  <si>
    <t>mariateresa.angelici</t>
  </si>
  <si>
    <t>2025-07-02-19.02.20.953000</t>
  </si>
  <si>
    <t>9999-12-31-19.02.20.953000</t>
  </si>
  <si>
    <t>mariateresa.digeronimo</t>
  </si>
  <si>
    <t>2025-07-02-19.01.05.392000</t>
  </si>
  <si>
    <t>9999-12-31-19.01.05.392000</t>
  </si>
  <si>
    <t>mariateresa.marinosci</t>
  </si>
  <si>
    <t>2025-07-02-19.00.42.375000</t>
  </si>
  <si>
    <t>9999-12-31-19.00.42.375000</t>
  </si>
  <si>
    <t>mariateresa.ricca1</t>
  </si>
  <si>
    <t>2025-07-02-19.02.09.910000</t>
  </si>
  <si>
    <t>9999-12-31-19.02.09.910000</t>
  </si>
  <si>
    <t>mariateresa.solarino</t>
  </si>
  <si>
    <t>2025-07-02-19.01.57.712000</t>
  </si>
  <si>
    <t>9999-12-31-19.01.57.712000</t>
  </si>
  <si>
    <t>mariateresa.todisco</t>
  </si>
  <si>
    <t>2025-07-02-18.59.52.351000</t>
  </si>
  <si>
    <t>9999-12-31-18.59.52.351000</t>
  </si>
  <si>
    <t>marica.mercanti</t>
  </si>
  <si>
    <t>2025-07-02-19.00.58.833000</t>
  </si>
  <si>
    <t>9999-12-31-19.00.58.833000</t>
  </si>
  <si>
    <t>marica.micozzi</t>
  </si>
  <si>
    <t>2025-07-02-19.00.59.172000</t>
  </si>
  <si>
    <t>9999-12-31-19.00.59.172000</t>
  </si>
  <si>
    <t>marica.oliviero</t>
  </si>
  <si>
    <t>2025-07-02-19.01.26.215000</t>
  </si>
  <si>
    <t>9999-12-31-19.01.26.215000</t>
  </si>
  <si>
    <t>mariella.grecolucchina</t>
  </si>
  <si>
    <t>2025-07-02-19.01.31.420000</t>
  </si>
  <si>
    <t>9999-12-31-19.01.31.420000</t>
  </si>
  <si>
    <t>mariella.potenza</t>
  </si>
  <si>
    <t>2025-07-02-19.00.35.794000</t>
  </si>
  <si>
    <t>9999-12-31-19.00.35.794000</t>
  </si>
  <si>
    <t>marika.ciccullo</t>
  </si>
  <si>
    <t>2025-07-02-19.02.07.781000</t>
  </si>
  <si>
    <t>9999-12-31-19.02.07.781000</t>
  </si>
  <si>
    <t>marika.defato</t>
  </si>
  <si>
    <t>2025-07-02-19.01.57.724000</t>
  </si>
  <si>
    <t>9999-12-31-19.01.57.724000</t>
  </si>
  <si>
    <t>marilena.gitto</t>
  </si>
  <si>
    <t>2025-07-02-19.00.35.806000</t>
  </si>
  <si>
    <t>9999-12-31-19.00.35.806000</t>
  </si>
  <si>
    <t>marilena.russo</t>
  </si>
  <si>
    <t>2025-07-02-19.02.11.880000</t>
  </si>
  <si>
    <t>9999-12-31-19.02.11.880000</t>
  </si>
  <si>
    <t>marilena.scarselli</t>
  </si>
  <si>
    <t>2025-07-02-19.01.31.432000</t>
  </si>
  <si>
    <t>9999-12-31-19.01.31.432000</t>
  </si>
  <si>
    <t>marilisa.cirillo</t>
  </si>
  <si>
    <t>2025-07-02-19.00.26.116000</t>
  </si>
  <si>
    <t>9999-12-31-19.00.26.116000</t>
  </si>
  <si>
    <t>marina.castori</t>
  </si>
  <si>
    <t>2025-07-02-19.00.11.447000</t>
  </si>
  <si>
    <t>9999-12-31-19.00.11.447000</t>
  </si>
  <si>
    <t>marina.convertini</t>
  </si>
  <si>
    <t>2025-07-02-19.00.19.910000</t>
  </si>
  <si>
    <t>9999-12-31-19.00.19.910000</t>
  </si>
  <si>
    <t>marina.crichigno</t>
  </si>
  <si>
    <t>2025-07-02-18.59.52.366000</t>
  </si>
  <si>
    <t>9999-12-31-18.59.52.366000</t>
  </si>
  <si>
    <t>marina.finetti</t>
  </si>
  <si>
    <t>2025-07-02-19.00.06.137000</t>
  </si>
  <si>
    <t>9999-12-31-19.00.06.137000</t>
  </si>
  <si>
    <t>marina.genovesi</t>
  </si>
  <si>
    <t>2025-07-02-19.01.44.973000</t>
  </si>
  <si>
    <t>9999-12-31-19.01.44.973000</t>
  </si>
  <si>
    <t>marina.oberto</t>
  </si>
  <si>
    <t>2025-07-02-19.00.53.005000</t>
  </si>
  <si>
    <t>9999-12-31-19.00.53.005000</t>
  </si>
  <si>
    <t>marina.rochira</t>
  </si>
  <si>
    <t>2025-07-02-19.00.42.389000</t>
  </si>
  <si>
    <t>9999-12-31-19.00.42.389000</t>
  </si>
  <si>
    <t>marina.roma</t>
  </si>
  <si>
    <t>2025-07-02-18.59.54.502000</t>
  </si>
  <si>
    <t>9999-12-31-18.59.54.502000</t>
  </si>
  <si>
    <t>marina.tricomi</t>
  </si>
  <si>
    <t>2025-07-02-19.02.11.896000</t>
  </si>
  <si>
    <t>9999-12-31-19.02.11.896000</t>
  </si>
  <si>
    <t>marinella.nicolosi</t>
  </si>
  <si>
    <t>2025-07-02-19.00.49.277000</t>
  </si>
  <si>
    <t>9999-12-31-19.00.49.277000</t>
  </si>
  <si>
    <t>marinella.ricco</t>
  </si>
  <si>
    <t>2025-07-02-19.01.57.738000</t>
  </si>
  <si>
    <t>9999-12-31-19.01.57.738000</t>
  </si>
  <si>
    <t>marinella.spera</t>
  </si>
  <si>
    <t>2025-07-02-19.00.39.788000</t>
  </si>
  <si>
    <t>9999-12-31-19.00.39.788000</t>
  </si>
  <si>
    <t>mario.capobianco</t>
  </si>
  <si>
    <t>2025-07-02-19.01.31.445000</t>
  </si>
  <si>
    <t>9999-12-31-19.01.31.445000</t>
  </si>
  <si>
    <t>mario.chiappetta</t>
  </si>
  <si>
    <t>2025-07-02-19.00.27.921000</t>
  </si>
  <si>
    <t>9999-12-31-19.00.27.921000</t>
  </si>
  <si>
    <t>mario.conti</t>
  </si>
  <si>
    <t>2025-07-02-19.00.22.378000</t>
  </si>
  <si>
    <t>9999-12-31-19.00.22.378000</t>
  </si>
  <si>
    <t>mario.digiorgio</t>
  </si>
  <si>
    <t>2025-07-02-18.59.56.384000</t>
  </si>
  <si>
    <t>9999-12-31-18.59.56.384000</t>
  </si>
  <si>
    <t>mario.diodato</t>
  </si>
  <si>
    <t>mario.fois</t>
  </si>
  <si>
    <t>2025-07-02-19.00.04.628000</t>
  </si>
  <si>
    <t>9999-12-31-19.00.04.628000</t>
  </si>
  <si>
    <t>mario.giammarino</t>
  </si>
  <si>
    <t>2025-07-02-19.02.23.451000</t>
  </si>
  <si>
    <t>9999-12-31-19.02.23.451000</t>
  </si>
  <si>
    <t>mario.giammetti</t>
  </si>
  <si>
    <t>2025-07-02-19.02.23.466000</t>
  </si>
  <si>
    <t>9999-12-31-19.02.23.467000</t>
  </si>
  <si>
    <t>mario.grammauta</t>
  </si>
  <si>
    <t>2025-07-02-19.00.02.704000</t>
  </si>
  <si>
    <t>9999-12-31-19.00.02.704000</t>
  </si>
  <si>
    <t>mario.maciocco</t>
  </si>
  <si>
    <t>2025-07-02-19.00.11.464000</t>
  </si>
  <si>
    <t>9999-12-31-19.00.11.464000</t>
  </si>
  <si>
    <t>2025-07-02-19.01.10.608000</t>
  </si>
  <si>
    <t>9999-12-31-19.01.10.608000</t>
  </si>
  <si>
    <t>mario.primante</t>
  </si>
  <si>
    <t>2025-07-02-19.01.44.987000</t>
  </si>
  <si>
    <t>9999-12-31-19.01.44.987000</t>
  </si>
  <si>
    <t>mario.rainis</t>
  </si>
  <si>
    <t>mario.romaniello</t>
  </si>
  <si>
    <t>2025-07-02-19.00.35.818000</t>
  </si>
  <si>
    <t>9999-12-31-19.00.35.818000</t>
  </si>
  <si>
    <t>mario.sargentini</t>
  </si>
  <si>
    <t>2025-07-02-19.00.02.717000</t>
  </si>
  <si>
    <t>9999-12-31-19.00.02.717000</t>
  </si>
  <si>
    <t>mario.schettino</t>
  </si>
  <si>
    <t>2025-07-02-19.00.42.402000</t>
  </si>
  <si>
    <t>9999-12-31-19.00.42.402000</t>
  </si>
  <si>
    <t>mario.zotti</t>
  </si>
  <si>
    <t>mariopasqualino.pintori</t>
  </si>
  <si>
    <t>2025-07-02-19.00.11.480000</t>
  </si>
  <si>
    <t>9999-12-31-19.00.11.480000</t>
  </si>
  <si>
    <t>mark.piantadosi</t>
  </si>
  <si>
    <t>2025-07-02-19.01.26.229000</t>
  </si>
  <si>
    <t>9999-12-31-19.01.26.229000</t>
  </si>
  <si>
    <t>marta.ferrari</t>
  </si>
  <si>
    <t>2025-07-02-19.02.01.063000</t>
  </si>
  <si>
    <t>9999-12-31-19.02.01.063000</t>
  </si>
  <si>
    <t>marta.mensi</t>
  </si>
  <si>
    <t>2025-07-02-19.00.45.648000</t>
  </si>
  <si>
    <t>9999-12-31-19.00.45.648000</t>
  </si>
  <si>
    <t>marta.peluso</t>
  </si>
  <si>
    <t>2025-07-02-19.00.02.731000</t>
  </si>
  <si>
    <t>9999-12-31-19.00.02.731000</t>
  </si>
  <si>
    <t>martina.bernacca</t>
  </si>
  <si>
    <t>2025-07-02-19.00.02.744000</t>
  </si>
  <si>
    <t>9999-12-31-19.00.02.744000</t>
  </si>
  <si>
    <t>martina.chisari</t>
  </si>
  <si>
    <t>2025-07-02-19.01.26.243000</t>
  </si>
  <si>
    <t>9999-12-31-19.01.26.243000</t>
  </si>
  <si>
    <t>martina.devito</t>
  </si>
  <si>
    <t>2025-07-02-19.01.45.000000</t>
  </si>
  <si>
    <t>9999-12-31-19.01.45.000000</t>
  </si>
  <si>
    <t>martina.germano</t>
  </si>
  <si>
    <t>2025-07-02-19.01.48.240000</t>
  </si>
  <si>
    <t>9999-12-31-19.01.48.240000</t>
  </si>
  <si>
    <t>martina.giovannetti</t>
  </si>
  <si>
    <t>2025-07-02-19.00.18.221000</t>
  </si>
  <si>
    <t>9999-12-31-19.00.18.221000</t>
  </si>
  <si>
    <t>martina.itri</t>
  </si>
  <si>
    <t>2025-07-02-19.01.26.256000</t>
  </si>
  <si>
    <t>9999-12-31-19.01.26.256000</t>
  </si>
  <si>
    <t>martina.lustrissimi</t>
  </si>
  <si>
    <t>2025-07-02-18.59.50.745000</t>
  </si>
  <si>
    <t>9999-12-31-18.59.50.745000</t>
  </si>
  <si>
    <t>2025-07-02-19.01.48.255000</t>
  </si>
  <si>
    <t>9999-12-31-19.01.48.255000</t>
  </si>
  <si>
    <t>martina.porfiri</t>
  </si>
  <si>
    <t>2025-07-02-19.01.36.912000</t>
  </si>
  <si>
    <t>9999-12-31-19.01.36.912000</t>
  </si>
  <si>
    <t>martina.riello</t>
  </si>
  <si>
    <t>2025-07-02-19.01.45.015000</t>
  </si>
  <si>
    <t>9999-12-31-19.01.45.015000</t>
  </si>
  <si>
    <t>martinafrancesca.greco</t>
  </si>
  <si>
    <t>2025-07-02-19.01.45.029000</t>
  </si>
  <si>
    <t>9999-12-31-19.01.45.029000</t>
  </si>
  <si>
    <t>martino.calia</t>
  </si>
  <si>
    <t>2025-07-02-19.00.42.414000</t>
  </si>
  <si>
    <t>9999-12-31-19.00.42.414000</t>
  </si>
  <si>
    <t>martino.mancini</t>
  </si>
  <si>
    <t>marzia.berruti</t>
  </si>
  <si>
    <t>2025-07-02-19.00.45.662000</t>
  </si>
  <si>
    <t>9999-12-31-19.00.45.662000</t>
  </si>
  <si>
    <t>marzia.carbonelli</t>
  </si>
  <si>
    <t>2025-07-02-19.01.26.269000</t>
  </si>
  <si>
    <t>9999-12-31-19.01.26.269000</t>
  </si>
  <si>
    <t>marzia.cataldo</t>
  </si>
  <si>
    <t>2025-07-02-19.00.53.019000</t>
  </si>
  <si>
    <t>9999-12-31-19.00.53.019000</t>
  </si>
  <si>
    <t>marzia.cavallo</t>
  </si>
  <si>
    <t>2025-07-02-19.00.35.832000</t>
  </si>
  <si>
    <t>9999-12-31-19.00.35.832000</t>
  </si>
  <si>
    <t>marzia.gabrielli</t>
  </si>
  <si>
    <t>2025-07-02-19.02.20.967000</t>
  </si>
  <si>
    <t>9999-12-31-19.02.20.967000</t>
  </si>
  <si>
    <t>marzia.luciano</t>
  </si>
  <si>
    <t>2025-07-02-19.01.51.779000</t>
  </si>
  <si>
    <t>9999-12-31-19.01.51.779000</t>
  </si>
  <si>
    <t>marzia.mazzieri</t>
  </si>
  <si>
    <t>2025-07-02-19.00.59.184000</t>
  </si>
  <si>
    <t>9999-12-31-19.00.59.184000</t>
  </si>
  <si>
    <t>marzia.sapuppo</t>
  </si>
  <si>
    <t>2025-07-02-19.01.31.460000</t>
  </si>
  <si>
    <t>9999-12-31-19.01.31.460000</t>
  </si>
  <si>
    <t>marzia.senesi</t>
  </si>
  <si>
    <t>2025-07-02-19.01.45.040000</t>
  </si>
  <si>
    <t>9999-12-31-19.01.45.040000</t>
  </si>
  <si>
    <t>massimiliano.capezzali</t>
  </si>
  <si>
    <t>2025-07-02-19.00.06.150000</t>
  </si>
  <si>
    <t>9999-12-31-19.00.06.150000</t>
  </si>
  <si>
    <t>massimiliano.catoni</t>
  </si>
  <si>
    <t>massimiliano.chieppa</t>
  </si>
  <si>
    <t>2025-07-02-19.02.19.559000</t>
  </si>
  <si>
    <t>9999-12-31-19.02.19.559000</t>
  </si>
  <si>
    <t>massimiliano.fiori</t>
  </si>
  <si>
    <t>2025-07-02-19.00.53.040000</t>
  </si>
  <si>
    <t>9999-12-31-19.00.53.040000</t>
  </si>
  <si>
    <t>massimiliano.frioni</t>
  </si>
  <si>
    <t>massimiliano.marini</t>
  </si>
  <si>
    <t>massimiliano.marzi</t>
  </si>
  <si>
    <t>massimiliano.mura</t>
  </si>
  <si>
    <t>2025-07-09-19.02.11.587000</t>
  </si>
  <si>
    <t>9999-12-31-19.02.11.587000</t>
  </si>
  <si>
    <t>massimiliano.oppo</t>
  </si>
  <si>
    <t>2025-07-02-19.02.01.094000</t>
  </si>
  <si>
    <t>9999-12-31-19.02.01.094000</t>
  </si>
  <si>
    <t>massimiliano.pala</t>
  </si>
  <si>
    <t>2025-07-02-19.00.11.494000</t>
  </si>
  <si>
    <t>9999-12-31-19.00.11.494000</t>
  </si>
  <si>
    <t>massimiliano.palma</t>
  </si>
  <si>
    <t>2025-07-02-19.01.45.307000</t>
  </si>
  <si>
    <t>9999-12-31-19.01.45.307000</t>
  </si>
  <si>
    <t>massimiliano.radini</t>
  </si>
  <si>
    <t>2025-07-02-19.00.08.795000</t>
  </si>
  <si>
    <t>9999-12-31-19.00.08.795000</t>
  </si>
  <si>
    <t>massimiliano.robimarga</t>
  </si>
  <si>
    <t>2025-07-02-19.01.45.328000</t>
  </si>
  <si>
    <t>9999-12-31-19.01.45.328000</t>
  </si>
  <si>
    <t>massimiliano.secreti</t>
  </si>
  <si>
    <t>2025-07-02-19.00.42.427000</t>
  </si>
  <si>
    <t>9999-12-31-19.00.42.427000</t>
  </si>
  <si>
    <t>massimiliano.stefani</t>
  </si>
  <si>
    <t>2025-07-02-19.01.07.773000</t>
  </si>
  <si>
    <t>9999-12-31-19.01.07.773000</t>
  </si>
  <si>
    <t>massimiliano.zucco</t>
  </si>
  <si>
    <t>2025-07-02-19.01.31.472000</t>
  </si>
  <si>
    <t>9999-12-31-19.01.31.472000</t>
  </si>
  <si>
    <t>massimo.cara</t>
  </si>
  <si>
    <t>massimo.carletti</t>
  </si>
  <si>
    <t>2025-07-02-19.00.58.845000</t>
  </si>
  <si>
    <t>9999-12-31-19.00.58.845000</t>
  </si>
  <si>
    <t>massimo.cuccuru</t>
  </si>
  <si>
    <t>2025-07-02-19.00.11.508000</t>
  </si>
  <si>
    <t>9999-12-31-19.00.11.508000</t>
  </si>
  <si>
    <t>massimo.cuzzinineri</t>
  </si>
  <si>
    <t>2025-07-02-19.00.16.470000</t>
  </si>
  <si>
    <t>9999-12-31-19.00.16.470000</t>
  </si>
  <si>
    <t>massimo.giordano</t>
  </si>
  <si>
    <t>2025-07-02-19.01.45.343000</t>
  </si>
  <si>
    <t>9999-12-31-19.01.45.343000</t>
  </si>
  <si>
    <t>massimo.mangiapane</t>
  </si>
  <si>
    <t>2025-07-02-19.01.05.410000</t>
  </si>
  <si>
    <t>9999-12-31-19.01.05.410000</t>
  </si>
  <si>
    <t>massimo.mascheroni</t>
  </si>
  <si>
    <t>2025-07-02-19.00.45.675000</t>
  </si>
  <si>
    <t>9999-12-31-19.00.45.675000</t>
  </si>
  <si>
    <t>massimo.pagliaroli</t>
  </si>
  <si>
    <t>2025-07-02-19.01.07.786000</t>
  </si>
  <si>
    <t>9999-12-31-19.01.07.786000</t>
  </si>
  <si>
    <t>massimo.peca</t>
  </si>
  <si>
    <t>2025-07-02-19.01.14.878000</t>
  </si>
  <si>
    <t>9999-12-31-19.01.14.878000</t>
  </si>
  <si>
    <t>massimo.perone</t>
  </si>
  <si>
    <t>2025-07-02-19.02.23.483000</t>
  </si>
  <si>
    <t>9999-12-31-19.02.23.483000</t>
  </si>
  <si>
    <t>massimo.salzano</t>
  </si>
  <si>
    <t>massimo.talotti</t>
  </si>
  <si>
    <t>massimo.zincone</t>
  </si>
  <si>
    <t>2025-07-02-19.00.26.130000</t>
  </si>
  <si>
    <t>9999-12-31-19.00.26.130000</t>
  </si>
  <si>
    <t>matteo.amatori</t>
  </si>
  <si>
    <t>2025-07-02-19.01.31.485000</t>
  </si>
  <si>
    <t>9999-12-31-19.01.31.485000</t>
  </si>
  <si>
    <t>2025-07-02-18.59.52.380000</t>
  </si>
  <si>
    <t>9999-12-31-18.59.52.380000</t>
  </si>
  <si>
    <t>matteo.cervari</t>
  </si>
  <si>
    <t>2025-07-02-19.02.09.924000</t>
  </si>
  <si>
    <t>9999-12-31-19.02.09.924000</t>
  </si>
  <si>
    <t>matteo.cisternino</t>
  </si>
  <si>
    <t>matteo.dangelo</t>
  </si>
  <si>
    <t>2025-07-02-19.00.18.234000</t>
  </si>
  <si>
    <t>9999-12-31-19.00.18.234000</t>
  </si>
  <si>
    <t>matteo.delmastro</t>
  </si>
  <si>
    <t>matteo.faldi</t>
  </si>
  <si>
    <t>matteo.fraccacreta</t>
  </si>
  <si>
    <t>matteo.giona</t>
  </si>
  <si>
    <t>2025-07-02-19.02.11.909000</t>
  </si>
  <si>
    <t>9999-12-31-19.02.11.909000</t>
  </si>
  <si>
    <t>matteo.ippolito</t>
  </si>
  <si>
    <t>matteo.martinelli</t>
  </si>
  <si>
    <t>2025-07-02-19.01.36.927000</t>
  </si>
  <si>
    <t>9999-12-31-19.01.36.927000</t>
  </si>
  <si>
    <t>matteo.martino</t>
  </si>
  <si>
    <t>2025-07-02-19.01.39.634000</t>
  </si>
  <si>
    <t>9999-12-31-19.01.39.634000</t>
  </si>
  <si>
    <t>matteo.mondello</t>
  </si>
  <si>
    <t>matteo.natale</t>
  </si>
  <si>
    <t>2025-07-02-18.59.52.653000</t>
  </si>
  <si>
    <t>9999-12-31-18.59.52.654000</t>
  </si>
  <si>
    <t>matteo.trapani</t>
  </si>
  <si>
    <t>2025-07-02-19.01.39.649000</t>
  </si>
  <si>
    <t>9999-12-31-19.01.39.649000</t>
  </si>
  <si>
    <t>matteo.valente</t>
  </si>
  <si>
    <t>2025-07-02-19.01.31.763000</t>
  </si>
  <si>
    <t>9999-12-31-19.01.31.763000</t>
  </si>
  <si>
    <t>matteo.zandona</t>
  </si>
  <si>
    <t>2025-07-02-19.01.14.891000</t>
  </si>
  <si>
    <t>9999-12-31-19.01.14.891000</t>
  </si>
  <si>
    <t>matteofrancesco.stancato</t>
  </si>
  <si>
    <t>2025-07-02-19.00.00.955000</t>
  </si>
  <si>
    <t>9999-12-31-19.00.00.955000</t>
  </si>
  <si>
    <t>mattia.gattone</t>
  </si>
  <si>
    <t>mattia.gorgazzi</t>
  </si>
  <si>
    <t>2025-07-02-19.01.10.890000</t>
  </si>
  <si>
    <t>9999-12-31-19.01.10.890000</t>
  </si>
  <si>
    <t>mattia.romano</t>
  </si>
  <si>
    <t>2025-07-02-19.01.51.796000</t>
  </si>
  <si>
    <t>9999-12-31-19.01.51.796000</t>
  </si>
  <si>
    <t>mattia.sponziello</t>
  </si>
  <si>
    <t>2025-07-02-19.00.32.701000</t>
  </si>
  <si>
    <t>9999-12-31-19.00.32.701000</t>
  </si>
  <si>
    <t>mattia.suriano</t>
  </si>
  <si>
    <t>2025-07-02-19.00.29.921000</t>
  </si>
  <si>
    <t>9999-12-31-19.00.29.921000</t>
  </si>
  <si>
    <t>mattia.tornaghi</t>
  </si>
  <si>
    <t>2025-07-02-19.01.26.539000</t>
  </si>
  <si>
    <t>9999-12-31-19.01.26.539000</t>
  </si>
  <si>
    <t>mattia.trapani</t>
  </si>
  <si>
    <t>2025-07-02-18.59.54.516000</t>
  </si>
  <si>
    <t>9999-12-31-18.59.54.516000</t>
  </si>
  <si>
    <t>maura.madrucciani</t>
  </si>
  <si>
    <t>2025-07-02-19.00.16.485000</t>
  </si>
  <si>
    <t>9999-12-31-19.00.16.485000</t>
  </si>
  <si>
    <t>maurizio.acierno</t>
  </si>
  <si>
    <t>2025-07-02-19.02.23.501000</t>
  </si>
  <si>
    <t>9999-12-31-19.02.23.501000</t>
  </si>
  <si>
    <t>maurizio.battistelli</t>
  </si>
  <si>
    <t>2025-07-02-19.00.59.196000</t>
  </si>
  <si>
    <t>9999-12-31-19.00.59.196000</t>
  </si>
  <si>
    <t>maurizio.bosia</t>
  </si>
  <si>
    <t>2025-07-02-19.01.34.231000</t>
  </si>
  <si>
    <t>9999-12-31-19.01.34.231000</t>
  </si>
  <si>
    <t>maurizio.cincotta</t>
  </si>
  <si>
    <t>2025-07-02-19.02.09.940000</t>
  </si>
  <si>
    <t>9999-12-31-19.02.09.940000</t>
  </si>
  <si>
    <t>maurizio.davanzo</t>
  </si>
  <si>
    <t>maurizio.fazio</t>
  </si>
  <si>
    <t>2025-07-02-19.00.51.253000</t>
  </si>
  <si>
    <t>9999-12-31-19.00.51.253000</t>
  </si>
  <si>
    <t>maurizio.leone</t>
  </si>
  <si>
    <t>2025-07-02-19.02.23.518000</t>
  </si>
  <si>
    <t>9999-12-31-19.02.23.518000</t>
  </si>
  <si>
    <t>maurizio.magri</t>
  </si>
  <si>
    <t>2025-07-02-19.01.31.779000</t>
  </si>
  <si>
    <t>9999-12-31-19.01.31.779000</t>
  </si>
  <si>
    <t>maurizio.marrazzo</t>
  </si>
  <si>
    <t>maurizio.palazzo</t>
  </si>
  <si>
    <t>2025-07-02-19.02.16.006000</t>
  </si>
  <si>
    <t>9999-12-31-19.02.16.006000</t>
  </si>
  <si>
    <t>maurizio.pece</t>
  </si>
  <si>
    <t>2025-07-02-19.01.45.370000</t>
  </si>
  <si>
    <t>9999-12-31-19.01.45.370000</t>
  </si>
  <si>
    <t>maurizio.santella</t>
  </si>
  <si>
    <t>2025-07-02-18.59.56.397000</t>
  </si>
  <si>
    <t>9999-12-31-18.59.56.397000</t>
  </si>
  <si>
    <t>maurizio.zicarelli</t>
  </si>
  <si>
    <t>2025-07-02-19.00.27.936000</t>
  </si>
  <si>
    <t>9999-12-31-19.00.27.936000</t>
  </si>
  <si>
    <t>maurizioandrea.sapio</t>
  </si>
  <si>
    <t>2025-07-02-19.01.32.050000</t>
  </si>
  <si>
    <t>9999-12-31-19.01.32.050000</t>
  </si>
  <si>
    <t>mauro.alteri</t>
  </si>
  <si>
    <t>2025-07-09-19.01.40.051000</t>
  </si>
  <si>
    <t>9999-12-31-19.01.40.051000</t>
  </si>
  <si>
    <t>Ufficio IV – DC Risorse</t>
  </si>
  <si>
    <t>mauro.bordin</t>
  </si>
  <si>
    <t>2025-07-02-19.02.14.250000</t>
  </si>
  <si>
    <t>9999-12-31-19.02.14.250000</t>
  </si>
  <si>
    <t>mauro.clementi</t>
  </si>
  <si>
    <t>2025-07-02-19.01.45.385000</t>
  </si>
  <si>
    <t>9999-12-31-19.01.45.385000</t>
  </si>
  <si>
    <t>mauro.costanzo</t>
  </si>
  <si>
    <t>mauro.farina</t>
  </si>
  <si>
    <t>2025-07-02-19.00.29.934000</t>
  </si>
  <si>
    <t>9999-12-31-19.00.29.934000</t>
  </si>
  <si>
    <t>mauro.giuranno</t>
  </si>
  <si>
    <t>mauro.longo</t>
  </si>
  <si>
    <t>mauro.menna</t>
  </si>
  <si>
    <t>2025-07-02-19.00.13.746000</t>
  </si>
  <si>
    <t>9999-12-31-19.00.13.746000</t>
  </si>
  <si>
    <t>mauro.pulicani</t>
  </si>
  <si>
    <t>2025-07-02-19.01.45.654000</t>
  </si>
  <si>
    <t>9999-12-31-19.01.45.654000</t>
  </si>
  <si>
    <t>mauro.soggiu</t>
  </si>
  <si>
    <t>2025-07-02-19.00.53.054000</t>
  </si>
  <si>
    <t>9999-12-31-19.00.53.054000</t>
  </si>
  <si>
    <t>mauro.temperato</t>
  </si>
  <si>
    <t>2025-07-02-19.00.00.971000</t>
  </si>
  <si>
    <t>9999-12-31-19.00.00.971000</t>
  </si>
  <si>
    <t>melania.carretta</t>
  </si>
  <si>
    <t>2025-07-02-19.01.26.558000</t>
  </si>
  <si>
    <t>9999-12-31-19.01.26.558000</t>
  </si>
  <si>
    <t>melania.mazzocco</t>
  </si>
  <si>
    <t>2025-07-02-18.59.53.187000</t>
  </si>
  <si>
    <t>9999-12-31-18.59.53.187000</t>
  </si>
  <si>
    <t>michela.cioppa</t>
  </si>
  <si>
    <t>2025-07-02-19.00.26.143000</t>
  </si>
  <si>
    <t>9999-12-31-19.00.26.143000</t>
  </si>
  <si>
    <t>michela.delorenzi</t>
  </si>
  <si>
    <t>2025-07-02-19.01.10.907000</t>
  </si>
  <si>
    <t>9999-12-31-19.01.10.907000</t>
  </si>
  <si>
    <t>michela.formichetti</t>
  </si>
  <si>
    <t>2025-07-02-18.59.53.204000</t>
  </si>
  <si>
    <t>9999-12-31-18.59.53.204000</t>
  </si>
  <si>
    <t>michela.mascia</t>
  </si>
  <si>
    <t>2025-07-02-19.02.01.147000</t>
  </si>
  <si>
    <t>9999-12-31-19.02.01.147000</t>
  </si>
  <si>
    <t>michela.nigro</t>
  </si>
  <si>
    <t>2025-07-02-19.01.57.751000</t>
  </si>
  <si>
    <t>9999-12-31-19.01.57.751000</t>
  </si>
  <si>
    <t>michela.orefice</t>
  </si>
  <si>
    <t>2025-07-02-19.00.26.162000</t>
  </si>
  <si>
    <t>9999-12-31-19.00.26.162000</t>
  </si>
  <si>
    <t>michela.stagno</t>
  </si>
  <si>
    <t>2025-07-02-19.00.47.319000</t>
  </si>
  <si>
    <t>9999-12-31-19.00.47.319000</t>
  </si>
  <si>
    <t>michela.tarabella</t>
  </si>
  <si>
    <t>2025-07-02-19.00.00.989000</t>
  </si>
  <si>
    <t>9999-12-31-19.00.00.989000</t>
  </si>
  <si>
    <t>michelaemiliamaria.marchiolo</t>
  </si>
  <si>
    <t>2025-07-02-19.01.39.663000</t>
  </si>
  <si>
    <t>9999-12-31-19.01.39.664000</t>
  </si>
  <si>
    <t>michelangelo.nazionale</t>
  </si>
  <si>
    <t>2025-07-02-19.00.03.017000</t>
  </si>
  <si>
    <t>9999-12-31-19.00.03.017000</t>
  </si>
  <si>
    <t>michele.barile</t>
  </si>
  <si>
    <t>michele.cammarelle</t>
  </si>
  <si>
    <t>2025-07-02-19.00.35.845000</t>
  </si>
  <si>
    <t>9999-12-31-19.00.35.845000</t>
  </si>
  <si>
    <t>michele.campanelli</t>
  </si>
  <si>
    <t>2025-07-09-19.02.13.437000</t>
  </si>
  <si>
    <t>9999-12-31-19.02.13.437000</t>
  </si>
  <si>
    <t>michele.cappai</t>
  </si>
  <si>
    <t>2025-07-02-19.00.04.640000</t>
  </si>
  <si>
    <t>9999-12-31-19.00.04.640000</t>
  </si>
  <si>
    <t>michele.carrieri</t>
  </si>
  <si>
    <t>2025-07-02-19.02.16.033000</t>
  </si>
  <si>
    <t>9999-12-31-19.02.16.033000</t>
  </si>
  <si>
    <t>michele.cimmarrusti1</t>
  </si>
  <si>
    <t>2025-07-02-19.01.57.779000</t>
  </si>
  <si>
    <t>9999-12-31-19.01.57.779000</t>
  </si>
  <si>
    <t>michele.costantini</t>
  </si>
  <si>
    <t>2025-07-02-19.00.59.211000</t>
  </si>
  <si>
    <t>9999-12-31-19.00.59.211000</t>
  </si>
  <si>
    <t>michele.definis</t>
  </si>
  <si>
    <t>2025-07-02-19.00.29.948000</t>
  </si>
  <si>
    <t>9999-12-31-19.00.29.948000</t>
  </si>
  <si>
    <t>michele.dimaro</t>
  </si>
  <si>
    <t>michele.facchino</t>
  </si>
  <si>
    <t>michele.gentile</t>
  </si>
  <si>
    <t>michele.iasalvatore</t>
  </si>
  <si>
    <t>2025-07-02-19.02.23.787000</t>
  </si>
  <si>
    <t>9999-12-31-19.02.23.787000</t>
  </si>
  <si>
    <t>michele.leporace</t>
  </si>
  <si>
    <t>michele.lorusso</t>
  </si>
  <si>
    <t>2025-07-09-19.01.03.719000</t>
  </si>
  <si>
    <t>9999-12-31-19.01.03.719000</t>
  </si>
  <si>
    <t>michele.lucia</t>
  </si>
  <si>
    <t>2025-07-02-19.01.45.666000</t>
  </si>
  <si>
    <t>9999-12-31-19.01.45.666000</t>
  </si>
  <si>
    <t>michele.malerba</t>
  </si>
  <si>
    <t>michele.marino</t>
  </si>
  <si>
    <t>2025-07-02-19.02.05.831000</t>
  </si>
  <si>
    <t>9999-12-31-19.02.05.831000</t>
  </si>
  <si>
    <t>michele.marotta</t>
  </si>
  <si>
    <t>michele.mazzocchetti</t>
  </si>
  <si>
    <t>michele.orlandi</t>
  </si>
  <si>
    <t>2025-07-02-19.00.59.225000</t>
  </si>
  <si>
    <t>9999-12-31-19.00.59.225000</t>
  </si>
  <si>
    <t>michele.perchinunno</t>
  </si>
  <si>
    <t>2025-07-02-19.02.11.923000</t>
  </si>
  <si>
    <t>9999-12-31-19.02.11.923000</t>
  </si>
  <si>
    <t>michele.pizzi</t>
  </si>
  <si>
    <t>2025-07-02-19.01.36.941000</t>
  </si>
  <si>
    <t>9999-12-31-19.01.36.941000</t>
  </si>
  <si>
    <t>michele.scalone</t>
  </si>
  <si>
    <t>2025-07-02-19.01.10.933000</t>
  </si>
  <si>
    <t>9999-12-31-19.01.10.933000</t>
  </si>
  <si>
    <t>michele.simone</t>
  </si>
  <si>
    <t>michele.spadafora</t>
  </si>
  <si>
    <t>michele.tiscia</t>
  </si>
  <si>
    <t>2025-07-02-19.00.42.438000</t>
  </si>
  <si>
    <t>9999-12-31-19.00.42.438000</t>
  </si>
  <si>
    <t>michele.zambetta</t>
  </si>
  <si>
    <t>2025-07-02-19.01.26.576000</t>
  </si>
  <si>
    <t>9999-12-31-19.01.26.576000</t>
  </si>
  <si>
    <t>michelina.ambrosino</t>
  </si>
  <si>
    <t>2025-07-02-19.02.05.846000</t>
  </si>
  <si>
    <t>9999-12-31-19.02.05.846000</t>
  </si>
  <si>
    <t>micol.malagutti</t>
  </si>
  <si>
    <t>2025-07-02-19.02.16.045000</t>
  </si>
  <si>
    <t>9999-12-31-19.02.16.045000</t>
  </si>
  <si>
    <t>milena.bruno</t>
  </si>
  <si>
    <t>2025-07-02-19.01.57.793000</t>
  </si>
  <si>
    <t>9999-12-31-19.01.57.793000</t>
  </si>
  <si>
    <t>mirella.ferrarese</t>
  </si>
  <si>
    <t>2025-07-09-19.01.13.986000</t>
  </si>
  <si>
    <t>9999-12-31-19.01.13.986000</t>
  </si>
  <si>
    <t>mirella.mazzilli</t>
  </si>
  <si>
    <t>2025-07-02-19.02.11.935000</t>
  </si>
  <si>
    <t>9999-12-31-19.02.11.935000</t>
  </si>
  <si>
    <t>miria.beleggia</t>
  </si>
  <si>
    <t>2025-07-02-19.01.03.221000</t>
  </si>
  <si>
    <t>9999-12-31-19.01.03.221000</t>
  </si>
  <si>
    <t>miriam.saponara</t>
  </si>
  <si>
    <t>2025-07-02-19.00.36.111000</t>
  </si>
  <si>
    <t>9999-12-31-19.00.36.111000</t>
  </si>
  <si>
    <t>miriam.vitanza</t>
  </si>
  <si>
    <t>2025-07-02-18.59.40.158000</t>
  </si>
  <si>
    <t>9999-12-31-18.59.40.158000</t>
  </si>
  <si>
    <t>mirko.russoniello</t>
  </si>
  <si>
    <t>2025-07-02-19.01.34.244000</t>
  </si>
  <si>
    <t>9999-12-31-19.01.34.244000</t>
  </si>
  <si>
    <t>mirko.sbaraglia</t>
  </si>
  <si>
    <t>2025-07-02-19.02.21.235000</t>
  </si>
  <si>
    <t>9999-12-31-19.02.21.235000</t>
  </si>
  <si>
    <t>mirko.scarponi</t>
  </si>
  <si>
    <t>2025-07-02-18.59.54.531000</t>
  </si>
  <si>
    <t>9999-12-31-18.59.54.531000</t>
  </si>
  <si>
    <t>mirkoantonio.ginelli</t>
  </si>
  <si>
    <t>2025-07-02-19.00.32.970000</t>
  </si>
  <si>
    <t>9999-12-31-19.00.32.970000</t>
  </si>
  <si>
    <t>mirkocarmeloluciano.cannavo</t>
  </si>
  <si>
    <t>monia.ioannone</t>
  </si>
  <si>
    <t>2025-07-02-19.00.13.761000</t>
  </si>
  <si>
    <t>9999-12-31-19.00.13.761000</t>
  </si>
  <si>
    <t>monia.mangia</t>
  </si>
  <si>
    <t>2025-07-02-19.01.45.708000</t>
  </si>
  <si>
    <t>9999-12-31-19.01.45.708000</t>
  </si>
  <si>
    <t>monica.alfano</t>
  </si>
  <si>
    <t>2025-07-02-19.00.18.251000</t>
  </si>
  <si>
    <t>9999-12-31-19.00.18.251000</t>
  </si>
  <si>
    <t>monica.coin</t>
  </si>
  <si>
    <t>2025-07-02-19.01.37.208000</t>
  </si>
  <si>
    <t>9999-12-31-19.01.37.208000</t>
  </si>
  <si>
    <t>monica.gai</t>
  </si>
  <si>
    <t>2025-07-02-19.02.09.953000</t>
  </si>
  <si>
    <t>9999-12-31-19.02.09.953000</t>
  </si>
  <si>
    <t>monica.hlaic</t>
  </si>
  <si>
    <t>2025-07-02-19.01.45.720000</t>
  </si>
  <si>
    <t>9999-12-31-19.01.45.720000</t>
  </si>
  <si>
    <t>monica.innocenti</t>
  </si>
  <si>
    <t>2025-07-02-18.59.50.764000</t>
  </si>
  <si>
    <t>9999-12-31-18.59.50.764000</t>
  </si>
  <si>
    <t>monica.lancioni</t>
  </si>
  <si>
    <t>2025-07-02-19.00.58.861000</t>
  </si>
  <si>
    <t>9999-12-31-19.00.58.861000</t>
  </si>
  <si>
    <t>monica.marchese</t>
  </si>
  <si>
    <t>2025-07-02-19.01.26.589000</t>
  </si>
  <si>
    <t>9999-12-31-19.01.26.589000</t>
  </si>
  <si>
    <t>monica.marconi</t>
  </si>
  <si>
    <t>2025-07-02-19.00.58.875000</t>
  </si>
  <si>
    <t>9999-12-31-19.00.58.875000</t>
  </si>
  <si>
    <t>monica.miola</t>
  </si>
  <si>
    <t>2025-07-02-19.01.32.063000</t>
  </si>
  <si>
    <t>9999-12-31-19.01.32.063000</t>
  </si>
  <si>
    <t>monica.palmieri</t>
  </si>
  <si>
    <t>2025-07-02-19.01.51.810000</t>
  </si>
  <si>
    <t>9999-12-31-19.01.51.810000</t>
  </si>
  <si>
    <t>monica.sorgi</t>
  </si>
  <si>
    <t>2025-07-02-18.59.53.218000</t>
  </si>
  <si>
    <t>9999-12-31-18.59.53.218000</t>
  </si>
  <si>
    <t>monica.terracciano</t>
  </si>
  <si>
    <t>2025-07-02-19.02.11.951000</t>
  </si>
  <si>
    <t>9999-12-31-19.02.11.951000</t>
  </si>
  <si>
    <t>monica.terranova</t>
  </si>
  <si>
    <t>2025-07-02-18.59.40.181000</t>
  </si>
  <si>
    <t>9999-12-31-18.59.40.181000</t>
  </si>
  <si>
    <t>monicasilvina.potenziani</t>
  </si>
  <si>
    <t>2025-07-02-19.01.45.736000</t>
  </si>
  <si>
    <t>9999-12-31-19.01.45.736000</t>
  </si>
  <si>
    <t>nadia.girello</t>
  </si>
  <si>
    <t>2025-07-02-19.00.53.071000</t>
  </si>
  <si>
    <t>9999-12-31-19.00.53.071000</t>
  </si>
  <si>
    <t>nancy.sestito</t>
  </si>
  <si>
    <t>2025-07-02-19.01.32.078000</t>
  </si>
  <si>
    <t>9999-12-31-19.01.32.078000</t>
  </si>
  <si>
    <t>natale.casella</t>
  </si>
  <si>
    <t>natalia.paturzo</t>
  </si>
  <si>
    <t>2025-07-02-19.02.09.968000</t>
  </si>
  <si>
    <t>9999-12-31-19.02.09.968000</t>
  </si>
  <si>
    <t>nazzareno.angelini</t>
  </si>
  <si>
    <t>2025-07-02-19.02.21.253000</t>
  </si>
  <si>
    <t>9999-12-31-19.02.21.253000</t>
  </si>
  <si>
    <t>niccolo.guidorizzi</t>
  </si>
  <si>
    <t>2025-07-02-19.01.12.988000</t>
  </si>
  <si>
    <t>9999-12-31-19.01.12.988000</t>
  </si>
  <si>
    <t>niccolo.petrina</t>
  </si>
  <si>
    <t>2025-07-02-19.02.11.965000</t>
  </si>
  <si>
    <t>9999-12-31-19.02.11.965000</t>
  </si>
  <si>
    <t>niccolo.trevisani</t>
  </si>
  <si>
    <t>2025-07-02-19.01.13.004000</t>
  </si>
  <si>
    <t>9999-12-31-19.01.13.004000</t>
  </si>
  <si>
    <t>nicola.boccardo</t>
  </si>
  <si>
    <t>nicola.carparelli</t>
  </si>
  <si>
    <t>2025-07-02-19.00.42.451000</t>
  </si>
  <si>
    <t>9999-12-31-19.00.42.451000</t>
  </si>
  <si>
    <t>nicola.derosa</t>
  </si>
  <si>
    <t>2025-07-02-19.02.07.796000</t>
  </si>
  <si>
    <t>9999-12-31-19.02.07.796000</t>
  </si>
  <si>
    <t>nicola.dicosmo</t>
  </si>
  <si>
    <t>nicola.fedele</t>
  </si>
  <si>
    <t>2025-07-02-18.59.50.781000</t>
  </si>
  <si>
    <t>9999-12-31-18.59.50.781000</t>
  </si>
  <si>
    <t>nicola.ferrara</t>
  </si>
  <si>
    <t>2025-07-02-19.02.19.825000</t>
  </si>
  <si>
    <t>9999-12-31-19.02.19.825000</t>
  </si>
  <si>
    <t>nicola.ilvento</t>
  </si>
  <si>
    <t>2025-07-02-19.00.09.353000</t>
  </si>
  <si>
    <t>9999-12-31-19.00.09.353000</t>
  </si>
  <si>
    <t>nicola.labalestra</t>
  </si>
  <si>
    <t>2025-07-02-19.01.51.824000</t>
  </si>
  <si>
    <t>9999-12-31-19.01.51.824000</t>
  </si>
  <si>
    <t>nicola.lampis</t>
  </si>
  <si>
    <t>nicola.lentini</t>
  </si>
  <si>
    <t>nicola.mastrantuono</t>
  </si>
  <si>
    <t>2025-07-02-19.01.03.235000</t>
  </si>
  <si>
    <t>9999-12-31-19.01.03.236000</t>
  </si>
  <si>
    <t>nicola.modestino</t>
  </si>
  <si>
    <t>2025-07-02-19.01.39.676000</t>
  </si>
  <si>
    <t>9999-12-31-19.01.39.676000</t>
  </si>
  <si>
    <t>nicola.nieddu</t>
  </si>
  <si>
    <t>2025-07-02-19.00.11.523000</t>
  </si>
  <si>
    <t>9999-12-31-19.00.11.523000</t>
  </si>
  <si>
    <t>nicola.palma</t>
  </si>
  <si>
    <t>2025-07-02-19.01.51.841000</t>
  </si>
  <si>
    <t>9999-12-31-19.01.51.841000</t>
  </si>
  <si>
    <t>nicola.parisi</t>
  </si>
  <si>
    <t>nicola.pavone</t>
  </si>
  <si>
    <t>nicola.petruccelli</t>
  </si>
  <si>
    <t>2025-07-02-19.00.30.217000</t>
  </si>
  <si>
    <t>9999-12-31-19.00.30.217000</t>
  </si>
  <si>
    <t>nicola.picheo</t>
  </si>
  <si>
    <t>nicola.pintauro</t>
  </si>
  <si>
    <t>nicola.tavoletta</t>
  </si>
  <si>
    <t>2025-07-02-19.00.26.175000</t>
  </si>
  <si>
    <t>9999-12-31-19.00.26.175000</t>
  </si>
  <si>
    <t>nicola.travaglini</t>
  </si>
  <si>
    <t>nicola.varavallo</t>
  </si>
  <si>
    <t>nicola.viola</t>
  </si>
  <si>
    <t>2025-07-02-19.01.34.258000</t>
  </si>
  <si>
    <t>9999-12-31-19.01.34.258000</t>
  </si>
  <si>
    <t>nicola.zavoianni</t>
  </si>
  <si>
    <t>2025-07-02-19.01.58.063000</t>
  </si>
  <si>
    <t>9999-12-31-19.01.58.063000</t>
  </si>
  <si>
    <t>nicolas.dagostino</t>
  </si>
  <si>
    <t>nicoletta.baldacci</t>
  </si>
  <si>
    <t>2025-07-02-19.00.01.002000</t>
  </si>
  <si>
    <t>9999-12-31-19.00.01.002000</t>
  </si>
  <si>
    <t>nicoletta.depoli</t>
  </si>
  <si>
    <t>2025-07-02-19.01.26.856000</t>
  </si>
  <si>
    <t>9999-12-31-19.01.26.856000</t>
  </si>
  <si>
    <t>nicoletta.fabrizio</t>
  </si>
  <si>
    <t>2025-07-02-19.01.11.203000</t>
  </si>
  <si>
    <t>9999-12-31-19.01.11.203000</t>
  </si>
  <si>
    <t>nicoletta.masieri</t>
  </si>
  <si>
    <t>nicoletta.porcu</t>
  </si>
  <si>
    <t>2025-07-02-19.02.01.160000</t>
  </si>
  <si>
    <t>9999-12-31-19.02.01.161000</t>
  </si>
  <si>
    <t>nicoletta.sbordone</t>
  </si>
  <si>
    <t>2025-07-02-19.00.26.188000</t>
  </si>
  <si>
    <t>9999-12-31-19.00.26.188000</t>
  </si>
  <si>
    <t>nicolo.rubele</t>
  </si>
  <si>
    <t>2025-07-02-19.01.13.017000</t>
  </si>
  <si>
    <t>9999-12-31-19.01.13.017000</t>
  </si>
  <si>
    <t>nicolo.tamburella</t>
  </si>
  <si>
    <t>nino.montalbo</t>
  </si>
  <si>
    <t>2025-07-02-18.59.40.194000</t>
  </si>
  <si>
    <t>9999-12-31-18.59.40.194000</t>
  </si>
  <si>
    <t>norina.dinapoli</t>
  </si>
  <si>
    <t>2025-07-02-19.00.47.846000</t>
  </si>
  <si>
    <t>9999-12-31-19.00.47.846000</t>
  </si>
  <si>
    <t>nunzia.bucci</t>
  </si>
  <si>
    <t>2025-07-02-19.01.58.077000</t>
  </si>
  <si>
    <t>9999-12-31-19.01.58.077000</t>
  </si>
  <si>
    <t>nunzia.capone</t>
  </si>
  <si>
    <t>2025-07-02-19.00.26.202000</t>
  </si>
  <si>
    <t>9999-12-31-19.00.26.202000</t>
  </si>
  <si>
    <t>nunzia.giorgio</t>
  </si>
  <si>
    <t>2025-07-02-19.00.55.142000</t>
  </si>
  <si>
    <t>9999-12-31-19.00.55.142000</t>
  </si>
  <si>
    <t>nunzia.pasquarelli</t>
  </si>
  <si>
    <t>2025-07-02-19.00.22.645000</t>
  </si>
  <si>
    <t>9999-12-31-19.00.22.645000</t>
  </si>
  <si>
    <t>nunziapatrizia.bia</t>
  </si>
  <si>
    <t>2025-07-02-19.00.36.127000</t>
  </si>
  <si>
    <t>9999-12-31-19.00.36.127000</t>
  </si>
  <si>
    <t>nunzio.villari</t>
  </si>
  <si>
    <t>olga.tirozzi</t>
  </si>
  <si>
    <t>2025-07-02-19.01.52.109000</t>
  </si>
  <si>
    <t>9999-12-31-19.01.52.109000</t>
  </si>
  <si>
    <t>olgacaterina.manna</t>
  </si>
  <si>
    <t>2025-07-02-19.01.13.031000</t>
  </si>
  <si>
    <t>9999-12-31-19.01.13.031000</t>
  </si>
  <si>
    <t>olimpia.scaramella</t>
  </si>
  <si>
    <t>2025-07-02-19.01.45.751000</t>
  </si>
  <si>
    <t>9999-12-31-19.01.45.751000</t>
  </si>
  <si>
    <t>omero.andreetto</t>
  </si>
  <si>
    <t>ondinanarcisa.rocco</t>
  </si>
  <si>
    <t>2025-07-02-19.01.34.270000</t>
  </si>
  <si>
    <t>9999-12-31-19.01.34.270000</t>
  </si>
  <si>
    <t>onorina.franco</t>
  </si>
  <si>
    <t>2025-07-02-19.01.45.763000</t>
  </si>
  <si>
    <t>9999-12-31-19.01.45.763000</t>
  </si>
  <si>
    <t>orazio.zambeletti</t>
  </si>
  <si>
    <t>oreste.villani</t>
  </si>
  <si>
    <t>2025-07-02-19.01.45.776000</t>
  </si>
  <si>
    <t>9999-12-31-19.01.45.776000</t>
  </si>
  <si>
    <t>oriana.martellucci</t>
  </si>
  <si>
    <t>2025-07-02-19.00.16.500000</t>
  </si>
  <si>
    <t>9999-12-31-19.00.16.500000</t>
  </si>
  <si>
    <t>orlando.capasso</t>
  </si>
  <si>
    <t>ornella.entrade</t>
  </si>
  <si>
    <t>2025-07-02-19.00.47.864000</t>
  </si>
  <si>
    <t>9999-12-31-19.00.47.864000</t>
  </si>
  <si>
    <t>ornella.improta</t>
  </si>
  <si>
    <t>2025-07-02-19.01.45.789000</t>
  </si>
  <si>
    <t>9999-12-31-19.01.45.789000</t>
  </si>
  <si>
    <t>ornella.lampasi</t>
  </si>
  <si>
    <t>2025-07-02-19.00.43.482000</t>
  </si>
  <si>
    <t>9999-12-31-19.00.43.482000</t>
  </si>
  <si>
    <t>orsola.verrengia</t>
  </si>
  <si>
    <t>2025-07-02-19.01.37.223000</t>
  </si>
  <si>
    <t>9999-12-31-19.01.37.223000</t>
  </si>
  <si>
    <t>ortensia.squillacioti</t>
  </si>
  <si>
    <t>2025-07-02-19.00.26.217000</t>
  </si>
  <si>
    <t>9999-12-31-19.00.26.217000</t>
  </si>
  <si>
    <t>osman.auad</t>
  </si>
  <si>
    <t>pantaleo.castrignano</t>
  </si>
  <si>
    <t>2025-07-02-19.00.32.982000</t>
  </si>
  <si>
    <t>9999-12-31-19.00.32.982000</t>
  </si>
  <si>
    <t>paola.bozzo</t>
  </si>
  <si>
    <t>2025-07-02-19.00.27.963000</t>
  </si>
  <si>
    <t>9999-12-31-19.00.27.963000</t>
  </si>
  <si>
    <t>paola.bucci</t>
  </si>
  <si>
    <t>2025-07-02-19.00.22.659000</t>
  </si>
  <si>
    <t>9999-12-31-19.00.22.659000</t>
  </si>
  <si>
    <t>paola.caporali</t>
  </si>
  <si>
    <t>2025-07-09-19.00.55.305000</t>
  </si>
  <si>
    <t>9999-12-31-19.00.55.305000</t>
  </si>
  <si>
    <t>paola.cappelli</t>
  </si>
  <si>
    <t>2025-07-02-19.01.32.092000</t>
  </si>
  <si>
    <t>9999-12-31-19.01.32.092000</t>
  </si>
  <si>
    <t>paola.cossu</t>
  </si>
  <si>
    <t>2025-07-02-19.02.11.978000</t>
  </si>
  <si>
    <t>9999-12-31-19.02.11.978000</t>
  </si>
  <si>
    <t>paola.deglinnocenti</t>
  </si>
  <si>
    <t>2025-07-02-19.01.26.871000</t>
  </si>
  <si>
    <t>9999-12-31-19.01.26.871000</t>
  </si>
  <si>
    <t>paola.dellavvento</t>
  </si>
  <si>
    <t>2025-07-02-19.01.45.801000</t>
  </si>
  <si>
    <t>9999-12-31-19.01.45.801000</t>
  </si>
  <si>
    <t>paola.diana</t>
  </si>
  <si>
    <t>2025-07-02-19.01.11.217000</t>
  </si>
  <si>
    <t>9999-12-31-19.01.11.217000</t>
  </si>
  <si>
    <t>paola.larosa</t>
  </si>
  <si>
    <t>2025-07-02-19.02.01.176000</t>
  </si>
  <si>
    <t>9999-12-31-19.02.01.176000</t>
  </si>
  <si>
    <t>paola.latini</t>
  </si>
  <si>
    <t>2025-07-02-19.00.58.887000</t>
  </si>
  <si>
    <t>9999-12-31-19.00.58.887000</t>
  </si>
  <si>
    <t>paola.martinelli</t>
  </si>
  <si>
    <t>2025-07-02-19.00.11.803000</t>
  </si>
  <si>
    <t>9999-12-31-19.00.11.803000</t>
  </si>
  <si>
    <t>paola.mazza</t>
  </si>
  <si>
    <t>2025-07-02-19.00.03.036000</t>
  </si>
  <si>
    <t>9999-12-31-19.00.03.036000</t>
  </si>
  <si>
    <t>paola.mezzapelle</t>
  </si>
  <si>
    <t>2025-07-02-19.01.00.617000</t>
  </si>
  <si>
    <t>9999-12-31-19.01.00.617000</t>
  </si>
  <si>
    <t>paola.morgante</t>
  </si>
  <si>
    <t>2025-07-02-19.01.55.331000</t>
  </si>
  <si>
    <t>9999-12-31-19.01.55.331000</t>
  </si>
  <si>
    <t>paola.musiello</t>
  </si>
  <si>
    <t>2025-07-02-19.00.42.465000</t>
  </si>
  <si>
    <t>9999-12-31-19.00.42.465000</t>
  </si>
  <si>
    <t>paola.paniz</t>
  </si>
  <si>
    <t>2025-07-02-19.02.14.266000</t>
  </si>
  <si>
    <t>9999-12-31-19.02.14.266000</t>
  </si>
  <si>
    <t>paola.querci</t>
  </si>
  <si>
    <t>2025-07-02-19.00.54.067000</t>
  </si>
  <si>
    <t>9999-12-31-19.00.54.067000</t>
  </si>
  <si>
    <t>paola.ricchiuti</t>
  </si>
  <si>
    <t>2025-07-02-19.00.42.477000</t>
  </si>
  <si>
    <t>9999-12-31-19.00.42.477000</t>
  </si>
  <si>
    <t>paola.rosati</t>
  </si>
  <si>
    <t>2025-07-02-19.02.21.267000</t>
  </si>
  <si>
    <t>9999-12-31-19.02.21.267000</t>
  </si>
  <si>
    <t>2025-07-02-19.01.48.526000</t>
  </si>
  <si>
    <t>9999-12-31-19.01.48.526000</t>
  </si>
  <si>
    <t>paola.schiavi</t>
  </si>
  <si>
    <t>2025-07-02-19.01.11.236000</t>
  </si>
  <si>
    <t>9999-12-31-19.01.11.236000</t>
  </si>
  <si>
    <t>paola.signorelli</t>
  </si>
  <si>
    <t>2025-07-02-19.00.27.977000</t>
  </si>
  <si>
    <t>9999-12-31-19.00.27.977000</t>
  </si>
  <si>
    <t>paolaezia.posadinu</t>
  </si>
  <si>
    <t>2025-07-02-19.00.11.818000</t>
  </si>
  <si>
    <t>9999-12-31-19.00.11.818000</t>
  </si>
  <si>
    <t>paolalivia.carrelli</t>
  </si>
  <si>
    <t>2025-07-02-19.00.06.180000</t>
  </si>
  <si>
    <t>9999-12-31-19.00.06.180000</t>
  </si>
  <si>
    <t>paolino.cicero</t>
  </si>
  <si>
    <t>2025-07-02-19.01.26.886000</t>
  </si>
  <si>
    <t>9999-12-31-19.01.26.886000</t>
  </si>
  <si>
    <t>paolo.bianchinotti</t>
  </si>
  <si>
    <t>2025-07-02-19.00.03.049000</t>
  </si>
  <si>
    <t>9999-12-31-19.00.03.049000</t>
  </si>
  <si>
    <t>paolo.calo</t>
  </si>
  <si>
    <t>paolo.cammarano</t>
  </si>
  <si>
    <t>2025-07-02-19.02.03.425000</t>
  </si>
  <si>
    <t>9999-12-31-19.02.03.425000</t>
  </si>
  <si>
    <t>paolo.caracciolo</t>
  </si>
  <si>
    <t>2025-07-02-19.01.55.346000</t>
  </si>
  <si>
    <t>9999-12-31-19.01.55.346000</t>
  </si>
  <si>
    <t>paolo.carboni</t>
  </si>
  <si>
    <t>2025-07-02-19.01.26.903000</t>
  </si>
  <si>
    <t>9999-12-31-19.01.26.903000</t>
  </si>
  <si>
    <t>paolo.conti1</t>
  </si>
  <si>
    <t>2025-07-02-19.01.45.816000</t>
  </si>
  <si>
    <t>9999-12-31-19.01.45.816000</t>
  </si>
  <si>
    <t>paolo.curreli</t>
  </si>
  <si>
    <t>2025-07-02-19.02.01.204000</t>
  </si>
  <si>
    <t>9999-12-31-19.02.01.204000</t>
  </si>
  <si>
    <t>paolo.erti</t>
  </si>
  <si>
    <t>2025-07-02-19.00.54.088000</t>
  </si>
  <si>
    <t>9999-12-31-19.00.54.088000</t>
  </si>
  <si>
    <t>paolo.foglietta</t>
  </si>
  <si>
    <t>2025-07-02-19.00.16.517000</t>
  </si>
  <si>
    <t>9999-12-31-19.00.16.517000</t>
  </si>
  <si>
    <t>paolo.grisorio</t>
  </si>
  <si>
    <t>2025-07-02-19.01.03.250000</t>
  </si>
  <si>
    <t>9999-12-31-19.01.03.250000</t>
  </si>
  <si>
    <t>paolo.guidone</t>
  </si>
  <si>
    <t>2025-07-02-19.02.03.440000</t>
  </si>
  <si>
    <t>9999-12-31-19.02.03.440000</t>
  </si>
  <si>
    <t>paolo.iemmi</t>
  </si>
  <si>
    <t>2025-07-02-19.02.05.860000</t>
  </si>
  <si>
    <t>9999-12-31-19.02.05.860000</t>
  </si>
  <si>
    <t>paolo.lupi</t>
  </si>
  <si>
    <t>paolo.marzionne</t>
  </si>
  <si>
    <t>2025-07-02-19.01.58.091000</t>
  </si>
  <si>
    <t>9999-12-31-19.01.58.091000</t>
  </si>
  <si>
    <t>paolo.mattoni</t>
  </si>
  <si>
    <t>2025-07-02-19.00.16.533000</t>
  </si>
  <si>
    <t>9999-12-31-19.00.16.533000</t>
  </si>
  <si>
    <t>paolo.molinaro</t>
  </si>
  <si>
    <t>2025-07-02-19.00.53.101000</t>
  </si>
  <si>
    <t>9999-12-31-19.00.53.101000</t>
  </si>
  <si>
    <t>paolo.mortara</t>
  </si>
  <si>
    <t>2025-07-02-19.01.32.105000</t>
  </si>
  <si>
    <t>9999-12-31-19.01.32.105000</t>
  </si>
  <si>
    <t>paolo.mungari</t>
  </si>
  <si>
    <t>paolo.nigra</t>
  </si>
  <si>
    <t>2025-07-02-19.00.11.831000</t>
  </si>
  <si>
    <t>9999-12-31-19.00.11.831000</t>
  </si>
  <si>
    <t>paolo.papanice</t>
  </si>
  <si>
    <t>paolo.pascucci</t>
  </si>
  <si>
    <t>paolo.preziosi</t>
  </si>
  <si>
    <t>2025-07-02-19.01.52.130000</t>
  </si>
  <si>
    <t>9999-12-31-19.01.52.130000</t>
  </si>
  <si>
    <t>paolo.raponi</t>
  </si>
  <si>
    <t>2025-07-02-19.00.03.067000</t>
  </si>
  <si>
    <t>9999-12-31-19.00.03.067000</t>
  </si>
  <si>
    <t>paolo.ricci1</t>
  </si>
  <si>
    <t>2025-07-02-19.00.06.192000</t>
  </si>
  <si>
    <t>9999-12-31-19.00.06.192000</t>
  </si>
  <si>
    <t>paolo.saladini</t>
  </si>
  <si>
    <t>2025-07-02-19.02.26.920000</t>
  </si>
  <si>
    <t>9999-12-31-19.02.26.920000</t>
  </si>
  <si>
    <t>paolo.salvoni</t>
  </si>
  <si>
    <t>2025-07-02-19.01.34.286000</t>
  </si>
  <si>
    <t>9999-12-31-19.01.34.286000</t>
  </si>
  <si>
    <t>paolo.schiavone</t>
  </si>
  <si>
    <t>2025-07-02-19.01.18.357000</t>
  </si>
  <si>
    <t>9999-12-31-19.01.18.357000</t>
  </si>
  <si>
    <t>paolo.scozzi</t>
  </si>
  <si>
    <t>2025-07-02-19.01.45.831000</t>
  </si>
  <si>
    <t>9999-12-31-19.01.45.831000</t>
  </si>
  <si>
    <t>paolo.spagnuolo</t>
  </si>
  <si>
    <t>2025-07-02-19.02.24.057000</t>
  </si>
  <si>
    <t>9999-12-31-19.02.24.057000</t>
  </si>
  <si>
    <t>paolo.tarallo1</t>
  </si>
  <si>
    <t>2025-07-02-19.00.51.267000</t>
  </si>
  <si>
    <t>9999-12-31-19.00.51.267000</t>
  </si>
  <si>
    <t>paolo.taurino</t>
  </si>
  <si>
    <t>paolo.zanini</t>
  </si>
  <si>
    <t>2025-07-02-18.59.57.477000</t>
  </si>
  <si>
    <t>9999-12-31-18.59.57.477000</t>
  </si>
  <si>
    <t>paolo.zorzetto</t>
  </si>
  <si>
    <t>2025-07-02-19.01.37.239000</t>
  </si>
  <si>
    <t>9999-12-31-19.01.37.239000</t>
  </si>
  <si>
    <t>pasquale.caiazzo</t>
  </si>
  <si>
    <t>pasquale.carnevale</t>
  </si>
  <si>
    <t>pasquale.cavallaro</t>
  </si>
  <si>
    <t>pasquale.colannino</t>
  </si>
  <si>
    <t>pasquale.coppola</t>
  </si>
  <si>
    <t>pasquale.debiasio</t>
  </si>
  <si>
    <t>pasquale.florio</t>
  </si>
  <si>
    <t>2025-07-02-19.02.11.992000</t>
  </si>
  <si>
    <t>9999-12-31-19.02.11.992000</t>
  </si>
  <si>
    <t>pasquale.giordano</t>
  </si>
  <si>
    <t>2025-07-02-19.01.55.359000</t>
  </si>
  <si>
    <t>9999-12-31-19.01.55.359000</t>
  </si>
  <si>
    <t>pasquale.lionetti</t>
  </si>
  <si>
    <t>2025-07-02-18.59.54.558000</t>
  </si>
  <si>
    <t>9999-12-31-18.59.54.558000</t>
  </si>
  <si>
    <t>pasquale.logoteta</t>
  </si>
  <si>
    <t>2025-07-02-19.02.16.569000</t>
  </si>
  <si>
    <t>9999-12-31-19.02.16.569000</t>
  </si>
  <si>
    <t>pasquale.mastroviti</t>
  </si>
  <si>
    <t>2025-07-02-19.01.58.360000</t>
  </si>
  <si>
    <t>9999-12-31-19.01.58.360000</t>
  </si>
  <si>
    <t>pasquale.montegiglio</t>
  </si>
  <si>
    <t>2025-07-02-19.01.58.388000</t>
  </si>
  <si>
    <t>9999-12-31-19.01.58.388000</t>
  </si>
  <si>
    <t>pasquale.regina</t>
  </si>
  <si>
    <t>2025-07-02-19.01.52.144000</t>
  </si>
  <si>
    <t>9999-12-31-19.01.52.144000</t>
  </si>
  <si>
    <t>pasquale.riggio</t>
  </si>
  <si>
    <t>2025-07-02-19.01.32.119000</t>
  </si>
  <si>
    <t>9999-12-31-19.01.32.119000</t>
  </si>
  <si>
    <t>pasquale.scatigno</t>
  </si>
  <si>
    <t>2025-07-02-19.00.19.923000</t>
  </si>
  <si>
    <t>9999-12-31-19.00.19.923000</t>
  </si>
  <si>
    <t>pasquale.varriale</t>
  </si>
  <si>
    <t>pasqualeantonio.mancini</t>
  </si>
  <si>
    <t>2025-07-02-19.01.13.049000</t>
  </si>
  <si>
    <t>9999-12-31-19.01.13.049000</t>
  </si>
  <si>
    <t>pasqualediego.orefice</t>
  </si>
  <si>
    <t>pasqualepaolo.lamonaca</t>
  </si>
  <si>
    <t>2025-07-02-19.00.47.878000</t>
  </si>
  <si>
    <t>9999-12-31-19.00.47.878000</t>
  </si>
  <si>
    <t>pasqualina.dambrosio</t>
  </si>
  <si>
    <t>2025-07-02-19.01.27.168000</t>
  </si>
  <si>
    <t>9999-12-31-19.01.27.168000</t>
  </si>
  <si>
    <t>patrizia.agabiti</t>
  </si>
  <si>
    <t>2025-07-02-19.00.06.209000</t>
  </si>
  <si>
    <t>9999-12-31-19.00.06.209000</t>
  </si>
  <si>
    <t>patrizia.cao</t>
  </si>
  <si>
    <t>2025-07-02-19.02.01.219000</t>
  </si>
  <si>
    <t>9999-12-31-19.02.01.219000</t>
  </si>
  <si>
    <t>patrizia.dalterio</t>
  </si>
  <si>
    <t>2025-07-02-19.01.45.845000</t>
  </si>
  <si>
    <t>9999-12-31-19.01.45.845000</t>
  </si>
  <si>
    <t>patrizia.floris</t>
  </si>
  <si>
    <t>2025-07-02-19.01.32.132000</t>
  </si>
  <si>
    <t>9999-12-31-19.01.32.132000</t>
  </si>
  <si>
    <t>patrizia.giacomoni</t>
  </si>
  <si>
    <t>2025-07-02-19.00.58.903000</t>
  </si>
  <si>
    <t>9999-12-31-19.00.58.903000</t>
  </si>
  <si>
    <t>patrizia.malvinni</t>
  </si>
  <si>
    <t>2025-07-02-19.00.36.142000</t>
  </si>
  <si>
    <t>9999-12-31-19.00.36.142000</t>
  </si>
  <si>
    <t>patrizia.michi</t>
  </si>
  <si>
    <t>2025-07-02-19.00.55.424000</t>
  </si>
  <si>
    <t>9999-12-31-19.00.55.424000</t>
  </si>
  <si>
    <t>patrizia.muscatello</t>
  </si>
  <si>
    <t>2025-07-09-19.01.42.772000</t>
  </si>
  <si>
    <t>9999-12-31-19.01.42.772000</t>
  </si>
  <si>
    <t>patrizia.parrulli</t>
  </si>
  <si>
    <t>2025-07-02-19.01.58.656000</t>
  </si>
  <si>
    <t>9999-12-31-19.01.58.656000</t>
  </si>
  <si>
    <t>patrizia.pinto</t>
  </si>
  <si>
    <t>2025-07-02-19.00.22.928000</t>
  </si>
  <si>
    <t>9999-12-31-19.00.22.928000</t>
  </si>
  <si>
    <t>patrizia.pisano</t>
  </si>
  <si>
    <t>2025-07-02-19.02.01.234000</t>
  </si>
  <si>
    <t>9999-12-31-19.02.01.234000</t>
  </si>
  <si>
    <t>patrizia.prontera</t>
  </si>
  <si>
    <t>2025-07-02-19.01.58.672000</t>
  </si>
  <si>
    <t>9999-12-31-19.01.58.672000</t>
  </si>
  <si>
    <t>patrizia.quaglia</t>
  </si>
  <si>
    <t>2025-07-02-19.00.40.057000</t>
  </si>
  <si>
    <t>9999-12-31-19.00.40.057000</t>
  </si>
  <si>
    <t>patrizia.simonetti</t>
  </si>
  <si>
    <t>2025-07-02-19.02.21.282000</t>
  </si>
  <si>
    <t>9999-12-31-19.02.21.282000</t>
  </si>
  <si>
    <t>patrizia.troiano</t>
  </si>
  <si>
    <t>2025-07-02-19.00.36.158000</t>
  </si>
  <si>
    <t>9999-12-31-19.00.36.158000</t>
  </si>
  <si>
    <t>patrizia.viva</t>
  </si>
  <si>
    <t>2025-07-02-19.01.39.944000</t>
  </si>
  <si>
    <t>9999-12-31-19.01.39.944000</t>
  </si>
  <si>
    <t>patriziaromana.cacopardi</t>
  </si>
  <si>
    <t>2025-07-02-19.01.32.145000</t>
  </si>
  <si>
    <t>9999-12-31-19.01.32.145000</t>
  </si>
  <si>
    <t>pellegrino.carpentieri</t>
  </si>
  <si>
    <t>pellegrino.sordillo</t>
  </si>
  <si>
    <t>2025-07-02-19.00.47.894000</t>
  </si>
  <si>
    <t>9999-12-31-19.00.47.894000</t>
  </si>
  <si>
    <t>piera.angelini</t>
  </si>
  <si>
    <t>2025-07-02-18.59.53.250000</t>
  </si>
  <si>
    <t>9999-12-31-18.59.53.250000</t>
  </si>
  <si>
    <t>piera.tolu</t>
  </si>
  <si>
    <t>2025-07-02-19.00.11.846000</t>
  </si>
  <si>
    <t>9999-12-31-19.00.11.846000</t>
  </si>
  <si>
    <t>pieranna.decandia</t>
  </si>
  <si>
    <t>2025-07-02-19.00.11.859000</t>
  </si>
  <si>
    <t>9999-12-31-19.00.11.859000</t>
  </si>
  <si>
    <t>pierfrancesco.enis</t>
  </si>
  <si>
    <t>2025-07-02-19.02.01.247000</t>
  </si>
  <si>
    <t>9999-12-31-19.02.01.247000</t>
  </si>
  <si>
    <t>pierfrancesco.rotello</t>
  </si>
  <si>
    <t>2025-07-02-18.59.53.266000</t>
  </si>
  <si>
    <t>9999-12-31-18.59.53.266000</t>
  </si>
  <si>
    <t>pierfranco.greco</t>
  </si>
  <si>
    <t>2025-07-02-19.02.03.470000</t>
  </si>
  <si>
    <t>9999-12-31-19.02.03.470000</t>
  </si>
  <si>
    <t>piergiorgio.orlandi</t>
  </si>
  <si>
    <t>pierina.columbu</t>
  </si>
  <si>
    <t>2025-07-02-19.02.01.260000</t>
  </si>
  <si>
    <t>9999-12-31-19.02.01.260000</t>
  </si>
  <si>
    <t>pierluigi.dodaro</t>
  </si>
  <si>
    <t>2025-07-02-19.00.27.991000</t>
  </si>
  <si>
    <t>9999-12-31-19.00.27.991000</t>
  </si>
  <si>
    <t>pierluigi.ferrari</t>
  </si>
  <si>
    <t>pierluigi.pierno</t>
  </si>
  <si>
    <t>2025-07-02-19.01.48.539000</t>
  </si>
  <si>
    <t>9999-12-31-19.01.48.539000</t>
  </si>
  <si>
    <t>pierluigi.rausei</t>
  </si>
  <si>
    <t>2025-07-09-19.01.25.586000</t>
  </si>
  <si>
    <t>9999-12-31-19.01.25.586000</t>
  </si>
  <si>
    <t>pierluigi.ronga</t>
  </si>
  <si>
    <t>2025-07-02-19.01.52.159000</t>
  </si>
  <si>
    <t>9999-12-31-19.01.52.159000</t>
  </si>
  <si>
    <t>pierluigi.santucci</t>
  </si>
  <si>
    <t>pierluigi.sileri</t>
  </si>
  <si>
    <t>piermario.dibernardo</t>
  </si>
  <si>
    <t>2025-07-02-19.01.34.300000</t>
  </si>
  <si>
    <t>9999-12-31-19.01.34.300000</t>
  </si>
  <si>
    <t>piero.cascioli</t>
  </si>
  <si>
    <t>2025-07-02-19.01.45.859000</t>
  </si>
  <si>
    <t>9999-12-31-19.01.45.859000</t>
  </si>
  <si>
    <t>piero.delsarto</t>
  </si>
  <si>
    <t>2025-07-02-19.00.03.080000</t>
  </si>
  <si>
    <t>9999-12-31-19.00.03.080000</t>
  </si>
  <si>
    <t>piero.difusco</t>
  </si>
  <si>
    <t>piero.monteleone</t>
  </si>
  <si>
    <t>piero.pizzolante</t>
  </si>
  <si>
    <t>2025-07-02-19.00.33.009000</t>
  </si>
  <si>
    <t>9999-12-31-19.00.33.009000</t>
  </si>
  <si>
    <t>piero.schipani</t>
  </si>
  <si>
    <t>2025-07-02-19.01.52.178000</t>
  </si>
  <si>
    <t>9999-12-31-19.01.52.178000</t>
  </si>
  <si>
    <t>piero.valentini</t>
  </si>
  <si>
    <t>2025-07-02-19.00.45.689000</t>
  </si>
  <si>
    <t>9999-12-31-19.00.45.689000</t>
  </si>
  <si>
    <t>pieroalberto.sgroi</t>
  </si>
  <si>
    <t>2025-07-02-18.59.40.209000</t>
  </si>
  <si>
    <t>9999-12-31-18.59.40.209000</t>
  </si>
  <si>
    <t>2025-07-02-19.01.55.380000</t>
  </si>
  <si>
    <t>9999-12-31-19.01.55.380000</t>
  </si>
  <si>
    <t>pierpaola.pascucci</t>
  </si>
  <si>
    <t>2025-07-02-19.00.06.743000</t>
  </si>
  <si>
    <t>9999-12-31-19.00.06.743000</t>
  </si>
  <si>
    <t>pierpaolo.guaglione</t>
  </si>
  <si>
    <t>2025-07-09-19.01.33.003000</t>
  </si>
  <si>
    <t>9999-12-31-19.01.33.003000</t>
  </si>
  <si>
    <t>pierpaolo.orro</t>
  </si>
  <si>
    <t>pierpaolo.parente</t>
  </si>
  <si>
    <t>2025-07-02-19.00.57.272000</t>
  </si>
  <si>
    <t>9999-12-31-19.00.57.272000</t>
  </si>
  <si>
    <t>pierpaolo.toma</t>
  </si>
  <si>
    <t>pietro.borrelli</t>
  </si>
  <si>
    <t>2025-07-02-19.00.09.907000</t>
  </si>
  <si>
    <t>9999-12-31-19.00.09.907000</t>
  </si>
  <si>
    <t>pietro.derrico</t>
  </si>
  <si>
    <t>pietro.failla</t>
  </si>
  <si>
    <t>pietro.gala</t>
  </si>
  <si>
    <t>2025-07-02-19.00.04.918000</t>
  </si>
  <si>
    <t>9999-12-31-19.00.04.918000</t>
  </si>
  <si>
    <t>pietro.granella</t>
  </si>
  <si>
    <t>2025-07-09-19.01.39.160000</t>
  </si>
  <si>
    <t>9999-12-31-19.01.39.160000</t>
  </si>
  <si>
    <t>Ufficio II – DC Innovazione e Pianificazione</t>
  </si>
  <si>
    <t>2025-07-02-19.01.48.553000</t>
  </si>
  <si>
    <t>9999-12-31-19.01.48.553000</t>
  </si>
  <si>
    <t>pietro.lamonica</t>
  </si>
  <si>
    <t>2025-07-02-19.01.39.975000</t>
  </si>
  <si>
    <t>9999-12-31-19.01.39.975000</t>
  </si>
  <si>
    <t>pietro.menna</t>
  </si>
  <si>
    <t>2025-07-02-19.00.51.280000</t>
  </si>
  <si>
    <t>9999-12-31-19.00.51.280000</t>
  </si>
  <si>
    <t>pietro.mineo</t>
  </si>
  <si>
    <t>2025-07-02-19.01.03.266000</t>
  </si>
  <si>
    <t>9999-12-31-19.01.03.266000</t>
  </si>
  <si>
    <t>pietro.montemurro</t>
  </si>
  <si>
    <t>2025-07-07-00.00.00.000000</t>
  </si>
  <si>
    <t>pietro.pennacchio</t>
  </si>
  <si>
    <t>2025-07-02-19.02.24.071000</t>
  </si>
  <si>
    <t>9999-12-31-19.02.24.071000</t>
  </si>
  <si>
    <t>pietro.perri</t>
  </si>
  <si>
    <t>2025-07-02-19.00.28.004000</t>
  </si>
  <si>
    <t>9999-12-31-19.00.28.004000</t>
  </si>
  <si>
    <t>pietro.rotella</t>
  </si>
  <si>
    <t>pietro.santacroce</t>
  </si>
  <si>
    <t>pietro.sciarretta</t>
  </si>
  <si>
    <t>2025-07-02-19.01.18.371000</t>
  </si>
  <si>
    <t>9999-12-31-19.01.18.371000</t>
  </si>
  <si>
    <t>pietro.toti</t>
  </si>
  <si>
    <t>2025-07-02-19.00.30.234000</t>
  </si>
  <si>
    <t>9999-12-31-19.00.30.234000</t>
  </si>
  <si>
    <t>pietro.zampaglione</t>
  </si>
  <si>
    <t>2025-07-02-19.00.49.818000</t>
  </si>
  <si>
    <t>9999-12-31-19.00.49.818000</t>
  </si>
  <si>
    <t>pietroantonino.pagano</t>
  </si>
  <si>
    <t>2025-07-02-19.01.32.160000</t>
  </si>
  <si>
    <t>9999-12-31-19.01.32.160000</t>
  </si>
  <si>
    <t>pietroantonio.caforio</t>
  </si>
  <si>
    <t>pina.milanese</t>
  </si>
  <si>
    <t>2025-07-02-19.01.32.175000</t>
  </si>
  <si>
    <t>9999-12-31-19.01.32.175000</t>
  </si>
  <si>
    <t>pinella.lettera</t>
  </si>
  <si>
    <t>2025-07-02-19.00.26.489000</t>
  </si>
  <si>
    <t>9999-12-31-19.00.26.489000</t>
  </si>
  <si>
    <t>pinovito.storsillo</t>
  </si>
  <si>
    <t>pio.filipponi</t>
  </si>
  <si>
    <t>2025-07-02-19.02.21.296000</t>
  </si>
  <si>
    <t>9999-12-31-19.02.21.296000</t>
  </si>
  <si>
    <t>popa.dipinto</t>
  </si>
  <si>
    <t>2025-07-02-19.01.58.705000</t>
  </si>
  <si>
    <t>9999-12-31-19.01.58.705000</t>
  </si>
  <si>
    <t>porzia.tangorra</t>
  </si>
  <si>
    <t>2025-07-02-19.00.55.438000</t>
  </si>
  <si>
    <t>9999-12-31-19.00.55.438000</t>
  </si>
  <si>
    <t>rachele.bruno</t>
  </si>
  <si>
    <t>2025-07-02-19.01.52.194000</t>
  </si>
  <si>
    <t>9999-12-31-19.01.52.194000</t>
  </si>
  <si>
    <t>rachele.marasco</t>
  </si>
  <si>
    <t>2025-07-02-19.01.39.990000</t>
  </si>
  <si>
    <t>9999-12-31-19.01.39.990000</t>
  </si>
  <si>
    <t>rachele.pignatelli</t>
  </si>
  <si>
    <t>2025-07-02-19.00.36.425000</t>
  </si>
  <si>
    <t>9999-12-31-19.00.36.425000</t>
  </si>
  <si>
    <t>raffaele.bennardis</t>
  </si>
  <si>
    <t>2025-07-02-18.59.57.493000</t>
  </si>
  <si>
    <t>9999-12-31-18.59.57.493000</t>
  </si>
  <si>
    <t>raffaele.buffolino</t>
  </si>
  <si>
    <t>2025-07-02-19.00.45.703000</t>
  </si>
  <si>
    <t>9999-12-31-19.00.45.703000</t>
  </si>
  <si>
    <t>raffaele.demartino</t>
  </si>
  <si>
    <t>2025-07-02-19.02.14.532000</t>
  </si>
  <si>
    <t>9999-12-31-19.02.14.532000</t>
  </si>
  <si>
    <t>raffaele.destra</t>
  </si>
  <si>
    <t>2025-07-02-19.01.52.211000</t>
  </si>
  <si>
    <t>9999-12-31-19.01.52.211000</t>
  </si>
  <si>
    <t>raffaele.maietta</t>
  </si>
  <si>
    <t>2025-07-02-19.00.26.505000</t>
  </si>
  <si>
    <t>9999-12-31-19.00.26.505000</t>
  </si>
  <si>
    <t>raffaele.mastrantuono</t>
  </si>
  <si>
    <t>2025-07-02-19.01.45.871000</t>
  </si>
  <si>
    <t>9999-12-31-19.01.45.871000</t>
  </si>
  <si>
    <t>2025-07-02-19.00.18.266000</t>
  </si>
  <si>
    <t>9999-12-31-19.00.18.266000</t>
  </si>
  <si>
    <t>raffaele.montaperto1</t>
  </si>
  <si>
    <t>2025-07-02-19.01.32.189000</t>
  </si>
  <si>
    <t>9999-12-31-19.01.32.189000</t>
  </si>
  <si>
    <t>raffaele.scillieri</t>
  </si>
  <si>
    <t>2025-07-02-19.02.14.553000</t>
  </si>
  <si>
    <t>9999-12-31-19.02.14.553000</t>
  </si>
  <si>
    <t>raffaella.atzori</t>
  </si>
  <si>
    <t>2025-07-02-19.02.01.530000</t>
  </si>
  <si>
    <t>9999-12-31-19.02.01.530000</t>
  </si>
  <si>
    <t>raffaella.canfora</t>
  </si>
  <si>
    <t>2025-07-02-19.01.52.224000</t>
  </si>
  <si>
    <t>9999-12-31-19.01.52.224000</t>
  </si>
  <si>
    <t>raffaella.castaldi</t>
  </si>
  <si>
    <t>2025-07-02-19.01.52.239000</t>
  </si>
  <si>
    <t>9999-12-31-19.01.52.239000</t>
  </si>
  <si>
    <t>raffaella.ceparano</t>
  </si>
  <si>
    <t>2025-07-02-19.01.52.257000</t>
  </si>
  <si>
    <t>9999-12-31-19.01.52.257000</t>
  </si>
  <si>
    <t>raffaella.cortale</t>
  </si>
  <si>
    <t>2025-07-02-19.00.33.276000</t>
  </si>
  <si>
    <t>9999-12-31-19.00.33.276000</t>
  </si>
  <si>
    <t>raffaella.dibenedetto</t>
  </si>
  <si>
    <t>2025-07-02-19.02.21.310000</t>
  </si>
  <si>
    <t>9999-12-31-19.02.21.310000</t>
  </si>
  <si>
    <t>raffaella.nardella</t>
  </si>
  <si>
    <t>2025-07-02-19.00.42.492000</t>
  </si>
  <si>
    <t>9999-12-31-19.00.42.492000</t>
  </si>
  <si>
    <t>raffaella.vaira</t>
  </si>
  <si>
    <t>2025-07-02-19.02.16.846000</t>
  </si>
  <si>
    <t>9999-12-31-19.02.16.846000</t>
  </si>
  <si>
    <t>raffaella.zicoschi</t>
  </si>
  <si>
    <t>2025-07-02-19.01.45.884000</t>
  </si>
  <si>
    <t>9999-12-31-19.01.45.884000</t>
  </si>
  <si>
    <t>ranieri.calvanoforte</t>
  </si>
  <si>
    <t>renata.percacini</t>
  </si>
  <si>
    <t>2025-07-02-19.01.13.061000</t>
  </si>
  <si>
    <t>9999-12-31-19.01.13.061000</t>
  </si>
  <si>
    <t>renato.larosa</t>
  </si>
  <si>
    <t>renato.melito</t>
  </si>
  <si>
    <t>2025-07-02-19.00.28.272000</t>
  </si>
  <si>
    <t>9999-12-31-19.00.28.272000</t>
  </si>
  <si>
    <t>renato.papi</t>
  </si>
  <si>
    <t>2025-07-02-19.01.52.271000</t>
  </si>
  <si>
    <t>9999-12-31-19.01.52.272000</t>
  </si>
  <si>
    <t>riccardo.capasso</t>
  </si>
  <si>
    <t>2025-07-02-19.00.40.073000</t>
  </si>
  <si>
    <t>9999-12-31-19.00.40.073000</t>
  </si>
  <si>
    <t>riccardo.marianeschi</t>
  </si>
  <si>
    <t>2025-07-02-19.01.45.898000</t>
  </si>
  <si>
    <t>9999-12-31-19.01.45.898000</t>
  </si>
  <si>
    <t>riccardo.privitera</t>
  </si>
  <si>
    <t>riccardo.scorza</t>
  </si>
  <si>
    <t>2025-07-02-19.02.07.811000</t>
  </si>
  <si>
    <t>9999-12-31-19.02.07.811000</t>
  </si>
  <si>
    <t>riccardo.spandre</t>
  </si>
  <si>
    <t>2025-07-02-18.59.53.279000</t>
  </si>
  <si>
    <t>9999-12-31-18.59.53.279000</t>
  </si>
  <si>
    <t>riccardo.vivan</t>
  </si>
  <si>
    <t>riccardomario.baldini</t>
  </si>
  <si>
    <t>2025-07-02-19.00.49.832000</t>
  </si>
  <si>
    <t>9999-12-31-19.00.49.832000</t>
  </si>
  <si>
    <t>rita.amatrudo</t>
  </si>
  <si>
    <t>2025-07-02-19.01.27.182000</t>
  </si>
  <si>
    <t>9999-12-31-19.01.27.182000</t>
  </si>
  <si>
    <t>rita.appierto</t>
  </si>
  <si>
    <t>2025-07-02-19.01.52.285000</t>
  </si>
  <si>
    <t>9999-12-31-19.01.52.285000</t>
  </si>
  <si>
    <t>rita.bencivenga</t>
  </si>
  <si>
    <t>2025-07-02-19.00.06.758000</t>
  </si>
  <si>
    <t>9999-12-31-19.00.06.758000</t>
  </si>
  <si>
    <t>rita.canesi</t>
  </si>
  <si>
    <t>2025-07-02-19.01.27.197000</t>
  </si>
  <si>
    <t>9999-12-31-19.01.27.197000</t>
  </si>
  <si>
    <t>rita.carpino</t>
  </si>
  <si>
    <t>2025-07-02-19.00.28.291000</t>
  </si>
  <si>
    <t>9999-12-31-19.00.28.291000</t>
  </si>
  <si>
    <t>rita.daddario</t>
  </si>
  <si>
    <t>2025-07-02-19.00.42.507000</t>
  </si>
  <si>
    <t>9999-12-31-19.00.42.507000</t>
  </si>
  <si>
    <t>rita.demarco</t>
  </si>
  <si>
    <t>2025-07-02-18.59.56.411000</t>
  </si>
  <si>
    <t>9999-12-31-18.59.56.411000</t>
  </si>
  <si>
    <t>rita.piras</t>
  </si>
  <si>
    <t>2025-07-02-19.02.01.544000</t>
  </si>
  <si>
    <t>9999-12-31-19.02.01.544000</t>
  </si>
  <si>
    <t>rita.pupo</t>
  </si>
  <si>
    <t>2025-07-02-19.01.27.210000</t>
  </si>
  <si>
    <t>9999-12-31-19.01.27.210000</t>
  </si>
  <si>
    <t>rita.tarulli</t>
  </si>
  <si>
    <t>2025-07-02-19.00.59.238000</t>
  </si>
  <si>
    <t>9999-12-31-19.00.59.238000</t>
  </si>
  <si>
    <t>rita.trere</t>
  </si>
  <si>
    <t>2025-07-02-19.01.52.298000</t>
  </si>
  <si>
    <t>9999-12-31-19.01.52.298000</t>
  </si>
  <si>
    <t>ritaantonia.sirianni</t>
  </si>
  <si>
    <t>2025-07-02-19.00.28.304000</t>
  </si>
  <si>
    <t>9999-12-31-19.00.28.304000</t>
  </si>
  <si>
    <t>roberta.citti</t>
  </si>
  <si>
    <t>2025-07-02-19.00.03.094000</t>
  </si>
  <si>
    <t>9999-12-31-19.00.03.094000</t>
  </si>
  <si>
    <t>roberta.fabrizi</t>
  </si>
  <si>
    <t>2025-07-09-19.01.40.108000</t>
  </si>
  <si>
    <t>9999-12-31-19.01.40.108000</t>
  </si>
  <si>
    <t>Ufficio II - DC Vigilanza e Sicurezza</t>
  </si>
  <si>
    <t>roberta.fanciulli</t>
  </si>
  <si>
    <t>2025-07-02-18.59.53.294000</t>
  </si>
  <si>
    <t>9999-12-31-18.59.53.294000</t>
  </si>
  <si>
    <t>roberta.mancini</t>
  </si>
  <si>
    <t>2025-07-02-19.02.27.187000</t>
  </si>
  <si>
    <t>9999-12-31-19.02.27.187000</t>
  </si>
  <si>
    <t>roberta.melle</t>
  </si>
  <si>
    <t>roberta.rosini</t>
  </si>
  <si>
    <t>2025-07-02-19.00.58.917000</t>
  </si>
  <si>
    <t>9999-12-31-19.00.58.917000</t>
  </si>
  <si>
    <t>roberta.rossi</t>
  </si>
  <si>
    <t>2025-07-02-19.00.13.793000</t>
  </si>
  <si>
    <t>9999-12-31-19.00.13.793000</t>
  </si>
  <si>
    <t>roberta.ruocco</t>
  </si>
  <si>
    <t>2025-07-02-19.00.26.520000</t>
  </si>
  <si>
    <t>9999-12-31-19.00.26.520000</t>
  </si>
  <si>
    <t>2025-07-02-19.01.48.565000</t>
  </si>
  <si>
    <t>9999-12-31-19.01.48.565000</t>
  </si>
  <si>
    <t>roberta.zoschg</t>
  </si>
  <si>
    <t>2025-07-02-19.02.24.086000</t>
  </si>
  <si>
    <t>9999-12-31-19.02.24.086000</t>
  </si>
  <si>
    <t>roberto.agusta</t>
  </si>
  <si>
    <t>roberto.anglano</t>
  </si>
  <si>
    <t>2025-07-02-19.00.33.294000</t>
  </si>
  <si>
    <t>9999-12-31-19.00.33.294000</t>
  </si>
  <si>
    <t>roberto.baglioni</t>
  </si>
  <si>
    <t>2025-07-02-19.02.24.099000</t>
  </si>
  <si>
    <t>9999-12-31-19.02.24.099000</t>
  </si>
  <si>
    <t>roberto.barbato</t>
  </si>
  <si>
    <t>2025-07-02-19.02.24.112000</t>
  </si>
  <si>
    <t>9999-12-31-19.02.24.112000</t>
  </si>
  <si>
    <t>roberto.bartolini</t>
  </si>
  <si>
    <t>2025-07-02-19.00.03.109000</t>
  </si>
  <si>
    <t>9999-12-31-19.00.03.109000</t>
  </si>
  <si>
    <t>roberto.brunoni</t>
  </si>
  <si>
    <t>roberto.caiazza</t>
  </si>
  <si>
    <t>2025-07-02-19.00.16.804000</t>
  </si>
  <si>
    <t>9999-12-31-19.00.16.804000</t>
  </si>
  <si>
    <t>roberto.cammarano</t>
  </si>
  <si>
    <t>2025-07-02-19.01.23.361000</t>
  </si>
  <si>
    <t>9999-12-31-19.01.23.361000</t>
  </si>
  <si>
    <t>roberto.galioto</t>
  </si>
  <si>
    <t>2025-07-02-19.01.27.225000</t>
  </si>
  <si>
    <t>9999-12-31-19.01.27.225000</t>
  </si>
  <si>
    <t>roberto.gerardi</t>
  </si>
  <si>
    <t>2025-07-02-19.00.33.310000</t>
  </si>
  <si>
    <t>9999-12-31-19.00.33.310000</t>
  </si>
  <si>
    <t>roberto.mangiante</t>
  </si>
  <si>
    <t>2025-07-02-18.59.54.574000</t>
  </si>
  <si>
    <t>9999-12-31-18.59.54.574000</t>
  </si>
  <si>
    <t>roberto.minelle</t>
  </si>
  <si>
    <t>2025-07-02-19.00.45.971000</t>
  </si>
  <si>
    <t>9999-12-31-19.00.45.971000</t>
  </si>
  <si>
    <t>roberto.moccia</t>
  </si>
  <si>
    <t>roberto.ortis</t>
  </si>
  <si>
    <t>2025-07-02-18.59.40.224000</t>
  </si>
  <si>
    <t>9999-12-31-18.59.40.224000</t>
  </si>
  <si>
    <t>roberto.paterniti</t>
  </si>
  <si>
    <t>2025-07-02-19.00.45.987000</t>
  </si>
  <si>
    <t>9999-12-31-19.00.45.987000</t>
  </si>
  <si>
    <t>roberto.perrone</t>
  </si>
  <si>
    <t>roberto.prisco</t>
  </si>
  <si>
    <t>2025-07-02-18.59.56.106000</t>
  </si>
  <si>
    <t>9999-12-31-18.59.56.106000</t>
  </si>
  <si>
    <t>roberto.romillo</t>
  </si>
  <si>
    <t>2025-07-09-19.01.37.477000</t>
  </si>
  <si>
    <t>9999-12-31-19.01.37.477000</t>
  </si>
  <si>
    <t>roberto.roversi</t>
  </si>
  <si>
    <t>2025-07-02-19.01.00.647000</t>
  </si>
  <si>
    <t>9999-12-31-19.01.00.647000</t>
  </si>
  <si>
    <t>roberto.ruggeri2</t>
  </si>
  <si>
    <t>2025-07-02-19.01.27.238000</t>
  </si>
  <si>
    <t>9999-12-31-19.01.27.238000</t>
  </si>
  <si>
    <t>roberto.scarso</t>
  </si>
  <si>
    <t>2025-07-02-18.59.54.590000</t>
  </si>
  <si>
    <t>9999-12-31-18.59.54.590000</t>
  </si>
  <si>
    <t>roberto.sgarro</t>
  </si>
  <si>
    <t>2025-07-02-19.01.40.002000</t>
  </si>
  <si>
    <t>9999-12-31-19.01.40.002000</t>
  </si>
  <si>
    <t>roberto.simonetta</t>
  </si>
  <si>
    <t>2025-07-02-19.01.32.455000</t>
  </si>
  <si>
    <t>9999-12-31-19.01.32.455000</t>
  </si>
  <si>
    <t>roberto.sparacino</t>
  </si>
  <si>
    <t>2025-07-02-19.00.43.497000</t>
  </si>
  <si>
    <t>9999-12-31-19.00.43.497000</t>
  </si>
  <si>
    <t>roberto.stanzione</t>
  </si>
  <si>
    <t>2025-07-02-19.01.03.277000</t>
  </si>
  <si>
    <t>9999-12-31-19.01.03.277000</t>
  </si>
  <si>
    <t>roberto.usai</t>
  </si>
  <si>
    <t>2025-07-02-19.02.01.574000</t>
  </si>
  <si>
    <t>9999-12-31-19.02.01.574000</t>
  </si>
  <si>
    <t>roberto.valfre</t>
  </si>
  <si>
    <t>roberto.zamboni</t>
  </si>
  <si>
    <t>rocchina.rosa</t>
  </si>
  <si>
    <t>2025-07-02-19.00.36.442000</t>
  </si>
  <si>
    <t>9999-12-31-19.00.36.442000</t>
  </si>
  <si>
    <t>rocco.dangelo</t>
  </si>
  <si>
    <t>rocco.gelormini</t>
  </si>
  <si>
    <t>2025-07-02-19.01.00.662000</t>
  </si>
  <si>
    <t>9999-12-31-19.01.00.662000</t>
  </si>
  <si>
    <t>rocco.losavio</t>
  </si>
  <si>
    <t>2025-07-02-19.01.27.252000</t>
  </si>
  <si>
    <t>9999-12-31-19.01.27.252000</t>
  </si>
  <si>
    <t>rocco.lovallo</t>
  </si>
  <si>
    <t>rocco.manna</t>
  </si>
  <si>
    <t>2025-07-02-19.01.52.325000</t>
  </si>
  <si>
    <t>9999-12-31-19.01.52.325000</t>
  </si>
  <si>
    <t>rocco.martino</t>
  </si>
  <si>
    <t>2025-07-02-19.00.09.920000</t>
  </si>
  <si>
    <t>9999-12-31-19.00.09.920000</t>
  </si>
  <si>
    <t>rocco.palese</t>
  </si>
  <si>
    <t>2025-07-02-19.00.36.967000</t>
  </si>
  <si>
    <t>9999-12-31-19.00.36.967000</t>
  </si>
  <si>
    <t>rocco.rosa</t>
  </si>
  <si>
    <t>2025-07-02-19.00.36.981000</t>
  </si>
  <si>
    <t>9999-12-31-19.00.36.981000</t>
  </si>
  <si>
    <t>rocco.virzi</t>
  </si>
  <si>
    <t>2025-07-02-19.01.06.728000</t>
  </si>
  <si>
    <t>9999-12-31-19.01.06.728000</t>
  </si>
  <si>
    <t>romana.paterniti</t>
  </si>
  <si>
    <t>2025-07-02-19.01.45.912000</t>
  </si>
  <si>
    <t>9999-12-31-19.01.45.912000</t>
  </si>
  <si>
    <t>romano.bellezza</t>
  </si>
  <si>
    <t>2025-07-02-19.01.00.678000</t>
  </si>
  <si>
    <t>9999-12-31-19.01.00.678000</t>
  </si>
  <si>
    <t>romildo.liserra</t>
  </si>
  <si>
    <t>romina.dini</t>
  </si>
  <si>
    <t>2025-07-02-19.01.45.927000</t>
  </si>
  <si>
    <t>9999-12-31-19.01.45.927000</t>
  </si>
  <si>
    <t>rosa.borneo</t>
  </si>
  <si>
    <t>2025-07-02-19.02.14.819000</t>
  </si>
  <si>
    <t>9999-12-31-19.02.14.819000</t>
  </si>
  <si>
    <t>rosa.carucci</t>
  </si>
  <si>
    <t>2025-07-02-19.00.36.995000</t>
  </si>
  <si>
    <t>9999-12-31-19.00.36.995000</t>
  </si>
  <si>
    <t>rosa.contaldi</t>
  </si>
  <si>
    <t>2025-07-02-19.01.40.017000</t>
  </si>
  <si>
    <t>9999-12-31-19.01.40.017000</t>
  </si>
  <si>
    <t>rosa.granatiero</t>
  </si>
  <si>
    <t>2025-07-02-19.01.40.029000</t>
  </si>
  <si>
    <t>9999-12-31-19.01.40.029000</t>
  </si>
  <si>
    <t>rosa.milicia</t>
  </si>
  <si>
    <t>2025-07-02-19.01.55.398000</t>
  </si>
  <si>
    <t>9999-12-31-19.01.55.398000</t>
  </si>
  <si>
    <t>rosa.papalia</t>
  </si>
  <si>
    <t>2025-07-02-19.00.51.802000</t>
  </si>
  <si>
    <t>9999-12-31-19.00.51.802000</t>
  </si>
  <si>
    <t>rosa.pumilia</t>
  </si>
  <si>
    <t>2025-07-02-19.01.14.906000</t>
  </si>
  <si>
    <t>9999-12-31-19.01.14.906000</t>
  </si>
  <si>
    <t>rosa.raiola</t>
  </si>
  <si>
    <t>2025-07-02-19.01.27.267000</t>
  </si>
  <si>
    <t>9999-12-31-19.01.27.267000</t>
  </si>
  <si>
    <t>rosa.roberto</t>
  </si>
  <si>
    <t>2025-07-02-18.59.54.605000</t>
  </si>
  <si>
    <t>9999-12-31-18.59.54.605000</t>
  </si>
  <si>
    <t>rosa.sasanelli</t>
  </si>
  <si>
    <t>rosa.tiso</t>
  </si>
  <si>
    <t>2025-07-02-19.00.26.533000</t>
  </si>
  <si>
    <t>9999-12-31-19.00.26.533000</t>
  </si>
  <si>
    <t>rosa.vartuli</t>
  </si>
  <si>
    <t>2025-07-02-19.01.52.340000</t>
  </si>
  <si>
    <t>9999-12-31-19.01.52.340000</t>
  </si>
  <si>
    <t>rosa.volpicelli</t>
  </si>
  <si>
    <t>2025-07-02-19.01.52.356000</t>
  </si>
  <si>
    <t>9999-12-31-19.01.52.356000</t>
  </si>
  <si>
    <t>rosaanna.barletta</t>
  </si>
  <si>
    <t>2025-07-02-19.00.06.776000</t>
  </si>
  <si>
    <t>9999-12-31-19.00.06.776000</t>
  </si>
  <si>
    <t>rosairene.adragna</t>
  </si>
  <si>
    <t>2025-07-02-19.02.14.834000</t>
  </si>
  <si>
    <t>9999-12-31-19.02.14.834000</t>
  </si>
  <si>
    <t>rosalba.larosa</t>
  </si>
  <si>
    <t>2025-07-02-19.01.55.416000</t>
  </si>
  <si>
    <t>9999-12-31-19.01.55.416000</t>
  </si>
  <si>
    <t>rosalia.belfiore</t>
  </si>
  <si>
    <t>2025-07-02-19.01.55.429000</t>
  </si>
  <si>
    <t>9999-12-31-19.01.55.429000</t>
  </si>
  <si>
    <t>rosalia.monteleone</t>
  </si>
  <si>
    <t>rosalia.piteo</t>
  </si>
  <si>
    <t>2025-07-02-19.01.58.718000</t>
  </si>
  <si>
    <t>9999-12-31-19.01.58.718000</t>
  </si>
  <si>
    <t>rosalia.sociale</t>
  </si>
  <si>
    <t>2025-07-02-19.01.52.370000</t>
  </si>
  <si>
    <t>9999-12-31-19.01.52.370000</t>
  </si>
  <si>
    <t>2025-07-02-19.01.48.579000</t>
  </si>
  <si>
    <t>9999-12-31-19.01.48.579000</t>
  </si>
  <si>
    <t>rosalinda.bernaudo</t>
  </si>
  <si>
    <t>2025-07-02-19.00.28.319000</t>
  </si>
  <si>
    <t>9999-12-31-19.00.28.319000</t>
  </si>
  <si>
    <t>2025-07-02-19.00.40.087000</t>
  </si>
  <si>
    <t>9999-12-31-19.00.40.087000</t>
  </si>
  <si>
    <t>rosalinda.giorrannello</t>
  </si>
  <si>
    <t>2025-07-02-19.00.47.922000</t>
  </si>
  <si>
    <t>9999-12-31-19.00.47.922000</t>
  </si>
  <si>
    <t>rosamaria.forte</t>
  </si>
  <si>
    <t>2025-07-02-19.01.55.444000</t>
  </si>
  <si>
    <t>9999-12-31-19.01.55.444000</t>
  </si>
  <si>
    <t>rosamaria.vespaziani</t>
  </si>
  <si>
    <t>2025-07-02-18.59.54.619000</t>
  </si>
  <si>
    <t>9999-12-31-18.59.54.619000</t>
  </si>
  <si>
    <t>rosangela.garramone</t>
  </si>
  <si>
    <t>2025-07-02-19.00.37.022000</t>
  </si>
  <si>
    <t>9999-12-31-19.00.37.022000</t>
  </si>
  <si>
    <t>rosanna.becce</t>
  </si>
  <si>
    <t>2025-07-02-19.00.37.034000</t>
  </si>
  <si>
    <t>9999-12-31-19.00.37.034000</t>
  </si>
  <si>
    <t>rosanna.bonito</t>
  </si>
  <si>
    <t>2025-07-02-19.01.13.078000</t>
  </si>
  <si>
    <t>9999-12-31-19.01.13.078000</t>
  </si>
  <si>
    <t>rosanna.cantisani</t>
  </si>
  <si>
    <t>2025-07-02-19.00.37.048000</t>
  </si>
  <si>
    <t>9999-12-31-19.00.37.048000</t>
  </si>
  <si>
    <t>rosanna.giaretta</t>
  </si>
  <si>
    <t>2025-07-09-19.02.26.607000</t>
  </si>
  <si>
    <t>rosanna.grande</t>
  </si>
  <si>
    <t>2025-07-02-19.00.53.117000</t>
  </si>
  <si>
    <t>9999-12-31-19.00.53.117000</t>
  </si>
  <si>
    <t>rosanna.greco</t>
  </si>
  <si>
    <t>2025-07-02-19.00.33.341000</t>
  </si>
  <si>
    <t>9999-12-31-19.00.33.341000</t>
  </si>
  <si>
    <t>rosanna.pasquarelli</t>
  </si>
  <si>
    <t>2025-07-02-19.00.22.941000</t>
  </si>
  <si>
    <t>9999-12-31-19.00.22.941000</t>
  </si>
  <si>
    <t>rosanna.santangelo</t>
  </si>
  <si>
    <t>2025-07-02-19.00.40.102000</t>
  </si>
  <si>
    <t>9999-12-31-19.00.40.102000</t>
  </si>
  <si>
    <t>2025-07-02-19.01.48.595000</t>
  </si>
  <si>
    <t>9999-12-31-19.01.48.595000</t>
  </si>
  <si>
    <t>rosanna.scolaro</t>
  </si>
  <si>
    <t>2025-07-02-18.59.40.239000</t>
  </si>
  <si>
    <t>9999-12-31-18.59.40.239000</t>
  </si>
  <si>
    <t>2025-07-02-19.01.55.459000</t>
  </si>
  <si>
    <t>9999-12-31-19.01.55.459000</t>
  </si>
  <si>
    <t>rosanna.signore</t>
  </si>
  <si>
    <t>2025-07-02-19.00.33.354000</t>
  </si>
  <si>
    <t>9999-12-31-19.00.33.354000</t>
  </si>
  <si>
    <t>rosaria.circolone</t>
  </si>
  <si>
    <t>2025-07-02-19.01.40.042000</t>
  </si>
  <si>
    <t>9999-12-31-19.01.40.042000</t>
  </si>
  <si>
    <t>rosaria.errico</t>
  </si>
  <si>
    <t>2025-07-02-19.00.33.369000</t>
  </si>
  <si>
    <t>9999-12-31-19.00.33.369000</t>
  </si>
  <si>
    <t>rosaria.loguercio</t>
  </si>
  <si>
    <t>2025-07-02-19.00.46.001000</t>
  </si>
  <si>
    <t>9999-12-31-19.00.46.001000</t>
  </si>
  <si>
    <t>rosaria.pedone</t>
  </si>
  <si>
    <t>2025-07-02-19.01.58.736000</t>
  </si>
  <si>
    <t>9999-12-31-19.01.58.736000</t>
  </si>
  <si>
    <t>rosaria.rapuano</t>
  </si>
  <si>
    <t>2025-07-02-19.02.24.127000</t>
  </si>
  <si>
    <t>9999-12-31-19.02.24.127000</t>
  </si>
  <si>
    <t>rosaria.tagliacozzo</t>
  </si>
  <si>
    <t>2025-07-02-19.01.52.384000</t>
  </si>
  <si>
    <t>9999-12-31-19.01.52.384000</t>
  </si>
  <si>
    <t>rosariaanna.carpano</t>
  </si>
  <si>
    <t>2025-07-02-19.01.58.748000</t>
  </si>
  <si>
    <t>9999-12-31-19.01.58.748000</t>
  </si>
  <si>
    <t>rosario.marangolo</t>
  </si>
  <si>
    <t>2025-07-02-18.59.50.821000</t>
  </si>
  <si>
    <t>9999-12-31-18.59.50.821000</t>
  </si>
  <si>
    <t>rosario.molino</t>
  </si>
  <si>
    <t>2025-07-02-19.01.27.281000</t>
  </si>
  <si>
    <t>9999-12-31-19.01.27.281000</t>
  </si>
  <si>
    <t>rosariorocco.dato</t>
  </si>
  <si>
    <t>2025-07-02-19.01.55.474000</t>
  </si>
  <si>
    <t>9999-12-31-19.01.55.474000</t>
  </si>
  <si>
    <t>rosellamaria.marozzi</t>
  </si>
  <si>
    <t>2025-07-02-19.02.21.579000</t>
  </si>
  <si>
    <t>9999-12-31-19.02.21.579000</t>
  </si>
  <si>
    <t>rossana.battaglio</t>
  </si>
  <si>
    <t>2025-07-02-19.01.32.470000</t>
  </si>
  <si>
    <t>9999-12-31-19.01.32.470000</t>
  </si>
  <si>
    <t>rossana.bellizia</t>
  </si>
  <si>
    <t>2025-07-02-18.59.56.424000</t>
  </si>
  <si>
    <t>9999-12-31-18.59.56.424000</t>
  </si>
  <si>
    <t>rossana.chiesi</t>
  </si>
  <si>
    <t>2025-07-02-19.01.52.399000</t>
  </si>
  <si>
    <t>9999-12-31-19.01.52.399000</t>
  </si>
  <si>
    <t>rossana.damiano</t>
  </si>
  <si>
    <t>2025-07-02-19.00.40.133000</t>
  </si>
  <si>
    <t>9999-12-31-19.00.40.133000</t>
  </si>
  <si>
    <t>rossana.devita</t>
  </si>
  <si>
    <t>2025-07-02-19.01.05.423000</t>
  </si>
  <si>
    <t>9999-12-31-19.01.05.423000</t>
  </si>
  <si>
    <t>rossana.franco</t>
  </si>
  <si>
    <t>2025-07-02-19.02.16.861000</t>
  </si>
  <si>
    <t>9999-12-31-19.02.16.861000</t>
  </si>
  <si>
    <t>rossana.mastromatteo</t>
  </si>
  <si>
    <t>2025-07-02-19.01.40.055000</t>
  </si>
  <si>
    <t>9999-12-31-19.01.40.055000</t>
  </si>
  <si>
    <t>rossana.tondo</t>
  </si>
  <si>
    <t>2025-07-02-19.01.03.550000</t>
  </si>
  <si>
    <t>9999-12-31-19.01.03.550000</t>
  </si>
  <si>
    <t>rossano.forlini</t>
  </si>
  <si>
    <t>2025-07-02-19.02.21.594000</t>
  </si>
  <si>
    <t>9999-12-31-19.02.21.594000</t>
  </si>
  <si>
    <t>rossella.antonucci</t>
  </si>
  <si>
    <t>2025-07-02-19.00.26.548000</t>
  </si>
  <si>
    <t>9999-12-31-19.00.26.548000</t>
  </si>
  <si>
    <t>rossella.bertone</t>
  </si>
  <si>
    <t>2025-07-02-19.01.32.485000</t>
  </si>
  <si>
    <t>9999-12-31-19.01.32.485000</t>
  </si>
  <si>
    <t>rossella.calogero</t>
  </si>
  <si>
    <t>2025-07-02-19.01.27.295000</t>
  </si>
  <si>
    <t>9999-12-31-19.01.27.295000</t>
  </si>
  <si>
    <t>rossella.donati</t>
  </si>
  <si>
    <t>2025-07-02-19.01.05.437000</t>
  </si>
  <si>
    <t>9999-12-31-19.01.05.437000</t>
  </si>
  <si>
    <t>rossella.fulginiti</t>
  </si>
  <si>
    <t>2025-07-02-19.02.27.205000</t>
  </si>
  <si>
    <t>9999-12-31-19.02.27.205000</t>
  </si>
  <si>
    <t>rossella.mele</t>
  </si>
  <si>
    <t>2025-07-02-19.01.58.763000</t>
  </si>
  <si>
    <t>9999-12-31-19.01.58.763000</t>
  </si>
  <si>
    <t>rossella.piccolo</t>
  </si>
  <si>
    <t>2025-07-02-19.00.01.018000</t>
  </si>
  <si>
    <t>9999-12-31-19.00.01.018000</t>
  </si>
  <si>
    <t>rossella.polino</t>
  </si>
  <si>
    <t>2025-07-02-19.02.20.098000</t>
  </si>
  <si>
    <t>9999-12-31-19.02.20.098000</t>
  </si>
  <si>
    <t>rossella.santangelo</t>
  </si>
  <si>
    <t>2025-07-02-19.01.06.741000</t>
  </si>
  <si>
    <t>9999-12-31-19.01.06.741000</t>
  </si>
  <si>
    <t>rubina.sturniolo</t>
  </si>
  <si>
    <t>2025-07-02-19.01.32.499000</t>
  </si>
  <si>
    <t>9999-12-31-19.01.32.499000</t>
  </si>
  <si>
    <t>ruslan.destri</t>
  </si>
  <si>
    <t>2025-07-02-19.00.46.031000</t>
  </si>
  <si>
    <t>9999-12-31-19.00.46.031000</t>
  </si>
  <si>
    <t>sabatino.chelli</t>
  </si>
  <si>
    <t>2025-07-09-19.01.40.071000</t>
  </si>
  <si>
    <t>9999-12-31-19.01.40.071000</t>
  </si>
  <si>
    <t>Ufficio V – DC Risorse</t>
  </si>
  <si>
    <t>sabatino.luzzistumpo</t>
  </si>
  <si>
    <t>sabino.cassese</t>
  </si>
  <si>
    <t>sabrina.felici</t>
  </si>
  <si>
    <t>2025-07-02-19.01.45.940000</t>
  </si>
  <si>
    <t>9999-12-31-19.01.45.940000</t>
  </si>
  <si>
    <t>sabrina.gaeta</t>
  </si>
  <si>
    <t>2025-07-02-19.01.37.522000</t>
  </si>
  <si>
    <t>9999-12-31-19.01.37.522000</t>
  </si>
  <si>
    <t>sabrina.galzignato</t>
  </si>
  <si>
    <t>2025-07-02-19.02.12.258000</t>
  </si>
  <si>
    <t>9999-12-31-19.02.12.258000</t>
  </si>
  <si>
    <t>sabrina.locci</t>
  </si>
  <si>
    <t>2025-07-02-19.02.01.586000</t>
  </si>
  <si>
    <t>9999-12-31-19.02.01.586000</t>
  </si>
  <si>
    <t>sabrina.maiuolo</t>
  </si>
  <si>
    <t>2025-07-02-19.02.27.217000</t>
  </si>
  <si>
    <t>9999-12-31-19.02.27.217000</t>
  </si>
  <si>
    <t>sabrina.menini</t>
  </si>
  <si>
    <t>2025-07-02-19.00.54.099000</t>
  </si>
  <si>
    <t>9999-12-31-19.00.54.099000</t>
  </si>
  <si>
    <t>sabrina.mitrione</t>
  </si>
  <si>
    <t>2025-07-02-19.00.30.247000</t>
  </si>
  <si>
    <t>9999-12-31-19.00.30.247000</t>
  </si>
  <si>
    <t>sabrina.pietrini</t>
  </si>
  <si>
    <t>2025-07-02-19.00.58.933000</t>
  </si>
  <si>
    <t>9999-12-31-19.00.58.933000</t>
  </si>
  <si>
    <t>sabrina.sacco</t>
  </si>
  <si>
    <t>2025-07-02-19.00.51.818000</t>
  </si>
  <si>
    <t>9999-12-31-19.00.51.818000</t>
  </si>
  <si>
    <t>sabrina.salvati</t>
  </si>
  <si>
    <t>2025-07-02-19.01.45.954000</t>
  </si>
  <si>
    <t>9999-12-31-19.01.45.954000</t>
  </si>
  <si>
    <t>sabrina.scaldaferri</t>
  </si>
  <si>
    <t>2025-07-02-19.01.27.312000</t>
  </si>
  <si>
    <t>9999-12-31-19.01.27.312000</t>
  </si>
  <si>
    <t>sabrina.sia</t>
  </si>
  <si>
    <t>2025-07-02-19.02.27.231000</t>
  </si>
  <si>
    <t>9999-12-31-19.02.27.231000</t>
  </si>
  <si>
    <t>sabrina.trottai</t>
  </si>
  <si>
    <t>2025-07-02-19.01.32.517000</t>
  </si>
  <si>
    <t>9999-12-31-19.01.32.517000</t>
  </si>
  <si>
    <t>salvatore.bitetti</t>
  </si>
  <si>
    <t>2025-07-02-19.00.37.060000</t>
  </si>
  <si>
    <t>9999-12-31-19.00.37.060000</t>
  </si>
  <si>
    <t>salvatore.cangiano</t>
  </si>
  <si>
    <t>2025-07-02-19.01.48.607000</t>
  </si>
  <si>
    <t>9999-12-31-19.01.48.607000</t>
  </si>
  <si>
    <t>salvatore.carfagni</t>
  </si>
  <si>
    <t>2025-07-02-19.00.16.818000</t>
  </si>
  <si>
    <t>9999-12-31-19.00.16.818000</t>
  </si>
  <si>
    <t>salvatore.casiello</t>
  </si>
  <si>
    <t>2025-07-02-19.01.58.777000</t>
  </si>
  <si>
    <t>9999-12-31-19.01.58.777000</t>
  </si>
  <si>
    <t>salvatore.cortese</t>
  </si>
  <si>
    <t>salvatore.damico</t>
  </si>
  <si>
    <t>salvatore.esposito1</t>
  </si>
  <si>
    <t>salvatore.fadda</t>
  </si>
  <si>
    <t>2025-07-02-19.02.01.601000</t>
  </si>
  <si>
    <t>9999-12-31-19.02.01.601000</t>
  </si>
  <si>
    <t>salvatore.giudice</t>
  </si>
  <si>
    <t>salvatore.iavazzo</t>
  </si>
  <si>
    <t>salvatore.mameli</t>
  </si>
  <si>
    <t>2025-07-02-19.00.04.934000</t>
  </si>
  <si>
    <t>9999-12-31-19.00.04.934000</t>
  </si>
  <si>
    <t>salvatore.mazziotta</t>
  </si>
  <si>
    <t>2025-07-02-19.00.37.076000</t>
  </si>
  <si>
    <t>9999-12-31-19.00.37.076000</t>
  </si>
  <si>
    <t>salvatore.pasquariello</t>
  </si>
  <si>
    <t>2025-07-02-19.00.33.383000</t>
  </si>
  <si>
    <t>9999-12-31-19.00.33.383000</t>
  </si>
  <si>
    <t>salvatore.piccinno</t>
  </si>
  <si>
    <t>2025-07-02-19.00.33.396000</t>
  </si>
  <si>
    <t>9999-12-31-19.00.33.396000</t>
  </si>
  <si>
    <t>salvatore.scutella</t>
  </si>
  <si>
    <t>2025-07-02-19.00.07.053000</t>
  </si>
  <si>
    <t>9999-12-31-19.00.07.053000</t>
  </si>
  <si>
    <t>salvatore.sofia</t>
  </si>
  <si>
    <t>salvatore.sorci</t>
  </si>
  <si>
    <t>2025-07-02-19.01.05.451000</t>
  </si>
  <si>
    <t>9999-12-31-19.01.05.451000</t>
  </si>
  <si>
    <t>salvatore.spadafora</t>
  </si>
  <si>
    <t>salvatore.tudisco</t>
  </si>
  <si>
    <t>2025-07-02-19.02.17.142000</t>
  </si>
  <si>
    <t>9999-12-31-19.02.17.142000</t>
  </si>
  <si>
    <t>salvatorefrancesco.piredda</t>
  </si>
  <si>
    <t>2025-07-02-19.01.32.534000</t>
  </si>
  <si>
    <t>9999-12-31-19.01.32.534000</t>
  </si>
  <si>
    <t>salvatoremassimo.didio</t>
  </si>
  <si>
    <t>2025-07-02-19.02.10.242000</t>
  </si>
  <si>
    <t>9999-12-31-19.02.10.242000</t>
  </si>
  <si>
    <t>salvatorica.serra</t>
  </si>
  <si>
    <t>2025-07-02-19.00.11.891000</t>
  </si>
  <si>
    <t>9999-12-31-19.00.11.891000</t>
  </si>
  <si>
    <t>samantha.minutolo</t>
  </si>
  <si>
    <t>2025-07-02-19.00.28.336000</t>
  </si>
  <si>
    <t>9999-12-31-19.00.28.336000</t>
  </si>
  <si>
    <t>samuele.pipere</t>
  </si>
  <si>
    <t>2025-07-02-19.02.01.615000</t>
  </si>
  <si>
    <t>9999-12-31-19.02.01.615000</t>
  </si>
  <si>
    <t>sandra.capitani</t>
  </si>
  <si>
    <t>2025-07-02-18.59.56.119000</t>
  </si>
  <si>
    <t>9999-12-31-18.59.56.119000</t>
  </si>
  <si>
    <t>sandra.delia</t>
  </si>
  <si>
    <t>2025-07-02-19.00.33.409000</t>
  </si>
  <si>
    <t>9999-12-31-19.00.33.409000</t>
  </si>
  <si>
    <t>sandro.campanelli</t>
  </si>
  <si>
    <t>2025-07-02-19.02.21.607000</t>
  </si>
  <si>
    <t>9999-12-31-19.02.21.607000</t>
  </si>
  <si>
    <t>sandro.corselli</t>
  </si>
  <si>
    <t>2025-07-02-19.00.42.521000</t>
  </si>
  <si>
    <t>9999-12-31-19.00.42.521000</t>
  </si>
  <si>
    <t>sandro.deperto</t>
  </si>
  <si>
    <t>2025-07-02-19.02.03.498000</t>
  </si>
  <si>
    <t>9999-12-31-19.02.03.498000</t>
  </si>
  <si>
    <t>sandro.gaito</t>
  </si>
  <si>
    <t>2025-07-02-19.01.27.325000</t>
  </si>
  <si>
    <t>9999-12-31-19.01.27.325000</t>
  </si>
  <si>
    <t>sandro.mura</t>
  </si>
  <si>
    <t>2025-07-02-19.02.14.847000</t>
  </si>
  <si>
    <t>9999-12-31-19.02.14.847000</t>
  </si>
  <si>
    <t>sandro.porcedda</t>
  </si>
  <si>
    <t>2025-07-02-19.02.01.632000</t>
  </si>
  <si>
    <t>9999-12-31-19.02.01.632000</t>
  </si>
  <si>
    <t>sandro.romano</t>
  </si>
  <si>
    <t>2025-07-02-19.01.55.486000</t>
  </si>
  <si>
    <t>9999-12-31-19.01.55.486000</t>
  </si>
  <si>
    <t>sandro.saba</t>
  </si>
  <si>
    <t>2025-07-02-19.00.07.071000</t>
  </si>
  <si>
    <t>9999-12-31-19.00.07.071000</t>
  </si>
  <si>
    <t>sandro.savelli</t>
  </si>
  <si>
    <t>santinarita.messina</t>
  </si>
  <si>
    <t>2025-07-02-19.01.06.756000</t>
  </si>
  <si>
    <t>9999-12-31-19.01.06.756000</t>
  </si>
  <si>
    <t>santo.asciutto</t>
  </si>
  <si>
    <t>2025-07-02-19.01.45.969000</t>
  </si>
  <si>
    <t>9999-12-31-19.01.45.969000</t>
  </si>
  <si>
    <t>sara.disessa</t>
  </si>
  <si>
    <t>2025-07-02-19.00.42.536000</t>
  </si>
  <si>
    <t>9999-12-31-19.00.42.536000</t>
  </si>
  <si>
    <t>sara.giorlando</t>
  </si>
  <si>
    <t>2025-07-02-19.02.21.621000</t>
  </si>
  <si>
    <t>9999-12-31-19.02.21.621000</t>
  </si>
  <si>
    <t>sara.maggiani</t>
  </si>
  <si>
    <t>2025-07-02-19.01.14.919000</t>
  </si>
  <si>
    <t>9999-12-31-19.01.14.919000</t>
  </si>
  <si>
    <t>sara.martinelli</t>
  </si>
  <si>
    <t>2025-07-02-19.00.03.392000</t>
  </si>
  <si>
    <t>9999-12-31-19.00.03.392000</t>
  </si>
  <si>
    <t>sara.martone</t>
  </si>
  <si>
    <t>2025-07-02-19.01.27.341000</t>
  </si>
  <si>
    <t>9999-12-31-19.01.27.341000</t>
  </si>
  <si>
    <t>sara.mondello</t>
  </si>
  <si>
    <t>2025-07-02-19.01.11.250000</t>
  </si>
  <si>
    <t>9999-12-31-19.01.11.250000</t>
  </si>
  <si>
    <t>sara.perrotta</t>
  </si>
  <si>
    <t>2025-07-02-19.00.18.280000</t>
  </si>
  <si>
    <t>9999-12-31-19.00.18.280000</t>
  </si>
  <si>
    <t>sara.pisanti</t>
  </si>
  <si>
    <t>2025-07-02-19.00.26.818000</t>
  </si>
  <si>
    <t>9999-12-31-19.00.26.818000</t>
  </si>
  <si>
    <t>sara.prete</t>
  </si>
  <si>
    <t>2025-07-02-19.01.45.984000</t>
  </si>
  <si>
    <t>9999-12-31-19.01.45.984000</t>
  </si>
  <si>
    <t>sara.rosella</t>
  </si>
  <si>
    <t>2025-07-02-18.59.57.765000</t>
  </si>
  <si>
    <t>9999-12-31-18.59.57.765000</t>
  </si>
  <si>
    <t>sara.scozzi</t>
  </si>
  <si>
    <t>sara.todesco</t>
  </si>
  <si>
    <t>2025-07-02-19.01.14.934000</t>
  </si>
  <si>
    <t>9999-12-31-19.01.14.934000</t>
  </si>
  <si>
    <t>sara.vasapolli</t>
  </si>
  <si>
    <t>2025-07-02-19.00.47.939000</t>
  </si>
  <si>
    <t>9999-12-31-19.00.47.939000</t>
  </si>
  <si>
    <t>2025-07-02-19.01.32.548000</t>
  </si>
  <si>
    <t>9999-12-31-19.01.32.548000</t>
  </si>
  <si>
    <t>sarah.scialpi</t>
  </si>
  <si>
    <t>2025-07-02-19.00.42.549000</t>
  </si>
  <si>
    <t>9999-12-31-19.00.42.549000</t>
  </si>
  <si>
    <t>saverio.marmo</t>
  </si>
  <si>
    <t>2025-07-02-19.02.06.129000</t>
  </si>
  <si>
    <t>9999-12-31-19.02.06.129000</t>
  </si>
  <si>
    <t>saveriomaria.carbonaro</t>
  </si>
  <si>
    <t>2025-07-02-19.00.01.030000</t>
  </si>
  <si>
    <t>9999-12-31-19.00.01.030000</t>
  </si>
  <si>
    <t>sebastiana.spitale</t>
  </si>
  <si>
    <t>2025-07-02-19.00.50.100000</t>
  </si>
  <si>
    <t>9999-12-31-19.00.50.100000</t>
  </si>
  <si>
    <t>sebastiano.dipietro</t>
  </si>
  <si>
    <t>2025-07-02-19.00.57.287000</t>
  </si>
  <si>
    <t>9999-12-31-19.00.57.287000</t>
  </si>
  <si>
    <t>sebastiano.giannino</t>
  </si>
  <si>
    <t>sebastiano.notaro</t>
  </si>
  <si>
    <t>2025-07-02-19.01.52.411000</t>
  </si>
  <si>
    <t>9999-12-31-19.01.52.411000</t>
  </si>
  <si>
    <t>sebastiano.russano</t>
  </si>
  <si>
    <t>2025-07-02-19.02.07.825000</t>
  </si>
  <si>
    <t>9999-12-31-19.02.07.825000</t>
  </si>
  <si>
    <t>serafina.tocchi</t>
  </si>
  <si>
    <t>2025-07-02-19.02.21.635000</t>
  </si>
  <si>
    <t>9999-12-31-19.02.21.635000</t>
  </si>
  <si>
    <t>serena.cartini</t>
  </si>
  <si>
    <t>2025-07-02-19.01.32.562000</t>
  </si>
  <si>
    <t>9999-12-31-19.01.32.562000</t>
  </si>
  <si>
    <t>serena.depasquale</t>
  </si>
  <si>
    <t>2025-07-02-19.00.42.565000</t>
  </si>
  <si>
    <t>9999-12-31-19.00.42.565000</t>
  </si>
  <si>
    <t>serena.ingenito</t>
  </si>
  <si>
    <t>2025-07-02-19.00.11.904000</t>
  </si>
  <si>
    <t>9999-12-31-19.00.11.904000</t>
  </si>
  <si>
    <t>serena.manganiello</t>
  </si>
  <si>
    <t>2025-07-02-19.02.24.394000</t>
  </si>
  <si>
    <t>9999-12-31-19.02.24.394000</t>
  </si>
  <si>
    <t>serena.motta</t>
  </si>
  <si>
    <t>2025-07-02-19.01.05.466000</t>
  </si>
  <si>
    <t>9999-12-31-19.01.05.466000</t>
  </si>
  <si>
    <t>serena.nastasia</t>
  </si>
  <si>
    <t>2025-07-02-19.00.54.112000</t>
  </si>
  <si>
    <t>9999-12-31-19.00.54.112000</t>
  </si>
  <si>
    <t>serena.spinaci</t>
  </si>
  <si>
    <t>2025-07-02-19.01.05.480000</t>
  </si>
  <si>
    <t>9999-12-31-19.01.05.480000</t>
  </si>
  <si>
    <t>sergio.boglioli</t>
  </si>
  <si>
    <t>sergio.buccellato</t>
  </si>
  <si>
    <t>sergio.digirolamo</t>
  </si>
  <si>
    <t>2025-07-02-19.00.11.918000</t>
  </si>
  <si>
    <t>9999-12-31-19.00.11.918000</t>
  </si>
  <si>
    <t>sergio.fossati</t>
  </si>
  <si>
    <t>2025-07-09-19.01.56.585000</t>
  </si>
  <si>
    <t>9999-12-31-19.01.56.585000</t>
  </si>
  <si>
    <t>sergio.galibardi</t>
  </si>
  <si>
    <t>2025-07-02-19.01.32.576000</t>
  </si>
  <si>
    <t>9999-12-31-19.01.32.576000</t>
  </si>
  <si>
    <t>sergio.marchese</t>
  </si>
  <si>
    <t>2025-07-02-18.59.51.091000</t>
  </si>
  <si>
    <t>9999-12-31-18.59.51.091000</t>
  </si>
  <si>
    <t>sergio.misiti</t>
  </si>
  <si>
    <t>2025-07-02-19.01.32.588000</t>
  </si>
  <si>
    <t>9999-12-31-19.01.32.588000</t>
  </si>
  <si>
    <t>sergio.riceputi</t>
  </si>
  <si>
    <t>2025-07-02-18.59.53.580000</t>
  </si>
  <si>
    <t>9999-12-31-18.59.53.580000</t>
  </si>
  <si>
    <t>sergio.schiazzano</t>
  </si>
  <si>
    <t>2025-07-02-19.01.52.428000</t>
  </si>
  <si>
    <t>9999-12-31-19.01.52.428000</t>
  </si>
  <si>
    <t>sergio.schietti</t>
  </si>
  <si>
    <t>2025-07-02-19.00.55.962000</t>
  </si>
  <si>
    <t>9999-12-31-19.00.55.962000</t>
  </si>
  <si>
    <t>sergio.vincelli</t>
  </si>
  <si>
    <t>settimio.pastorino</t>
  </si>
  <si>
    <t>silvana.barp</t>
  </si>
  <si>
    <t>2025-07-02-19.02.14.862000</t>
  </si>
  <si>
    <t>9999-12-31-19.02.14.862000</t>
  </si>
  <si>
    <t>silvana.catalano</t>
  </si>
  <si>
    <t>2025-07-02-19.01.55.500000</t>
  </si>
  <si>
    <t>9999-12-31-19.01.55.500000</t>
  </si>
  <si>
    <t>silvana.derosa</t>
  </si>
  <si>
    <t>2025-07-02-19.00.40.157000</t>
  </si>
  <si>
    <t>9999-12-31-19.00.40.157000</t>
  </si>
  <si>
    <t>silvana.manconi</t>
  </si>
  <si>
    <t>2025-07-02-19.02.08.092000</t>
  </si>
  <si>
    <t>9999-12-31-19.02.08.092000</t>
  </si>
  <si>
    <t>silvia.amodio</t>
  </si>
  <si>
    <t>2025-07-02-19.01.45.995000</t>
  </si>
  <si>
    <t>9999-12-31-19.01.45.995000</t>
  </si>
  <si>
    <t>silvia.bettini</t>
  </si>
  <si>
    <t>2025-07-02-19.00.16.833000</t>
  </si>
  <si>
    <t>9999-12-31-19.00.16.833000</t>
  </si>
  <si>
    <t>silvia.cavigiola</t>
  </si>
  <si>
    <t>2025-07-02-19.00.46.044000</t>
  </si>
  <si>
    <t>9999-12-31-19.00.46.044000</t>
  </si>
  <si>
    <t>silvia.cicero</t>
  </si>
  <si>
    <t>2025-07-02-19.01.00.693000</t>
  </si>
  <si>
    <t>9999-12-31-19.01.00.693000</t>
  </si>
  <si>
    <t>silvia.dileonardo</t>
  </si>
  <si>
    <t>2025-07-02-19.01.52.444000</t>
  </si>
  <si>
    <t>9999-12-31-19.01.52.444000</t>
  </si>
  <si>
    <t>silvia.dondio</t>
  </si>
  <si>
    <t>2025-07-02-19.00.52.102000</t>
  </si>
  <si>
    <t>9999-12-31-19.00.52.102000</t>
  </si>
  <si>
    <t>silvia.dovidio</t>
  </si>
  <si>
    <t>2025-07-02-19.01.46.012000</t>
  </si>
  <si>
    <t>9999-12-31-19.01.46.012000</t>
  </si>
  <si>
    <t>silvia.gabbatore</t>
  </si>
  <si>
    <t>2025-07-02-19.01.32.602000</t>
  </si>
  <si>
    <t>9999-12-31-19.01.32.602000</t>
  </si>
  <si>
    <t>silvia.iafrate</t>
  </si>
  <si>
    <t>2025-07-02-18.59.54.635000</t>
  </si>
  <si>
    <t>9999-12-31-18.59.54.635000</t>
  </si>
  <si>
    <t>silvia.latini</t>
  </si>
  <si>
    <t>2025-07-02-19.00.07.100000</t>
  </si>
  <si>
    <t>9999-12-31-19.00.07.100000</t>
  </si>
  <si>
    <t>silvia.lopresti</t>
  </si>
  <si>
    <t>2025-07-02-19.01.00.708000</t>
  </si>
  <si>
    <t>9999-12-31-19.01.00.708000</t>
  </si>
  <si>
    <t>silvia.lorodiaco</t>
  </si>
  <si>
    <t>silvia.masciale</t>
  </si>
  <si>
    <t>2025-07-02-19.01.58.790000</t>
  </si>
  <si>
    <t>9999-12-31-19.01.58.790000</t>
  </si>
  <si>
    <t>silvia.panelli</t>
  </si>
  <si>
    <t>2025-07-02-19.00.52.118000</t>
  </si>
  <si>
    <t>9999-12-31-19.00.52.118000</t>
  </si>
  <si>
    <t>silvia.ricci</t>
  </si>
  <si>
    <t>2025-07-02-19.00.58.947000</t>
  </si>
  <si>
    <t>9999-12-31-19.00.58.947000</t>
  </si>
  <si>
    <t>silvia.rubei</t>
  </si>
  <si>
    <t>2025-07-02-19.00.07.114000</t>
  </si>
  <si>
    <t>9999-12-31-19.00.07.114000</t>
  </si>
  <si>
    <t>silvia.sechi</t>
  </si>
  <si>
    <t>2025-07-02-19.00.11.935000</t>
  </si>
  <si>
    <t>9999-12-31-19.00.11.935000</t>
  </si>
  <si>
    <t>silvia.tomassetti</t>
  </si>
  <si>
    <t>2025-07-02-19.01.46.024000</t>
  </si>
  <si>
    <t>9999-12-31-19.01.46.024000</t>
  </si>
  <si>
    <t>silvia.tunno</t>
  </si>
  <si>
    <t>2025-07-02-19.00.33.424000</t>
  </si>
  <si>
    <t>9999-12-31-19.00.33.424000</t>
  </si>
  <si>
    <t>silvia.vallone</t>
  </si>
  <si>
    <t>2025-07-02-19.01.52.456000</t>
  </si>
  <si>
    <t>9999-12-31-19.01.52.456000</t>
  </si>
  <si>
    <t>silvia.zandonellanecca</t>
  </si>
  <si>
    <t>2025-07-02-19.00.18.309000</t>
  </si>
  <si>
    <t>9999-12-31-19.00.18.309000</t>
  </si>
  <si>
    <t>silvio.basso</t>
  </si>
  <si>
    <t>2025-07-02-19.01.14.947000</t>
  </si>
  <si>
    <t>9999-12-31-19.01.14.947000</t>
  </si>
  <si>
    <t>silvio.mongi</t>
  </si>
  <si>
    <t>2025-07-02-19.00.13.807000</t>
  </si>
  <si>
    <t>9999-12-31-19.00.13.807000</t>
  </si>
  <si>
    <t>silvio.ruotolo</t>
  </si>
  <si>
    <t>simona.allegretti</t>
  </si>
  <si>
    <t>2025-07-02-19.00.16.846000</t>
  </si>
  <si>
    <t>9999-12-31-19.00.16.846000</t>
  </si>
  <si>
    <t>simona.buglione</t>
  </si>
  <si>
    <t>2025-07-02-19.01.05.494000</t>
  </si>
  <si>
    <t>9999-12-31-19.01.05.494000</t>
  </si>
  <si>
    <t>simona.coda</t>
  </si>
  <si>
    <t>2025-07-02-19.00.50.118000</t>
  </si>
  <si>
    <t>9999-12-31-19.00.50.118000</t>
  </si>
  <si>
    <t>simona.colpo</t>
  </si>
  <si>
    <t>2025-07-02-19.00.55.977000</t>
  </si>
  <si>
    <t>9999-12-31-19.00.55.977000</t>
  </si>
  <si>
    <t>simona.cubeddu</t>
  </si>
  <si>
    <t>2025-07-02-19.00.11.948000</t>
  </si>
  <si>
    <t>9999-12-31-19.00.11.948000</t>
  </si>
  <si>
    <t>simona.disipio</t>
  </si>
  <si>
    <t>2025-07-02-18.59.53.596000</t>
  </si>
  <si>
    <t>9999-12-31-18.59.53.596000</t>
  </si>
  <si>
    <t>simona.pala</t>
  </si>
  <si>
    <t>2025-07-02-19.00.04.948000</t>
  </si>
  <si>
    <t>9999-12-31-19.00.04.948000</t>
  </si>
  <si>
    <t>simona.pisani</t>
  </si>
  <si>
    <t>2025-07-02-19.00.03.673000</t>
  </si>
  <si>
    <t>9999-12-31-19.00.03.673000</t>
  </si>
  <si>
    <t>simona.rega</t>
  </si>
  <si>
    <t>2025-07-02-19.01.52.469000</t>
  </si>
  <si>
    <t>9999-12-31-19.01.52.469000</t>
  </si>
  <si>
    <t>simona.ronconi</t>
  </si>
  <si>
    <t>2025-07-02-19.00.07.128000</t>
  </si>
  <si>
    <t>9999-12-31-19.00.07.128000</t>
  </si>
  <si>
    <t>2025-07-02-19.01.48.623000</t>
  </si>
  <si>
    <t>9999-12-31-19.01.48.623000</t>
  </si>
  <si>
    <t>simona.servili</t>
  </si>
  <si>
    <t>2025-07-02-19.00.07.149000</t>
  </si>
  <si>
    <t>9999-12-31-19.00.07.149000</t>
  </si>
  <si>
    <t>simona.sommantico</t>
  </si>
  <si>
    <t>2025-07-02-19.01.08.561000</t>
  </si>
  <si>
    <t>9999-12-31-19.01.08.561000</t>
  </si>
  <si>
    <t>simona.stivaletta</t>
  </si>
  <si>
    <t>2025-07-02-18.59.53.610000</t>
  </si>
  <si>
    <t>9999-12-31-18.59.53.610000</t>
  </si>
  <si>
    <t>simone.bocca</t>
  </si>
  <si>
    <t>2025-07-02-19.01.32.616000</t>
  </si>
  <si>
    <t>9999-12-31-19.01.32.616000</t>
  </si>
  <si>
    <t>simone.debeni</t>
  </si>
  <si>
    <t>2025-07-02-19.01.14.961000</t>
  </si>
  <si>
    <t>9999-12-31-19.01.14.961000</t>
  </si>
  <si>
    <t>simone.dincecco</t>
  </si>
  <si>
    <t>2025-07-02-18.59.53.624000</t>
  </si>
  <si>
    <t>9999-12-31-18.59.53.624000</t>
  </si>
  <si>
    <t>simone.lombardini</t>
  </si>
  <si>
    <t>2025-07-02-19.01.48.641000</t>
  </si>
  <si>
    <t>9999-12-31-19.01.48.641000</t>
  </si>
  <si>
    <t>simone.pesaresi</t>
  </si>
  <si>
    <t>simone.saccoccio</t>
  </si>
  <si>
    <t>simone.salvadori</t>
  </si>
  <si>
    <t>2025-07-02-19.00.09.934000</t>
  </si>
  <si>
    <t>9999-12-31-19.00.09.934000</t>
  </si>
  <si>
    <t>simone.scalas</t>
  </si>
  <si>
    <t>2025-07-02-19.00.47.954000</t>
  </si>
  <si>
    <t>9999-12-31-19.00.47.954000</t>
  </si>
  <si>
    <t>simone.veronese</t>
  </si>
  <si>
    <t>simonetta.arabia</t>
  </si>
  <si>
    <t>2025-07-02-19.00.16.862000</t>
  </si>
  <si>
    <t>9999-12-31-19.00.16.862000</t>
  </si>
  <si>
    <t>simonetta.dibiase</t>
  </si>
  <si>
    <t>2025-07-02-19.00.58.987000</t>
  </si>
  <si>
    <t>9999-12-31-19.00.58.987000</t>
  </si>
  <si>
    <t>simonetta.forti</t>
  </si>
  <si>
    <t>2025-07-02-19.00.16.876000</t>
  </si>
  <si>
    <t>9999-12-31-19.00.16.876000</t>
  </si>
  <si>
    <t>simonetta.oliva</t>
  </si>
  <si>
    <t>2025-07-02-19.01.04.073000</t>
  </si>
  <si>
    <t>9999-12-31-19.01.04.073000</t>
  </si>
  <si>
    <t>simonetta.samele</t>
  </si>
  <si>
    <t>2025-07-02-19.00.20.227000</t>
  </si>
  <si>
    <t>9999-12-31-19.00.20.227000</t>
  </si>
  <si>
    <t>simonetta.scannicchio</t>
  </si>
  <si>
    <t>2025-07-02-19.01.58.819000</t>
  </si>
  <si>
    <t>9999-12-31-19.01.58.819000</t>
  </si>
  <si>
    <t>smeraldo.cesareo</t>
  </si>
  <si>
    <t>2025-07-02-19.02.03.513000</t>
  </si>
  <si>
    <t>9999-12-31-19.02.03.513000</t>
  </si>
  <si>
    <t>sofia.crispino</t>
  </si>
  <si>
    <t>2025-07-02-19.00.01.061000</t>
  </si>
  <si>
    <t>9999-12-31-19.00.01.061000</t>
  </si>
  <si>
    <t>sofia.palmese</t>
  </si>
  <si>
    <t>2025-07-02-19.01.52.483000</t>
  </si>
  <si>
    <t>9999-12-31-19.01.52.483000</t>
  </si>
  <si>
    <t>sonia.cataldo</t>
  </si>
  <si>
    <t>2025-07-02-19.00.40.170000</t>
  </si>
  <si>
    <t>9999-12-31-19.00.40.170000</t>
  </si>
  <si>
    <t>sonia.gaiola</t>
  </si>
  <si>
    <t>2025-07-02-19.02.12.273000</t>
  </si>
  <si>
    <t>9999-12-31-19.02.12.273000</t>
  </si>
  <si>
    <t>sonia.grigoli</t>
  </si>
  <si>
    <t>2025-07-02-19.02.10.257000</t>
  </si>
  <si>
    <t>9999-12-31-19.02.10.257000</t>
  </si>
  <si>
    <t>sonia.pasqualitto</t>
  </si>
  <si>
    <t>2025-07-02-19.02.06.143000</t>
  </si>
  <si>
    <t>9999-12-31-19.02.06.143000</t>
  </si>
  <si>
    <t>sonia.raimo</t>
  </si>
  <si>
    <t>2025-07-02-19.02.24.409000</t>
  </si>
  <si>
    <t>9999-12-31-19.02.24.409000</t>
  </si>
  <si>
    <t>sonia.rocchetti</t>
  </si>
  <si>
    <t>2025-07-02-19.00.07.163000</t>
  </si>
  <si>
    <t>9999-12-31-19.00.07.163000</t>
  </si>
  <si>
    <t>sonia.sebastiani</t>
  </si>
  <si>
    <t>2025-07-02-19.01.05.507000</t>
  </si>
  <si>
    <t>9999-12-31-19.01.05.507000</t>
  </si>
  <si>
    <t>sonia.travaglini</t>
  </si>
  <si>
    <t>2025-07-02-19.02.21.650000</t>
  </si>
  <si>
    <t>9999-12-31-19.02.21.650000</t>
  </si>
  <si>
    <t>stefania.bosco</t>
  </si>
  <si>
    <t>2025-07-02-19.01.23.628000</t>
  </si>
  <si>
    <t>9999-12-31-19.01.23.628000</t>
  </si>
  <si>
    <t>stefania.bourlot</t>
  </si>
  <si>
    <t>2025-07-02-19.01.32.628000</t>
  </si>
  <si>
    <t>9999-12-31-19.01.32.628000</t>
  </si>
  <si>
    <t>stefania.calabro</t>
  </si>
  <si>
    <t>2025-07-02-19.01.27.355000</t>
  </si>
  <si>
    <t>9999-12-31-19.01.27.355000</t>
  </si>
  <si>
    <t>stefania.calma</t>
  </si>
  <si>
    <t>2025-07-02-19.02.20.143000</t>
  </si>
  <si>
    <t>9999-12-31-19.02.20.143000</t>
  </si>
  <si>
    <t>stefania.ceccarelli</t>
  </si>
  <si>
    <t>2025-07-02-19.01.46.037000</t>
  </si>
  <si>
    <t>9999-12-31-19.01.46.037000</t>
  </si>
  <si>
    <t>stefania.centonze</t>
  </si>
  <si>
    <t>2025-07-02-19.00.33.436000</t>
  </si>
  <si>
    <t>9999-12-31-19.00.33.436000</t>
  </si>
  <si>
    <t>stefania.cicerone</t>
  </si>
  <si>
    <t>2025-07-02-18.59.53.636000</t>
  </si>
  <si>
    <t>9999-12-31-18.59.53.636000</t>
  </si>
  <si>
    <t>stefania.ciferri</t>
  </si>
  <si>
    <t>2025-07-02-19.00.59.252000</t>
  </si>
  <si>
    <t>9999-12-31-19.00.59.252000</t>
  </si>
  <si>
    <t>stefania.costa</t>
  </si>
  <si>
    <t>2025-07-02-19.01.46.055000</t>
  </si>
  <si>
    <t>9999-12-31-19.01.46.055000</t>
  </si>
  <si>
    <t>stefania.demarzo</t>
  </si>
  <si>
    <t>2025-07-02-19.01.58.833000</t>
  </si>
  <si>
    <t>9999-12-31-19.01.58.833000</t>
  </si>
  <si>
    <t>2025-07-02-19.01.48.908000</t>
  </si>
  <si>
    <t>9999-12-31-19.01.48.908000</t>
  </si>
  <si>
    <t>stefania.finauro</t>
  </si>
  <si>
    <t>2025-07-02-18.59.51.111000</t>
  </si>
  <si>
    <t>9999-12-31-18.59.51.111000</t>
  </si>
  <si>
    <t>stefania.graziano</t>
  </si>
  <si>
    <t>2025-07-02-19.01.46.071000</t>
  </si>
  <si>
    <t>9999-12-31-19.01.46.071000</t>
  </si>
  <si>
    <t>stefania.iovinelli</t>
  </si>
  <si>
    <t>2025-07-02-19.01.46.086000</t>
  </si>
  <si>
    <t>9999-12-31-19.01.46.086000</t>
  </si>
  <si>
    <t>stefania.iovino</t>
  </si>
  <si>
    <t>2025-07-02-19.02.20.158000</t>
  </si>
  <si>
    <t>9999-12-31-19.02.20.158000</t>
  </si>
  <si>
    <t>stefania.larocca</t>
  </si>
  <si>
    <t>2025-07-02-19.01.04.087000</t>
  </si>
  <si>
    <t>9999-12-31-19.01.04.087000</t>
  </si>
  <si>
    <t>stefania.leso</t>
  </si>
  <si>
    <t>2025-07-02-19.01.46.103000</t>
  </si>
  <si>
    <t>9999-12-31-19.01.46.103000</t>
  </si>
  <si>
    <t>stefania.lucarelli</t>
  </si>
  <si>
    <t>2025-07-02-18.59.57.780000</t>
  </si>
  <si>
    <t>9999-12-31-18.59.57.780000</t>
  </si>
  <si>
    <t>stefania.macchia</t>
  </si>
  <si>
    <t>2025-07-02-18.59.40.258000</t>
  </si>
  <si>
    <t>9999-12-31-18.59.40.258000</t>
  </si>
  <si>
    <t>stefania.mappa</t>
  </si>
  <si>
    <t>2025-07-02-19.00.33.452000</t>
  </si>
  <si>
    <t>9999-12-31-19.00.33.452000</t>
  </si>
  <si>
    <t>stefania.marnio</t>
  </si>
  <si>
    <t>2025-07-02-19.00.54.124000</t>
  </si>
  <si>
    <t>9999-12-31-19.00.54.124000</t>
  </si>
  <si>
    <t>stefania.mastroberti</t>
  </si>
  <si>
    <t>2025-07-02-19.01.32.645000</t>
  </si>
  <si>
    <t>9999-12-31-19.01.32.645000</t>
  </si>
  <si>
    <t>2025-07-02-19.01.48.925000</t>
  </si>
  <si>
    <t>9999-12-31-19.01.48.925000</t>
  </si>
  <si>
    <t>stefania.menozzi</t>
  </si>
  <si>
    <t>2025-07-02-19.00.26.838000</t>
  </si>
  <si>
    <t>9999-12-31-19.00.26.838000</t>
  </si>
  <si>
    <t>stefania.pellegrino</t>
  </si>
  <si>
    <t>2025-07-02-19.00.50.132000</t>
  </si>
  <si>
    <t>9999-12-31-19.00.50.132000</t>
  </si>
  <si>
    <t>stefania.picerno</t>
  </si>
  <si>
    <t>2025-07-02-19.00.47.970000</t>
  </si>
  <si>
    <t>9999-12-31-19.00.47.970000</t>
  </si>
  <si>
    <t>stefania.pizzoleo</t>
  </si>
  <si>
    <t>2025-07-02-19.00.55.991000</t>
  </si>
  <si>
    <t>9999-12-31-19.00.55.991000</t>
  </si>
  <si>
    <t>2025-07-02-19.01.48.940000</t>
  </si>
  <si>
    <t>9999-12-31-19.01.48.940000</t>
  </si>
  <si>
    <t>stefania.rizzo</t>
  </si>
  <si>
    <t>2025-07-02-19.01.55.769000</t>
  </si>
  <si>
    <t>9999-12-31-19.01.55.769000</t>
  </si>
  <si>
    <t>stefania.romei</t>
  </si>
  <si>
    <t>2025-07-02-19.01.40.069000</t>
  </si>
  <si>
    <t>9999-12-31-19.01.40.069000</t>
  </si>
  <si>
    <t>stefania.savini</t>
  </si>
  <si>
    <t>2025-07-02-19.00.13.823000</t>
  </si>
  <si>
    <t>9999-12-31-19.00.13.823000</t>
  </si>
  <si>
    <t>stefania.scarpelli</t>
  </si>
  <si>
    <t>2025-07-02-19.00.28.363000</t>
  </si>
  <si>
    <t>9999-12-31-19.00.28.363000</t>
  </si>
  <si>
    <t>stefania.scarteddu</t>
  </si>
  <si>
    <t>2025-07-02-19.02.01.675000</t>
  </si>
  <si>
    <t>9999-12-31-19.02.01.675000</t>
  </si>
  <si>
    <t>stefania.sportelli</t>
  </si>
  <si>
    <t>2025-07-02-19.01.27.367000</t>
  </si>
  <si>
    <t>9999-12-31-19.01.27.367000</t>
  </si>
  <si>
    <t>stefaniacarmela.prencipe</t>
  </si>
  <si>
    <t>2025-07-02-19.01.40.084000</t>
  </si>
  <si>
    <t>9999-12-31-19.01.40.084000</t>
  </si>
  <si>
    <t>stefano.baschetti</t>
  </si>
  <si>
    <t>stefano.boy</t>
  </si>
  <si>
    <t>2025-07-02-19.00.13.247000</t>
  </si>
  <si>
    <t>9999-12-31-19.00.13.247000</t>
  </si>
  <si>
    <t>stefano.carboni</t>
  </si>
  <si>
    <t>2025-07-02-19.00.04.963000</t>
  </si>
  <si>
    <t>9999-12-31-19.00.04.963000</t>
  </si>
  <si>
    <t>stefano.chessa</t>
  </si>
  <si>
    <t>2025-07-02-19.00.11.961000</t>
  </si>
  <si>
    <t>9999-12-31-19.00.11.961000</t>
  </si>
  <si>
    <t>stefano.cipollini</t>
  </si>
  <si>
    <t>2025-07-02-19.00.13.837000</t>
  </si>
  <si>
    <t>9999-12-31-19.00.13.837000</t>
  </si>
  <si>
    <t>stefano.critelli</t>
  </si>
  <si>
    <t>2025-07-02-19.01.52.497000</t>
  </si>
  <si>
    <t>9999-12-31-19.01.52.497000</t>
  </si>
  <si>
    <t>stefano.dimauro</t>
  </si>
  <si>
    <t>stefano.femino</t>
  </si>
  <si>
    <t>stefano.flori</t>
  </si>
  <si>
    <t>2025-07-02-19.01.46.124000</t>
  </si>
  <si>
    <t>9999-12-31-19.01.46.124000</t>
  </si>
  <si>
    <t>stefano.fradiani</t>
  </si>
  <si>
    <t>2025-07-02-18.59.56.437000</t>
  </si>
  <si>
    <t>9999-12-31-18.59.56.437000</t>
  </si>
  <si>
    <t>stefano.galluccio</t>
  </si>
  <si>
    <t>2025-07-02-19.00.42.579000</t>
  </si>
  <si>
    <t>9999-12-31-19.00.42.579000</t>
  </si>
  <si>
    <t>stefano.gaviano</t>
  </si>
  <si>
    <t>stefano.leone</t>
  </si>
  <si>
    <t>stefano.macri</t>
  </si>
  <si>
    <t>stefano.mainetti</t>
  </si>
  <si>
    <t>2025-07-02-19.02.03.527000</t>
  </si>
  <si>
    <t>9999-12-31-19.02.03.527000</t>
  </si>
  <si>
    <t>stefano.muranobrunori</t>
  </si>
  <si>
    <t>2025-07-02-19.02.20.174000</t>
  </si>
  <si>
    <t>9999-12-31-19.02.20.174000</t>
  </si>
  <si>
    <t>stefano.murgioni</t>
  </si>
  <si>
    <t>2025-07-02-19.02.01.721000</t>
  </si>
  <si>
    <t>9999-12-31-19.02.01.721000</t>
  </si>
  <si>
    <t>stefano.olivieripennesi</t>
  </si>
  <si>
    <t>2025-07-09-19.01.40.030000</t>
  </si>
  <si>
    <t>9999-12-31-19.01.40.030000</t>
  </si>
  <si>
    <t>Ufficio III – DC Risorse</t>
  </si>
  <si>
    <t>stefano.principato</t>
  </si>
  <si>
    <t>2025-07-02-19.00.47.988000</t>
  </si>
  <si>
    <t>9999-12-31-19.00.47.988000</t>
  </si>
  <si>
    <t>stefano.rampoldi</t>
  </si>
  <si>
    <t>2025-07-02-19.01.27.382000</t>
  </si>
  <si>
    <t>9999-12-31-19.01.27.382000</t>
  </si>
  <si>
    <t>stefano.rizzo</t>
  </si>
  <si>
    <t>2025-07-02-19.01.11.280000</t>
  </si>
  <si>
    <t>9999-12-31-19.01.11.280000</t>
  </si>
  <si>
    <t>stefano.salva</t>
  </si>
  <si>
    <t>2025-07-02-19.01.32.911000</t>
  </si>
  <si>
    <t>9999-12-31-19.01.32.911000</t>
  </si>
  <si>
    <t>stefano.schembari</t>
  </si>
  <si>
    <t>stefano.schietroma</t>
  </si>
  <si>
    <t>2025-07-02-19.01.46.392000</t>
  </si>
  <si>
    <t>9999-12-31-19.01.46.392000</t>
  </si>
  <si>
    <t>stefano.terlizzi</t>
  </si>
  <si>
    <t>2025-07-02-19.00.40.439000</t>
  </si>
  <si>
    <t>9999-12-31-19.00.40.439000</t>
  </si>
  <si>
    <t>stefano.torre</t>
  </si>
  <si>
    <t>2025-07-02-19.01.34.316000</t>
  </si>
  <si>
    <t>9999-12-31-19.01.34.316000</t>
  </si>
  <si>
    <t>stefano.venditti</t>
  </si>
  <si>
    <t>2025-07-02-19.02.08.125000</t>
  </si>
  <si>
    <t>9999-12-31-19.02.08.125000</t>
  </si>
  <si>
    <t>stefano.viroli</t>
  </si>
  <si>
    <t>2025-07-02-19.02.20.189000</t>
  </si>
  <si>
    <t>9999-12-31-19.02.20.189000</t>
  </si>
  <si>
    <t>steno.sospetti</t>
  </si>
  <si>
    <t>2025-07-02-19.02.21.677000</t>
  </si>
  <si>
    <t>9999-12-31-19.02.21.677000</t>
  </si>
  <si>
    <t>susanna.bonofiglio</t>
  </si>
  <si>
    <t>2025-07-02-19.01.58.860000</t>
  </si>
  <si>
    <t>9999-12-31-19.01.58.860000</t>
  </si>
  <si>
    <t>tamara.zanetti</t>
  </si>
  <si>
    <t>2025-07-02-19.00.46.057000</t>
  </si>
  <si>
    <t>9999-12-31-19.00.46.057000</t>
  </si>
  <si>
    <t>tania.arena</t>
  </si>
  <si>
    <t>tania.dellavalle</t>
  </si>
  <si>
    <t>2025-07-02-19.00.17.150000</t>
  </si>
  <si>
    <t>9999-12-31-19.00.17.150000</t>
  </si>
  <si>
    <t>tania.mazzetta</t>
  </si>
  <si>
    <t>2025-07-02-19.00.13.854000</t>
  </si>
  <si>
    <t>9999-12-31-19.00.13.854000</t>
  </si>
  <si>
    <t>tania.sanna</t>
  </si>
  <si>
    <t>2025-07-02-19.00.11.975000</t>
  </si>
  <si>
    <t>9999-12-31-19.00.11.975000</t>
  </si>
  <si>
    <t>teodora.gasparro</t>
  </si>
  <si>
    <t>2025-07-02-19.02.03.539000</t>
  </si>
  <si>
    <t>9999-12-31-19.02.03.540000</t>
  </si>
  <si>
    <t>teresa.battaglia</t>
  </si>
  <si>
    <t>2025-07-02-18.59.58.053000</t>
  </si>
  <si>
    <t>9999-12-31-18.59.58.053000</t>
  </si>
  <si>
    <t>teresa.bisceglie</t>
  </si>
  <si>
    <t>2025-07-02-19.01.58.873000</t>
  </si>
  <si>
    <t>9999-12-31-19.01.58.873000</t>
  </si>
  <si>
    <t>teresa.castaldo</t>
  </si>
  <si>
    <t>2025-07-02-19.01.00.722000</t>
  </si>
  <si>
    <t>9999-12-31-19.01.00.722000</t>
  </si>
  <si>
    <t>2025-07-09-19.01.48.845000</t>
  </si>
  <si>
    <t>9999-12-31-19.01.48.845000</t>
  </si>
  <si>
    <t>teresa.depaola</t>
  </si>
  <si>
    <t>2025-07-02-19.02.06.414000</t>
  </si>
  <si>
    <t>9999-12-31-19.02.06.414000</t>
  </si>
  <si>
    <t>teresa.palumbo</t>
  </si>
  <si>
    <t>2025-07-02-19.01.05.520000</t>
  </si>
  <si>
    <t>9999-12-31-19.01.05.520000</t>
  </si>
  <si>
    <t>teresa.rocco</t>
  </si>
  <si>
    <t>2025-07-02-19.00.37.092000</t>
  </si>
  <si>
    <t>9999-12-31-19.00.37.092000</t>
  </si>
  <si>
    <t>teresaloredana.distefano</t>
  </si>
  <si>
    <t>2025-07-02-19.01.00.735000</t>
  </si>
  <si>
    <t>9999-12-31-19.01.00.735000</t>
  </si>
  <si>
    <t>tiziana.albero</t>
  </si>
  <si>
    <t>2025-07-02-19.01.04.103000</t>
  </si>
  <si>
    <t>9999-12-31-19.01.04.103000</t>
  </si>
  <si>
    <t>tiziana.bordo</t>
  </si>
  <si>
    <t>2025-07-02-19.01.48.954000</t>
  </si>
  <si>
    <t>9999-12-31-19.01.48.954000</t>
  </si>
  <si>
    <t>tiziana.lovreglio</t>
  </si>
  <si>
    <t>2025-07-02-19.01.27.398000</t>
  </si>
  <si>
    <t>9999-12-31-19.01.27.398000</t>
  </si>
  <si>
    <t>tiziana.marra</t>
  </si>
  <si>
    <t>2025-07-02-19.01.18.637000</t>
  </si>
  <si>
    <t>9999-12-31-19.01.18.637000</t>
  </si>
  <si>
    <t>tiziana.morra</t>
  </si>
  <si>
    <t>2025-07-09-19.01.12.923000</t>
  </si>
  <si>
    <t>9999-12-31-19.01.12.923000</t>
  </si>
  <si>
    <t>tiziana.onorati</t>
  </si>
  <si>
    <t>2025-07-02-19.00.54.137000</t>
  </si>
  <si>
    <t>9999-12-31-19.00.54.137000</t>
  </si>
  <si>
    <t>tiziana.pegan</t>
  </si>
  <si>
    <t>2025-07-02-19.01.11.300000</t>
  </si>
  <si>
    <t>9999-12-31-19.01.11.300000</t>
  </si>
  <si>
    <t>tiziana.tripodi</t>
  </si>
  <si>
    <t>2025-07-02-19.01.14.977000</t>
  </si>
  <si>
    <t>9999-12-31-19.01.14.977000</t>
  </si>
  <si>
    <t>tiziana.trudu</t>
  </si>
  <si>
    <t>2025-07-02-19.02.01.736000</t>
  </si>
  <si>
    <t>9999-12-31-19.02.01.736000</t>
  </si>
  <si>
    <t>tiziana.vecchio</t>
  </si>
  <si>
    <t>2025-07-02-19.00.42.592000</t>
  </si>
  <si>
    <t>9999-12-31-19.00.42.592000</t>
  </si>
  <si>
    <t>tiziano.coluzzi</t>
  </si>
  <si>
    <t>2025-07-02-19.02.12.287000</t>
  </si>
  <si>
    <t>9999-12-31-19.02.12.287000</t>
  </si>
  <si>
    <t>tiziano.derenzis</t>
  </si>
  <si>
    <t>tiziano.giubbolini</t>
  </si>
  <si>
    <t>2025-07-02-19.02.03.557000</t>
  </si>
  <si>
    <t>9999-12-31-19.02.03.557000</t>
  </si>
  <si>
    <t>tiziano.melis</t>
  </si>
  <si>
    <t>2025-07-02-19.02.01.752000</t>
  </si>
  <si>
    <t>9999-12-31-19.02.01.752000</t>
  </si>
  <si>
    <t>tiziano.vaccina</t>
  </si>
  <si>
    <t>2025-07-02-19.01.13.343000</t>
  </si>
  <si>
    <t>9999-12-31-19.01.13.343000</t>
  </si>
  <si>
    <t>tomaso.sini</t>
  </si>
  <si>
    <t>2025-07-02-19.00.04.976000</t>
  </si>
  <si>
    <t>9999-12-31-19.00.04.976000</t>
  </si>
  <si>
    <t>tommasina.decicco</t>
  </si>
  <si>
    <t>2025-07-02-19.01.40.098000</t>
  </si>
  <si>
    <t>9999-12-31-19.01.40.098000</t>
  </si>
  <si>
    <t>tommaso.angelillo</t>
  </si>
  <si>
    <t>tommaso.bove</t>
  </si>
  <si>
    <t>tommaso.busiello</t>
  </si>
  <si>
    <t>tommaso.caivano</t>
  </si>
  <si>
    <t>tommaso.dellacorte</t>
  </si>
  <si>
    <t>2025-07-02-19.02.03.569000</t>
  </si>
  <si>
    <t>9999-12-31-19.02.03.569000</t>
  </si>
  <si>
    <t>tommaso.errico</t>
  </si>
  <si>
    <t>tommaso.ormetti</t>
  </si>
  <si>
    <t>2025-07-02-19.02.12.304000</t>
  </si>
  <si>
    <t>9999-12-31-19.02.12.304000</t>
  </si>
  <si>
    <t>tommaso.perri</t>
  </si>
  <si>
    <t>2025-07-02-19.01.27.663000</t>
  </si>
  <si>
    <t>9999-12-31-19.01.27.663000</t>
  </si>
  <si>
    <t>tommaso.pugliese</t>
  </si>
  <si>
    <t>2025-07-02-19.00.52.132000</t>
  </si>
  <si>
    <t>9999-12-31-19.00.52.132000</t>
  </si>
  <si>
    <t>tommaso.pugliese1</t>
  </si>
  <si>
    <t>2025-07-02-19.00.52.146000</t>
  </si>
  <si>
    <t>9999-12-31-19.00.52.146000</t>
  </si>
  <si>
    <t>tommaso.roberto</t>
  </si>
  <si>
    <t>2025-07-02-19.00.18.323000</t>
  </si>
  <si>
    <t>9999-12-31-19.00.18.323000</t>
  </si>
  <si>
    <t>tommaso.vispo</t>
  </si>
  <si>
    <t>2025-07-02-19.01.48.968000</t>
  </si>
  <si>
    <t>9999-12-31-19.01.48.968000</t>
  </si>
  <si>
    <t>tonino.contigiani</t>
  </si>
  <si>
    <t>2025-07-02-19.00.59.268000</t>
  </si>
  <si>
    <t>9999-12-31-19.00.59.268000</t>
  </si>
  <si>
    <t>2025-07-02-17.07.33.363000</t>
  </si>
  <si>
    <t>9999-12-31-17.07.33.363000</t>
  </si>
  <si>
    <t>2026-01-21-09.42.18.845000</t>
  </si>
  <si>
    <t>9999-12-31-09.42.18.845000</t>
  </si>
  <si>
    <t>2025-07-02-19.02.28.013000</t>
  </si>
  <si>
    <t>9999-12-31-19.02.28.013000</t>
  </si>
  <si>
    <t>2025-07-02-19.02.28.027000</t>
  </si>
  <si>
    <t>9999-12-31-19.02.28.027000</t>
  </si>
  <si>
    <t>2025-07-02-19.02.28.044000</t>
  </si>
  <si>
    <t>9999-12-31-19.02.28.044000</t>
  </si>
  <si>
    <t>2025-07-02-19.02.28.058000</t>
  </si>
  <si>
    <t>9999-12-31-19.02.28.058000</t>
  </si>
  <si>
    <t>2025-07-01-16.05.22.582000</t>
  </si>
  <si>
    <t>9999-12-31-16.05.22.582000</t>
  </si>
  <si>
    <t>2025-07-01-16.05.15.599000</t>
  </si>
  <si>
    <t>9999-12-31-16.05.15.599000</t>
  </si>
  <si>
    <t>2025-07-09-19.02.40.812000</t>
  </si>
  <si>
    <t>9999-12-31-19.02.40.812000</t>
  </si>
  <si>
    <t>2025-07-02-19.02.28.325000</t>
  </si>
  <si>
    <t>9999-12-31-19.02.28.325000</t>
  </si>
  <si>
    <t>2025-07-02-15.13.38.550000</t>
  </si>
  <si>
    <t>9999-12-31-15.13.38.550000</t>
  </si>
  <si>
    <t>2025-07-02-15.09.31.205000</t>
  </si>
  <si>
    <t>9999-12-31-15.09.31.205000</t>
  </si>
  <si>
    <t>2025-07-02-19.02.28.593000</t>
  </si>
  <si>
    <t>9999-12-31-19.02.28.593000</t>
  </si>
  <si>
    <t>2025-07-02-19.02.28.608000</t>
  </si>
  <si>
    <t>9999-12-31-19.02.28.608000</t>
  </si>
  <si>
    <t>ubaldo.casazza</t>
  </si>
  <si>
    <t>2025-07-02-19.01.40.112000</t>
  </si>
  <si>
    <t>9999-12-31-19.01.40.112000</t>
  </si>
  <si>
    <t>ugo.ciulli</t>
  </si>
  <si>
    <t>2025-07-02-19.02.06.429000</t>
  </si>
  <si>
    <t>9999-12-31-19.02.06.429000</t>
  </si>
  <si>
    <t>umberto.porcelli</t>
  </si>
  <si>
    <t>2025-07-02-19.01.13.359000</t>
  </si>
  <si>
    <t>9999-12-31-19.01.13.359000</t>
  </si>
  <si>
    <t>umberto.rea</t>
  </si>
  <si>
    <t>umberto.rosano</t>
  </si>
  <si>
    <t>2025-07-02-19.02.17.664000</t>
  </si>
  <si>
    <t>9999-12-31-19.02.17.664000</t>
  </si>
  <si>
    <t>ursula.cozzolino</t>
  </si>
  <si>
    <t>2025-07-02-19.01.52.770000</t>
  </si>
  <si>
    <t>9999-12-31-19.01.52.770000</t>
  </si>
  <si>
    <t>valdimira.pecillo</t>
  </si>
  <si>
    <t>2025-07-02-19.01.52.787000</t>
  </si>
  <si>
    <t>9999-12-31-19.01.52.787000</t>
  </si>
  <si>
    <t>valentina.calo</t>
  </si>
  <si>
    <t>2025-07-02-19.02.12.321000</t>
  </si>
  <si>
    <t>9999-12-31-19.02.12.321000</t>
  </si>
  <si>
    <t>valentina.cartella</t>
  </si>
  <si>
    <t>2025-07-02-19.01.32.923000</t>
  </si>
  <si>
    <t>9999-12-31-19.01.32.923000</t>
  </si>
  <si>
    <t>valentina.codino</t>
  </si>
  <si>
    <t>2025-07-02-19.00.56.260000</t>
  </si>
  <si>
    <t>9999-12-31-19.00.56.260000</t>
  </si>
  <si>
    <t>valentina.dilallo</t>
  </si>
  <si>
    <t>2025-07-02-18.59.53.650000</t>
  </si>
  <si>
    <t>9999-12-31-18.59.53.650000</t>
  </si>
  <si>
    <t>valentina.erbi</t>
  </si>
  <si>
    <t>2025-07-02-19.02.01.765000</t>
  </si>
  <si>
    <t>9999-12-31-19.02.01.765000</t>
  </si>
  <si>
    <t>valentina.ferrero</t>
  </si>
  <si>
    <t>2025-07-02-19.01.32.941000</t>
  </si>
  <si>
    <t>9999-12-31-19.01.32.941000</t>
  </si>
  <si>
    <t>valentina.longo</t>
  </si>
  <si>
    <t>2025-07-02-19.00.43.511000</t>
  </si>
  <si>
    <t>9999-12-31-19.00.43.511000</t>
  </si>
  <si>
    <t>valentina.mangiapane</t>
  </si>
  <si>
    <t>2025-07-02-19.00.07.176000</t>
  </si>
  <si>
    <t>9999-12-31-19.00.07.176000</t>
  </si>
  <si>
    <t>valentina.naccari1</t>
  </si>
  <si>
    <t>2025-07-02-19.02.17.679000</t>
  </si>
  <si>
    <t>9999-12-31-19.02.17.679000</t>
  </si>
  <si>
    <t>valentina.natale</t>
  </si>
  <si>
    <t>2025-07-02-19.00.43.526000</t>
  </si>
  <si>
    <t>9999-12-31-19.00.43.526000</t>
  </si>
  <si>
    <t>valentina.noto</t>
  </si>
  <si>
    <t>2025-07-02-19.01.04.118000</t>
  </si>
  <si>
    <t>9999-12-31-19.01.04.118000</t>
  </si>
  <si>
    <t>valentina.proto</t>
  </si>
  <si>
    <t>2025-07-02-19.02.20.202000</t>
  </si>
  <si>
    <t>9999-12-31-19.02.20.202000</t>
  </si>
  <si>
    <t>valentina.riolo</t>
  </si>
  <si>
    <t>2025-07-02-19.02.17.694000</t>
  </si>
  <si>
    <t>9999-12-31-19.02.17.694000</t>
  </si>
  <si>
    <t>valentina.rizzo</t>
  </si>
  <si>
    <t>2025-07-02-19.02.10.271000</t>
  </si>
  <si>
    <t>9999-12-31-19.02.10.271000</t>
  </si>
  <si>
    <t>valentina.samaritano</t>
  </si>
  <si>
    <t>2025-07-02-19.01.27.678000</t>
  </si>
  <si>
    <t>9999-12-31-19.01.27.678000</t>
  </si>
  <si>
    <t>valentina.sansone</t>
  </si>
  <si>
    <t>2025-07-02-19.00.57.302000</t>
  </si>
  <si>
    <t>9999-12-31-19.00.57.302000</t>
  </si>
  <si>
    <t>valentina.simonetto</t>
  </si>
  <si>
    <t>2025-07-02-19.01.37.536000</t>
  </si>
  <si>
    <t>9999-12-31-19.01.37.536000</t>
  </si>
  <si>
    <t>valentina.tassotti</t>
  </si>
  <si>
    <t>2025-07-02-19.02.21.692000</t>
  </si>
  <si>
    <t>9999-12-31-19.02.21.692000</t>
  </si>
  <si>
    <t>valentina.verta</t>
  </si>
  <si>
    <t>2025-07-02-19.00.28.378000</t>
  </si>
  <si>
    <t>9999-12-31-19.00.28.378000</t>
  </si>
  <si>
    <t>valentina.vignoni</t>
  </si>
  <si>
    <t>2025-07-02-19.00.59.000000</t>
  </si>
  <si>
    <t>9999-12-31-19.00.59.000000</t>
  </si>
  <si>
    <t>valentina.zaltron</t>
  </si>
  <si>
    <t>2025-07-02-19.01.34.328000</t>
  </si>
  <si>
    <t>9999-12-31-19.01.34.328000</t>
  </si>
  <si>
    <t>valentinadomenica.aliberti</t>
  </si>
  <si>
    <t>2025-07-02-19.02.24.441000</t>
  </si>
  <si>
    <t>9999-12-31-19.02.24.441000</t>
  </si>
  <si>
    <t>valentino.dibenedetto</t>
  </si>
  <si>
    <t>valentino.gabriele</t>
  </si>
  <si>
    <t>2025-07-02-19.01.46.409000</t>
  </si>
  <si>
    <t>9999-12-31-19.01.46.409000</t>
  </si>
  <si>
    <t>valeria.abbate</t>
  </si>
  <si>
    <t>2025-07-02-19.01.27.692000</t>
  </si>
  <si>
    <t>9999-12-31-19.01.27.692000</t>
  </si>
  <si>
    <t>valeria.affinita</t>
  </si>
  <si>
    <t>2025-07-02-19.00.26.866000</t>
  </si>
  <si>
    <t>9999-12-31-19.00.26.866000</t>
  </si>
  <si>
    <t>valeria.auricchio</t>
  </si>
  <si>
    <t>2025-07-02-19.01.27.708000</t>
  </si>
  <si>
    <t>9999-12-31-19.01.27.708000</t>
  </si>
  <si>
    <t>valeria.barlozzi</t>
  </si>
  <si>
    <t>2025-07-02-19.00.13.265000</t>
  </si>
  <si>
    <t>9999-12-31-19.00.13.265000</t>
  </si>
  <si>
    <t>valeria.brancato1</t>
  </si>
  <si>
    <t>2025-07-02-19.01.52.803000</t>
  </si>
  <si>
    <t>9999-12-31-19.01.52.803000</t>
  </si>
  <si>
    <t>valeria.bravieri</t>
  </si>
  <si>
    <t>2025-07-02-19.00.48.003000</t>
  </si>
  <si>
    <t>9999-12-31-19.00.48.003000</t>
  </si>
  <si>
    <t>valeria.cipriani</t>
  </si>
  <si>
    <t>2025-07-02-19.00.17.176000</t>
  </si>
  <si>
    <t>9999-12-31-19.00.17.176000</t>
  </si>
  <si>
    <t>valeria.contillo</t>
  </si>
  <si>
    <t>2025-07-02-19.01.46.424000</t>
  </si>
  <si>
    <t>9999-12-31-19.01.46.424000</t>
  </si>
  <si>
    <t>valeria.delpizzo</t>
  </si>
  <si>
    <t>2025-07-02-19.00.10.225000</t>
  </si>
  <si>
    <t>9999-12-31-19.00.10.225000</t>
  </si>
  <si>
    <t>valeria.franchini</t>
  </si>
  <si>
    <t>2025-07-02-19.00.30.514000</t>
  </si>
  <si>
    <t>9999-12-31-19.00.30.514000</t>
  </si>
  <si>
    <t>valeria.marino</t>
  </si>
  <si>
    <t>2025-07-02-19.02.08.140000</t>
  </si>
  <si>
    <t>9999-12-31-19.02.08.140000</t>
  </si>
  <si>
    <t>valeria.muci</t>
  </si>
  <si>
    <t>2025-07-02-19.01.27.722000</t>
  </si>
  <si>
    <t>9999-12-31-19.01.27.722000</t>
  </si>
  <si>
    <t>valeria.papapietro</t>
  </si>
  <si>
    <t>2025-07-02-19.01.27.736000</t>
  </si>
  <si>
    <t>9999-12-31-19.01.27.736000</t>
  </si>
  <si>
    <t>valeria.piroddi</t>
  </si>
  <si>
    <t>2025-07-02-19.02.01.778000</t>
  </si>
  <si>
    <t>9999-12-31-19.02.01.778000</t>
  </si>
  <si>
    <t>valeria.pollastro</t>
  </si>
  <si>
    <t>2025-07-02-19.01.52.817000</t>
  </si>
  <si>
    <t>9999-12-31-19.01.52.817000</t>
  </si>
  <si>
    <t>valeria.santurelli</t>
  </si>
  <si>
    <t>2025-07-02-19.02.24.455000</t>
  </si>
  <si>
    <t>9999-12-31-19.02.24.455000</t>
  </si>
  <si>
    <t>valeria.toccaceli</t>
  </si>
  <si>
    <t>2025-07-02-19.01.04.148000</t>
  </si>
  <si>
    <t>9999-12-31-19.01.04.148000</t>
  </si>
  <si>
    <t>valeria.torre</t>
  </si>
  <si>
    <t>2025-07-02-19.02.24.470000</t>
  </si>
  <si>
    <t>9999-12-31-19.02.24.470000</t>
  </si>
  <si>
    <t>valeria.vitrani</t>
  </si>
  <si>
    <t>2025-07-02-19.01.58.888000</t>
  </si>
  <si>
    <t>9999-12-31-19.01.58.888000</t>
  </si>
  <si>
    <t>valerio.cucinotta</t>
  </si>
  <si>
    <t>2025-07-02-19.01.52.832000</t>
  </si>
  <si>
    <t>9999-12-31-19.01.52.832000</t>
  </si>
  <si>
    <t>valter.carloni</t>
  </si>
  <si>
    <t>2025-07-02-19.00.07.192000</t>
  </si>
  <si>
    <t>9999-12-31-19.00.07.192000</t>
  </si>
  <si>
    <t>vanessa.dimauro</t>
  </si>
  <si>
    <t>2025-07-02-19.01.05.537000</t>
  </si>
  <si>
    <t>9999-12-31-19.01.05.537000</t>
  </si>
  <si>
    <t>vanessa.paraninfi</t>
  </si>
  <si>
    <t>2025-07-02-19.01.46.438000</t>
  </si>
  <si>
    <t>9999-12-31-19.01.46.438000</t>
  </si>
  <si>
    <t>vanessa.sivo</t>
  </si>
  <si>
    <t>2025-07-02-19.01.58.901000</t>
  </si>
  <si>
    <t>9999-12-31-19.01.58.901000</t>
  </si>
  <si>
    <t>vania.magnatti</t>
  </si>
  <si>
    <t>2025-07-02-19.00.59.280000</t>
  </si>
  <si>
    <t>9999-12-31-19.00.59.280000</t>
  </si>
  <si>
    <t>velia.troiano</t>
  </si>
  <si>
    <t>2025-07-02-18.59.53.664000</t>
  </si>
  <si>
    <t>9999-12-31-18.59.53.664000</t>
  </si>
  <si>
    <t>veliano.damato</t>
  </si>
  <si>
    <t>venera.sciuto</t>
  </si>
  <si>
    <t>2025-07-02-19.00.01.088000</t>
  </si>
  <si>
    <t>9999-12-31-19.00.01.088000</t>
  </si>
  <si>
    <t>veneranda.mattiello</t>
  </si>
  <si>
    <t>2025-07-02-19.01.52.844000</t>
  </si>
  <si>
    <t>9999-12-31-19.01.52.844000</t>
  </si>
  <si>
    <t>vera.poli</t>
  </si>
  <si>
    <t>2025-07-02-19.02.06.442000</t>
  </si>
  <si>
    <t>9999-12-31-19.02.06.442000</t>
  </si>
  <si>
    <t>vera.sanna</t>
  </si>
  <si>
    <t>2025-07-02-19.01.13.376000</t>
  </si>
  <si>
    <t>9999-12-31-19.01.13.376000</t>
  </si>
  <si>
    <t>veronica.amore</t>
  </si>
  <si>
    <t>2025-07-02-19.00.26.892000</t>
  </si>
  <si>
    <t>9999-12-31-19.00.26.892000</t>
  </si>
  <si>
    <t>veronica.annunziata</t>
  </si>
  <si>
    <t>2025-07-02-19.01.13.389000</t>
  </si>
  <si>
    <t>9999-12-31-19.01.13.389000</t>
  </si>
  <si>
    <t>veronica.costa</t>
  </si>
  <si>
    <t>2025-07-02-19.00.46.069000</t>
  </si>
  <si>
    <t>9999-12-31-19.00.46.069000</t>
  </si>
  <si>
    <t>veronica.iadeluca</t>
  </si>
  <si>
    <t>2025-07-02-19.00.22.957000</t>
  </si>
  <si>
    <t>9999-12-31-19.00.22.957000</t>
  </si>
  <si>
    <t>veronica.melle</t>
  </si>
  <si>
    <t>2025-07-02-19.00.33.466000</t>
  </si>
  <si>
    <t>9999-12-31-19.00.33.466000</t>
  </si>
  <si>
    <t>veronica.romagnoli</t>
  </si>
  <si>
    <t>2025-07-02-19.00.18.336000</t>
  </si>
  <si>
    <t>9999-12-31-19.00.18.336000</t>
  </si>
  <si>
    <t>veronica.romano</t>
  </si>
  <si>
    <t>2025-07-02-19.01.52.859000</t>
  </si>
  <si>
    <t>9999-12-31-19.01.52.859000</t>
  </si>
  <si>
    <t>veronica.russo</t>
  </si>
  <si>
    <t>2025-07-02-19.01.32.955000</t>
  </si>
  <si>
    <t>9999-12-31-19.01.32.955000</t>
  </si>
  <si>
    <t>vincenza.memoli</t>
  </si>
  <si>
    <t>2025-07-02-19.01.48.984000</t>
  </si>
  <si>
    <t>9999-12-31-19.01.48.984000</t>
  </si>
  <si>
    <t>vincenza.messina</t>
  </si>
  <si>
    <t>2025-07-02-19.01.58.915000</t>
  </si>
  <si>
    <t>9999-12-31-19.01.58.915000</t>
  </si>
  <si>
    <t>vincenza.pezzullo</t>
  </si>
  <si>
    <t>2025-07-02-19.01.52.873000</t>
  </si>
  <si>
    <t>9999-12-31-19.01.52.873000</t>
  </si>
  <si>
    <t>vincenza.sgaramella</t>
  </si>
  <si>
    <t>2025-07-02-19.01.58.930000</t>
  </si>
  <si>
    <t>9999-12-31-19.01.58.930000</t>
  </si>
  <si>
    <t>vincenzo.carinci</t>
  </si>
  <si>
    <t>2025-07-02-18.59.53.680000</t>
  </si>
  <si>
    <t>9999-12-31-18.59.53.680000</t>
  </si>
  <si>
    <t>vincenzo.casolare</t>
  </si>
  <si>
    <t>vincenzo.cennamo</t>
  </si>
  <si>
    <t>vincenzo.cilluffo</t>
  </si>
  <si>
    <t>2025-07-02-19.00.20.240000</t>
  </si>
  <si>
    <t>9999-12-31-19.00.20.240000</t>
  </si>
  <si>
    <t>vincenzo.conti</t>
  </si>
  <si>
    <t>2025-07-02-18.59.53.692000</t>
  </si>
  <si>
    <t>9999-12-31-18.59.53.692000</t>
  </si>
  <si>
    <t>vincenzo.debolini</t>
  </si>
  <si>
    <t>2025-07-02-19.02.10.284000</t>
  </si>
  <si>
    <t>9999-12-31-19.02.10.284000</t>
  </si>
  <si>
    <t>vincenzo.dellamagna</t>
  </si>
  <si>
    <t>vincenzo.denigris</t>
  </si>
  <si>
    <t>vincenzo.diianni</t>
  </si>
  <si>
    <t>vincenzo.dilorenzo</t>
  </si>
  <si>
    <t>vincenzo.dimeo</t>
  </si>
  <si>
    <t>vincenzo.esposito</t>
  </si>
  <si>
    <t>vincenzo.esposito1</t>
  </si>
  <si>
    <t>vincenzo.fucile</t>
  </si>
  <si>
    <t>vincenzo.gallotta</t>
  </si>
  <si>
    <t>vincenzo.giudice</t>
  </si>
  <si>
    <t>vincenzo.iannotta</t>
  </si>
  <si>
    <t>vincenzo.liccione</t>
  </si>
  <si>
    <t>vincenzo.lombardo</t>
  </si>
  <si>
    <t>vincenzo.maselli</t>
  </si>
  <si>
    <t>vincenzo.massimo</t>
  </si>
  <si>
    <t>2025-07-02-19.00.03.948000</t>
  </si>
  <si>
    <t>9999-12-31-19.00.03.948000</t>
  </si>
  <si>
    <t>vincenzo.mastrolia</t>
  </si>
  <si>
    <t>2025-07-02-19.00.40.720000</t>
  </si>
  <si>
    <t>9999-12-31-19.00.40.720000</t>
  </si>
  <si>
    <t>vincenzo.mauro</t>
  </si>
  <si>
    <t>2025-07-02-19.02.12.587000</t>
  </si>
  <si>
    <t>9999-12-31-19.02.12.587000</t>
  </si>
  <si>
    <t>vincenzo.miglietta</t>
  </si>
  <si>
    <t>2025-07-02-19.00.33.733000</t>
  </si>
  <si>
    <t>9999-12-31-19.00.33.733000</t>
  </si>
  <si>
    <t>vincenzo.millemaci</t>
  </si>
  <si>
    <t>vincenzo.mucedola</t>
  </si>
  <si>
    <t>vincenzo.musolino</t>
  </si>
  <si>
    <t>2025-07-02-19.01.55.783000</t>
  </si>
  <si>
    <t>9999-12-31-19.01.55.783000</t>
  </si>
  <si>
    <t>vincenzo.palomba</t>
  </si>
  <si>
    <t>2025-07-02-19.01.34.346000</t>
  </si>
  <si>
    <t>9999-12-31-19.01.34.346000</t>
  </si>
  <si>
    <t>vincenzo.perna</t>
  </si>
  <si>
    <t>2025-07-02-19.00.52.159000</t>
  </si>
  <si>
    <t>9999-12-31-19.00.52.159000</t>
  </si>
  <si>
    <t>vincenzo.persico</t>
  </si>
  <si>
    <t>vincenzo.piscopo</t>
  </si>
  <si>
    <t>2025-07-02-19.01.53.139000</t>
  </si>
  <si>
    <t>9999-12-31-19.01.53.139000</t>
  </si>
  <si>
    <t>vincenzo.portico</t>
  </si>
  <si>
    <t>2025-07-02-19.01.53.157000</t>
  </si>
  <si>
    <t>9999-12-31-19.01.53.157000</t>
  </si>
  <si>
    <t>vincenzo.rizzo</t>
  </si>
  <si>
    <t>2025-07-02-19.00.10.241000</t>
  </si>
  <si>
    <t>9999-12-31-19.00.10.241000</t>
  </si>
  <si>
    <t>vincenzo.russo</t>
  </si>
  <si>
    <t>2025-07-02-19.00.33.748000</t>
  </si>
  <si>
    <t>9999-12-31-19.00.33.748000</t>
  </si>
  <si>
    <t>vincenzo.sansone</t>
  </si>
  <si>
    <t>vincenzo.taverna</t>
  </si>
  <si>
    <t>vincenzo.tiralongo</t>
  </si>
  <si>
    <t>vincenzo.vecchio</t>
  </si>
  <si>
    <t>2025-07-02-18.59.53.962000</t>
  </si>
  <si>
    <t>9999-12-31-18.59.53.962000</t>
  </si>
  <si>
    <t>vincenzo.vicidomini</t>
  </si>
  <si>
    <t>2025-07-02-19.01.13.403000</t>
  </si>
  <si>
    <t>9999-12-31-19.01.13.403000</t>
  </si>
  <si>
    <t>vincenzo.zangari</t>
  </si>
  <si>
    <t>vincenzoannibale.fina</t>
  </si>
  <si>
    <t>2025-07-02-19.01.00.749000</t>
  </si>
  <si>
    <t>9999-12-31-19.01.00.749000</t>
  </si>
  <si>
    <t>vincenzomatteo.grasso</t>
  </si>
  <si>
    <t>viola.lauretti</t>
  </si>
  <si>
    <t>2025-07-02-18.59.58.067000</t>
  </si>
  <si>
    <t>9999-12-31-18.59.58.067000</t>
  </si>
  <si>
    <t>virgilio.giannini</t>
  </si>
  <si>
    <t>2025-07-02-19.01.46.453000</t>
  </si>
  <si>
    <t>9999-12-31-19.01.46.453000</t>
  </si>
  <si>
    <t>virgiliopaolo.pittalis</t>
  </si>
  <si>
    <t>2025-07-02-19.02.01.794000</t>
  </si>
  <si>
    <t>9999-12-31-19.02.01.794000</t>
  </si>
  <si>
    <t>virginia.loiacono</t>
  </si>
  <si>
    <t>2025-07-02-19.02.14.892000</t>
  </si>
  <si>
    <t>9999-12-31-19.02.14.892000</t>
  </si>
  <si>
    <t>virna.avarello</t>
  </si>
  <si>
    <t>2025-07-02-19.01.40.124000</t>
  </si>
  <si>
    <t>9999-12-31-19.01.40.124000</t>
  </si>
  <si>
    <t>vitale.serio</t>
  </si>
  <si>
    <t>vitantonio.lagonigro</t>
  </si>
  <si>
    <t>2025-07-02-19.00.10.254000</t>
  </si>
  <si>
    <t>9999-12-31-19.00.10.254000</t>
  </si>
  <si>
    <t>vitantonio.salamina</t>
  </si>
  <si>
    <t>vito.caputo</t>
  </si>
  <si>
    <t>2025-07-02-19.00.40.732000</t>
  </si>
  <si>
    <t>9999-12-31-19.00.40.732000</t>
  </si>
  <si>
    <t>vito.costantino</t>
  </si>
  <si>
    <t>vito.dedonatis</t>
  </si>
  <si>
    <t>2025-07-02-19.00.33.764000</t>
  </si>
  <si>
    <t>9999-12-31-19.00.33.764000</t>
  </si>
  <si>
    <t>vito.dimeo</t>
  </si>
  <si>
    <t>2025-07-02-19.01.53.422000</t>
  </si>
  <si>
    <t>9999-12-31-19.01.53.422000</t>
  </si>
  <si>
    <t>vito.dionisi</t>
  </si>
  <si>
    <t>2025-07-09-19.01.39.991000</t>
  </si>
  <si>
    <t>9999-12-31-19.01.39.991000</t>
  </si>
  <si>
    <t>Ufficio I – DC Risorse</t>
  </si>
  <si>
    <t>vito.dipalma</t>
  </si>
  <si>
    <t>vito.filippi</t>
  </si>
  <si>
    <t>2025-07-02-19.00.01.360000</t>
  </si>
  <si>
    <t>9999-12-31-19.00.01.360000</t>
  </si>
  <si>
    <t>vito.losignore</t>
  </si>
  <si>
    <t>2025-07-02-19.02.20.471000</t>
  </si>
  <si>
    <t>9999-12-31-19.02.20.471000</t>
  </si>
  <si>
    <t>vito.orlando</t>
  </si>
  <si>
    <t>2025-07-02-19.01.32.969000</t>
  </si>
  <si>
    <t>9999-12-31-19.01.32.969000</t>
  </si>
  <si>
    <t>vito.tomasi</t>
  </si>
  <si>
    <t>vitofrancesco.mancino</t>
  </si>
  <si>
    <t>2025-07-02-19.02.04.093000</t>
  </si>
  <si>
    <t>9999-12-31-19.02.04.093000</t>
  </si>
  <si>
    <t>vitomaria.amato</t>
  </si>
  <si>
    <t>2025-07-02-19.01.27.750000</t>
  </si>
  <si>
    <t>9999-12-31-19.01.27.750000</t>
  </si>
  <si>
    <t>vitoriccardo.marullo</t>
  </si>
  <si>
    <t>vittoria.serafini</t>
  </si>
  <si>
    <t>2025-07-02-19.02.20.487000</t>
  </si>
  <si>
    <t>9999-12-31-19.02.20.487000</t>
  </si>
  <si>
    <t>vittoria.tesoro</t>
  </si>
  <si>
    <t>2025-07-02-19.02.12.602000</t>
  </si>
  <si>
    <t>9999-12-31-19.02.12.602000</t>
  </si>
  <si>
    <t>vittorio.colosimo</t>
  </si>
  <si>
    <t>vittorio.desantis</t>
  </si>
  <si>
    <t>2025-07-02-19.02.20.503000</t>
  </si>
  <si>
    <t>9999-12-31-19.02.20.503000</t>
  </si>
  <si>
    <t>vittorio.fusaro</t>
  </si>
  <si>
    <t>2025-07-02-19.00.26.923000</t>
  </si>
  <si>
    <t>9999-12-31-19.00.26.923000</t>
  </si>
  <si>
    <t>vittorio.ramaccia</t>
  </si>
  <si>
    <t>vittorioantonio.bianco</t>
  </si>
  <si>
    <t>2025-07-02-19.01.40.140000</t>
  </si>
  <si>
    <t>9999-12-31-19.01.40.140000</t>
  </si>
  <si>
    <t>vittoriodavide.savarese</t>
  </si>
  <si>
    <t>2025-07-02-19.00.07.206000</t>
  </si>
  <si>
    <t>9999-12-31-19.00.07.206000</t>
  </si>
  <si>
    <t>viviana.botti</t>
  </si>
  <si>
    <t>2025-07-02-19.01.53.438000</t>
  </si>
  <si>
    <t>9999-12-31-19.01.53.438000</t>
  </si>
  <si>
    <t>viviana.pepi</t>
  </si>
  <si>
    <t>2025-07-02-19.01.27.763000</t>
  </si>
  <si>
    <t>9999-12-31-19.01.27.763000</t>
  </si>
  <si>
    <t>viviana.persi</t>
  </si>
  <si>
    <t>2025-07-02-19.01.46.466000</t>
  </si>
  <si>
    <t>9999-12-31-19.01.46.466000</t>
  </si>
  <si>
    <t>viviana.virgilio</t>
  </si>
  <si>
    <t>2025-07-02-19.00.11.989000</t>
  </si>
  <si>
    <t>9999-12-31-19.00.11.989000</t>
  </si>
  <si>
    <t>walter.degiuli</t>
  </si>
  <si>
    <t>2025-07-02-19.02.10.299000</t>
  </si>
  <si>
    <t>9999-12-31-19.02.10.299000</t>
  </si>
  <si>
    <t>wanda.giannelli</t>
  </si>
  <si>
    <t>2025-07-02-19.01.58.945000</t>
  </si>
  <si>
    <t>9999-12-31-19.01.58.945000</t>
  </si>
  <si>
    <t>william.darpino</t>
  </si>
  <si>
    <t>william.giannuzzo</t>
  </si>
  <si>
    <t>zemiana.silvestri</t>
  </si>
  <si>
    <t>2025-07-02-19.02.21.704000</t>
  </si>
  <si>
    <t>9999-12-31-19.02.21.704000</t>
  </si>
  <si>
    <t>zitamaria.massignan</t>
  </si>
  <si>
    <t>2025-07-02-19.01.14.990000</t>
  </si>
  <si>
    <t>9999-12-31-19.01.14.990000</t>
  </si>
  <si>
    <t>2026-01-19-16.00.30.083000</t>
  </si>
  <si>
    <t>9999-12-31-16.00.30.083000</t>
  </si>
  <si>
    <t>2026-01-20-17.18.40.742000</t>
  </si>
  <si>
    <t>9999-12-31-17.18.40.742000</t>
  </si>
  <si>
    <t>2026-01-20-17.18.40.765000</t>
  </si>
  <si>
    <t>9999-12-31-17.18.40.765000</t>
  </si>
  <si>
    <t>2026-01-20-17.18.40.779000</t>
  </si>
  <si>
    <t>9999-12-31-17.18.40.779000</t>
  </si>
  <si>
    <t>2026-01-19-16.00.16.990000</t>
  </si>
  <si>
    <t>9999-12-31-16.00.16.990000</t>
  </si>
  <si>
    <t>marco pastena: rimane il tasto elimina bozza anche se non è un utente creatore della bozza</t>
  </si>
  <si>
    <t>richiamare decurtazione cancellabile- servizio getDecurtazioneCancellabile</t>
  </si>
  <si>
    <t>problema di compatibilità di date da be e fe per la creazione nuova decurtazione- fuso orario sbagliato</t>
  </si>
  <si>
    <t>il controllo di univocità dell'atto scatta quando si da la conferma. Doveva essere bloccato prima?{
  "dataAtto": "2025-07-13",
  "fattispecieList": [
    {
      "identificativoFattispecie": 1,
      "lavoratori": []
    }
  ],
  "dataProtocollo": "2026-01-15T23:00:00.000Z",
  "identificativoPatente": 443102,
  "codiceAtto": "AF94-4144-890B",
  "identificativoTipologiaAtto": 3,
  "identificativoEnte": 4,
  "numeroProtocollo": "minni"
}
Esiste già una decurtazione con lo stesso atto per la stessa patente</t>
  </si>
  <si>
    <t>cod attoannullamento va messo come string</t>
  </si>
  <si>
    <t>Ultimo vaore</t>
  </si>
  <si>
    <t>Fomula ricerca</t>
  </si>
  <si>
    <t>Formula prossimo valore</t>
  </si>
  <si>
    <t>Ricerca posizione</t>
  </si>
  <si>
    <t>&lt;Indicare le attività preliminari e le eventuali precondizioni</t>
  </si>
  <si>
    <t xml:space="preserve">&lt;Indicare il punto di partenza del caso di test, esempio: login &gt;
</t>
  </si>
  <si>
    <t xml:space="preserve">&lt;Indicare la naviagazione necessaria per effwttuare il test&gt;
</t>
  </si>
  <si>
    <t xml:space="preserve">&lt;Indicare l'azione da eseguire per effettuare il test&gt;
</t>
  </si>
  <si>
    <t>&lt;Elencare I risultati attesi del caso di test e se applicabile come eseguire la verifica&gt;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</si>
</sst>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
    <numFmt numFmtId="165" formatCode=";;;"/>
    <numFmt numFmtId="166" formatCode="00"/>
  </numFmts>
  <fonts count="25">
    <font>
      <sz val="10"/>
      <name val="Arial"/>
    </font>
    <font>
      <sz val="10"/>
      <name val="Arial"/>
      <family val="2"/>
    </font>
    <font>
      <b/>
      <sz val="12"/>
      <name val="Arial"/>
      <family val="2"/>
    </font>
    <font>
      <b/>
      <sz val="10"/>
      <name val="Arial"/>
      <family val="2"/>
    </font>
    <font>
      <b/>
      <sz val="14"/>
      <name val="Arial"/>
      <family val="2"/>
    </font>
    <font>
      <sz val="10"/>
      <name val="Arial"/>
      <family val="2"/>
    </font>
    <font>
      <u/>
      <sz val="10"/>
      <color indexed="12"/>
      <name val="Arial"/>
      <family val="2"/>
    </font>
    <font>
      <sz val="8"/>
      <name val="Arial"/>
      <family val="2"/>
    </font>
    <font>
      <b/>
      <sz val="12"/>
      <name val="Arial Narrow"/>
      <family val="2"/>
    </font>
    <font>
      <b/>
      <sz val="10"/>
      <name val="Arial Narrow"/>
      <family val="2"/>
    </font>
    <font>
      <sz val="10"/>
      <name val="Verdana"/>
      <family val="2"/>
    </font>
    <font>
      <sz val="14"/>
      <name val="Arial"/>
      <family val="2"/>
    </font>
    <font>
      <sz val="12"/>
      <name val="Arial"/>
      <family val="2"/>
    </font>
    <font>
      <sz val="10"/>
      <name val="Arial Narrow"/>
      <family val="2"/>
    </font>
    <font>
      <i/>
      <sz val="16"/>
      <name val="Arial"/>
      <family val="2"/>
    </font>
    <font>
      <b/>
      <sz val="10"/>
      <name val="Tahoma"/>
      <family val="2"/>
    </font>
    <font>
      <b/>
      <sz val="22"/>
      <name val="Tahoma"/>
      <family val="2"/>
    </font>
    <font>
      <sz val="22"/>
      <name val="Arial"/>
      <family val="2"/>
    </font>
    <font>
      <b/>
      <sz val="14"/>
      <name val="Arial Narrow"/>
      <family val="2"/>
    </font>
    <font>
      <sz val="8"/>
      <name val="Arial"/>
      <family val="2"/>
    </font>
    <font>
      <sz val="11"/>
      <color indexed="20"/>
      <name val="Calibri"/>
      <family val="2"/>
    </font>
    <font>
      <b/>
      <sz val="11"/>
      <name val="Arial"/>
      <family val="2"/>
    </font>
    <font>
      <sz val="11"/>
      <color indexed="20"/>
      <name val="Calibri"/>
      <family val="2"/>
    </font>
    <font>
      <sz val="6"/>
      <color rgb="FF1D1C1D"/>
      <name val="Arial"/>
      <family val="2"/>
    </font>
    <font>
      <u/>
      <sz val="6"/>
      <color rgb="FF0B4C8C"/>
      <name val="Arial"/>
      <family val="2"/>
    </font>
  </fonts>
  <fills count="15">
    <fill>
      <patternFill patternType="none"/>
    </fill>
    <fill>
      <patternFill patternType="gray125"/>
    </fill>
    <fill>
      <patternFill patternType="solid">
        <fgColor indexed="45"/>
      </patternFill>
    </fill>
    <fill>
      <patternFill patternType="solid">
        <fgColor indexed="22"/>
        <bgColor indexed="64"/>
      </patternFill>
    </fill>
    <fill>
      <patternFill patternType="solid">
        <fgColor indexed="9"/>
        <bgColor indexed="64"/>
      </patternFill>
    </fill>
    <fill>
      <patternFill patternType="solid">
        <fgColor indexed="52"/>
        <bgColor indexed="64"/>
      </patternFill>
    </fill>
    <fill>
      <patternFill patternType="solid">
        <fgColor indexed="41"/>
        <bgColor indexed="64"/>
      </patternFill>
    </fill>
    <fill>
      <patternFill patternType="solid">
        <fgColor indexed="44"/>
        <bgColor indexed="64"/>
      </patternFill>
    </fill>
    <fill>
      <patternFill patternType="solid">
        <fgColor indexed="42"/>
        <bgColor indexed="64"/>
      </patternFill>
    </fill>
    <fill>
      <patternFill patternType="solid">
        <fgColor indexed="53"/>
        <bgColor indexed="64"/>
      </patternFill>
    </fill>
    <fill>
      <patternFill patternType="solid">
        <fgColor indexed="43"/>
        <bgColor indexed="64"/>
      </patternFill>
    </fill>
    <fill>
      <patternFill patternType="solid">
        <fgColor indexed="47"/>
        <bgColor indexed="64"/>
      </patternFill>
    </fill>
    <fill>
      <patternFill patternType="solid">
        <fgColor indexed="26"/>
        <bgColor indexed="64"/>
      </patternFill>
    </fill>
    <fill>
      <patternFill patternType="solid">
        <fgColor theme="5" tint="0.79998168889431442"/>
        <bgColor indexed="64"/>
      </patternFill>
    </fill>
    <fill>
      <patternFill patternType="solid">
        <fgColor theme="4" tint="0.59999389629810485"/>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dashed">
        <color indexed="64"/>
      </left>
      <right style="thin">
        <color indexed="64"/>
      </right>
      <top style="medium">
        <color indexed="64"/>
      </top>
      <bottom style="medium">
        <color indexed="64"/>
      </bottom>
      <diagonal/>
    </border>
    <border>
      <left style="dashed">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dashed">
        <color indexed="64"/>
      </right>
      <top/>
      <bottom style="thin">
        <color indexed="64"/>
      </bottom>
      <diagonal/>
    </border>
    <border>
      <left style="thin">
        <color indexed="64"/>
      </left>
      <right style="dashed">
        <color indexed="64"/>
      </right>
      <top/>
      <bottom style="thin">
        <color indexed="64"/>
      </bottom>
      <diagonal/>
    </border>
  </borders>
  <cellStyleXfs count="9">
    <xf numFmtId="0" fontId="0" fillId="0" borderId="0"/>
    <xf numFmtId="0" fontId="22" fillId="2" borderId="0" applyNumberFormat="0" applyBorder="0" applyAlignment="0" applyProtection="0"/>
    <xf numFmtId="0" fontId="6" fillId="0" borderId="0" applyNumberFormat="0" applyFill="0" applyBorder="0" applyAlignment="0" applyProtection="0">
      <alignment vertical="top"/>
      <protection locked="0"/>
    </xf>
    <xf numFmtId="0" fontId="1" fillId="0" borderId="0"/>
    <xf numFmtId="0" fontId="5" fillId="0" borderId="0"/>
    <xf numFmtId="0" fontId="20" fillId="2" borderId="0" applyNumberFormat="0" applyBorder="0" applyAlignment="0" applyProtection="0"/>
    <xf numFmtId="0" fontId="1" fillId="0" borderId="0"/>
    <xf numFmtId="0" fontId="20" fillId="2" borderId="0" applyNumberFormat="0" applyBorder="0" applyAlignment="0" applyProtection="0"/>
    <xf numFmtId="0" fontId="1" fillId="0" borderId="0"/>
  </cellStyleXfs>
  <cellXfs count="149">
    <xf numFmtId="0" fontId="0" fillId="0" borderId="0" xfId="0"/>
    <xf numFmtId="0" fontId="16" fillId="0" borderId="0" xfId="0" applyFont="1" applyAlignment="1">
      <alignment wrapText="1"/>
    </xf>
    <xf numFmtId="0" fontId="15" fillId="0" borderId="0" xfId="0" applyFont="1" applyAlignment="1">
      <alignment vertical="center"/>
    </xf>
    <xf numFmtId="0" fontId="0" fillId="0" borderId="0" xfId="0" applyAlignment="1">
      <alignment horizontal="left"/>
    </xf>
    <xf numFmtId="14" fontId="0" fillId="0" borderId="0" xfId="0" applyNumberFormat="1" applyAlignment="1">
      <alignment horizontal="left"/>
    </xf>
    <xf numFmtId="0" fontId="15" fillId="0" borderId="0" xfId="0" applyFont="1" applyAlignment="1">
      <alignment horizontal="right" vertical="center"/>
    </xf>
    <xf numFmtId="0" fontId="5" fillId="0" borderId="0" xfId="0" applyFont="1" applyAlignment="1" applyProtection="1">
      <alignment vertical="top" wrapText="1"/>
      <protection locked="0"/>
    </xf>
    <xf numFmtId="0" fontId="0" fillId="0" borderId="0" xfId="0" applyAlignment="1" applyProtection="1">
      <alignment vertical="top"/>
      <protection locked="0"/>
    </xf>
    <xf numFmtId="0" fontId="3" fillId="6" borderId="12" xfId="0" applyFont="1" applyFill="1" applyBorder="1" applyAlignment="1" applyProtection="1">
      <alignment horizontal="center" vertical="top" wrapText="1"/>
      <protection locked="0"/>
    </xf>
    <xf numFmtId="0" fontId="3" fillId="6" borderId="13" xfId="0" applyFont="1" applyFill="1" applyBorder="1" applyAlignment="1" applyProtection="1">
      <alignment vertical="top" wrapText="1"/>
      <protection locked="0"/>
    </xf>
    <xf numFmtId="0" fontId="1" fillId="0" borderId="13" xfId="0" applyFont="1" applyBorder="1" applyAlignment="1" applyProtection="1">
      <alignment vertical="top" wrapText="1"/>
      <protection locked="0"/>
    </xf>
    <xf numFmtId="0" fontId="1" fillId="0" borderId="14" xfId="0" applyFont="1" applyBorder="1" applyAlignment="1" applyProtection="1">
      <alignment vertical="top" wrapText="1"/>
      <protection locked="0"/>
    </xf>
    <xf numFmtId="0" fontId="3" fillId="6" borderId="9" xfId="0" applyFont="1" applyFill="1" applyBorder="1" applyAlignment="1" applyProtection="1">
      <alignment horizontal="center" vertical="top" wrapText="1"/>
      <protection locked="0"/>
    </xf>
    <xf numFmtId="0" fontId="3" fillId="6" borderId="1" xfId="0" applyFont="1" applyFill="1" applyBorder="1" applyAlignment="1" applyProtection="1">
      <alignment vertical="top" wrapText="1"/>
      <protection locked="0"/>
    </xf>
    <xf numFmtId="0" fontId="3" fillId="8" borderId="9" xfId="0" applyFont="1" applyFill="1" applyBorder="1" applyAlignment="1" applyProtection="1">
      <alignment horizontal="center" vertical="top" wrapText="1"/>
      <protection locked="0"/>
    </xf>
    <xf numFmtId="0" fontId="3" fillId="8" borderId="1" xfId="0" applyFont="1" applyFill="1" applyBorder="1" applyAlignment="1" applyProtection="1">
      <alignment vertical="top" wrapText="1"/>
      <protection locked="0"/>
    </xf>
    <xf numFmtId="0" fontId="1" fillId="0" borderId="1" xfId="0" applyFont="1" applyBorder="1" applyAlignment="1" applyProtection="1">
      <alignment vertical="top" wrapText="1"/>
      <protection locked="0"/>
    </xf>
    <xf numFmtId="0" fontId="3" fillId="5" borderId="19" xfId="0" applyFont="1" applyFill="1" applyBorder="1" applyAlignment="1" applyProtection="1">
      <alignment horizontal="center" vertical="top" wrapText="1"/>
      <protection locked="0"/>
    </xf>
    <xf numFmtId="0" fontId="3" fillId="5" borderId="15" xfId="0" applyFont="1" applyFill="1" applyBorder="1" applyAlignment="1" applyProtection="1">
      <alignment vertical="top" wrapText="1"/>
      <protection locked="0"/>
    </xf>
    <xf numFmtId="0" fontId="1" fillId="12" borderId="15" xfId="0" applyFont="1" applyFill="1" applyBorder="1" applyAlignment="1" applyProtection="1">
      <alignment vertical="top" wrapText="1"/>
      <protection locked="0"/>
    </xf>
    <xf numFmtId="0" fontId="3" fillId="0" borderId="0" xfId="0" applyFont="1" applyAlignment="1" applyProtection="1">
      <alignment vertical="top"/>
      <protection locked="0"/>
    </xf>
    <xf numFmtId="0" fontId="5" fillId="0" borderId="0" xfId="0" applyFont="1" applyAlignment="1">
      <alignment vertical="top" wrapText="1"/>
    </xf>
    <xf numFmtId="0" fontId="1" fillId="0" borderId="0" xfId="0" applyFont="1" applyAlignment="1">
      <alignment vertical="top" wrapText="1"/>
    </xf>
    <xf numFmtId="0" fontId="1" fillId="0" borderId="0" xfId="0" applyFont="1" applyAlignment="1">
      <alignment vertical="top"/>
    </xf>
    <xf numFmtId="0" fontId="8" fillId="10" borderId="20" xfId="0" applyFont="1" applyFill="1" applyBorder="1" applyAlignment="1">
      <alignment horizontal="center" vertical="top" wrapText="1"/>
    </xf>
    <xf numFmtId="0" fontId="8" fillId="11" borderId="6" xfId="0" applyFont="1" applyFill="1" applyBorder="1" applyAlignment="1">
      <alignment horizontal="center" vertical="top" wrapText="1"/>
    </xf>
    <xf numFmtId="0" fontId="8" fillId="11" borderId="5" xfId="0" applyFont="1" applyFill="1" applyBorder="1" applyAlignment="1">
      <alignment horizontal="center" vertical="top" wrapText="1"/>
    </xf>
    <xf numFmtId="0" fontId="8" fillId="11" borderId="21" xfId="0" applyFont="1" applyFill="1" applyBorder="1" applyAlignment="1">
      <alignment horizontal="center" vertical="top" wrapText="1"/>
    </xf>
    <xf numFmtId="0" fontId="8" fillId="11" borderId="22" xfId="0" applyFont="1" applyFill="1" applyBorder="1" applyAlignment="1">
      <alignment horizontal="center" vertical="top" wrapText="1"/>
    </xf>
    <xf numFmtId="0" fontId="8" fillId="11" borderId="23" xfId="0" applyFont="1" applyFill="1" applyBorder="1" applyAlignment="1">
      <alignment horizontal="center" vertical="top" wrapText="1"/>
    </xf>
    <xf numFmtId="165" fontId="1" fillId="0" borderId="0" xfId="0" applyNumberFormat="1" applyFont="1" applyAlignment="1">
      <alignment vertical="top"/>
    </xf>
    <xf numFmtId="0" fontId="0" fillId="0" borderId="0" xfId="0" applyAlignment="1">
      <alignment vertical="top"/>
    </xf>
    <xf numFmtId="0" fontId="21" fillId="11" borderId="20" xfId="0" applyFont="1" applyFill="1" applyBorder="1" applyAlignment="1">
      <alignment horizontal="center" vertical="top" wrapText="1"/>
    </xf>
    <xf numFmtId="0" fontId="21" fillId="11" borderId="21" xfId="0" applyFont="1" applyFill="1" applyBorder="1" applyAlignment="1">
      <alignment horizontal="center" vertical="top" wrapText="1"/>
    </xf>
    <xf numFmtId="0" fontId="21" fillId="11" borderId="23" xfId="0" applyFont="1" applyFill="1" applyBorder="1" applyAlignment="1">
      <alignment horizontal="center" vertical="top" wrapText="1"/>
    </xf>
    <xf numFmtId="0" fontId="3" fillId="0" borderId="0" xfId="0" applyFont="1" applyAlignment="1">
      <alignment vertical="top"/>
    </xf>
    <xf numFmtId="0" fontId="3" fillId="10" borderId="5" xfId="0" applyFont="1" applyFill="1" applyBorder="1" applyAlignment="1">
      <alignment horizontal="center" vertical="center" wrapText="1"/>
    </xf>
    <xf numFmtId="0" fontId="3" fillId="10" borderId="21" xfId="0" applyFont="1" applyFill="1" applyBorder="1" applyAlignment="1">
      <alignment horizontal="center" vertical="center" wrapText="1"/>
    </xf>
    <xf numFmtId="0" fontId="3" fillId="10" borderId="22" xfId="0" applyFont="1" applyFill="1" applyBorder="1" applyAlignment="1">
      <alignment horizontal="center" vertical="center" wrapText="1"/>
    </xf>
    <xf numFmtId="0" fontId="6" fillId="0" borderId="1" xfId="2" applyFill="1" applyBorder="1" applyAlignment="1" applyProtection="1">
      <alignment horizontal="center" vertical="center"/>
    </xf>
    <xf numFmtId="0" fontId="1" fillId="10" borderId="22" xfId="0" quotePrefix="1" applyFont="1" applyFill="1" applyBorder="1" applyAlignment="1">
      <alignment horizontal="center" vertical="center" wrapText="1"/>
    </xf>
    <xf numFmtId="0" fontId="1" fillId="0" borderId="0" xfId="0" applyFont="1" applyAlignment="1" applyProtection="1">
      <alignment vertical="top" wrapText="1"/>
      <protection locked="0"/>
    </xf>
    <xf numFmtId="166" fontId="1" fillId="0" borderId="25" xfId="0" applyNumberFormat="1" applyFont="1" applyBorder="1" applyAlignment="1">
      <alignment horizontal="center" vertical="center" wrapText="1"/>
    </xf>
    <xf numFmtId="0" fontId="8" fillId="11" borderId="6" xfId="0" applyFont="1" applyFill="1" applyBorder="1" applyAlignment="1" applyProtection="1">
      <alignment horizontal="center" vertical="top" wrapText="1"/>
      <protection locked="0"/>
    </xf>
    <xf numFmtId="0" fontId="8" fillId="11" borderId="5" xfId="0" applyFont="1" applyFill="1" applyBorder="1" applyAlignment="1" applyProtection="1">
      <alignment horizontal="center" vertical="top" wrapText="1"/>
      <protection locked="0"/>
    </xf>
    <xf numFmtId="0" fontId="8" fillId="11" borderId="21" xfId="0" applyFont="1" applyFill="1" applyBorder="1" applyAlignment="1" applyProtection="1">
      <alignment horizontal="center" vertical="top" wrapText="1"/>
      <protection locked="0"/>
    </xf>
    <xf numFmtId="0" fontId="8" fillId="11" borderId="22" xfId="0" applyFont="1" applyFill="1" applyBorder="1" applyAlignment="1" applyProtection="1">
      <alignment horizontal="center" vertical="top" wrapText="1"/>
      <protection locked="0"/>
    </xf>
    <xf numFmtId="0" fontId="8" fillId="11" borderId="23" xfId="0" applyFont="1" applyFill="1" applyBorder="1" applyAlignment="1" applyProtection="1">
      <alignment horizontal="center" vertical="top" wrapText="1"/>
      <protection locked="0"/>
    </xf>
    <xf numFmtId="0" fontId="8" fillId="10" borderId="20" xfId="0" applyFont="1" applyFill="1" applyBorder="1" applyAlignment="1" applyProtection="1">
      <alignment horizontal="center" vertical="top" wrapText="1"/>
      <protection locked="0"/>
    </xf>
    <xf numFmtId="49" fontId="8" fillId="7" borderId="3" xfId="4" applyNumberFormat="1" applyFont="1" applyFill="1" applyBorder="1" applyAlignment="1">
      <alignment horizontal="center" vertical="center" wrapText="1"/>
    </xf>
    <xf numFmtId="49" fontId="8" fillId="8" borderId="43" xfId="4" applyNumberFormat="1" applyFont="1" applyFill="1" applyBorder="1" applyAlignment="1">
      <alignment horizontal="center" vertical="center" wrapText="1"/>
    </xf>
    <xf numFmtId="49" fontId="8" fillId="8" borderId="4" xfId="4" applyNumberFormat="1" applyFont="1" applyFill="1" applyBorder="1" applyAlignment="1">
      <alignment horizontal="center" vertical="center" wrapText="1"/>
    </xf>
    <xf numFmtId="49" fontId="8" fillId="8" borderId="44" xfId="4" applyNumberFormat="1" applyFont="1" applyFill="1" applyBorder="1" applyAlignment="1">
      <alignment horizontal="center" vertical="center" wrapText="1"/>
    </xf>
    <xf numFmtId="49" fontId="8" fillId="10" borderId="43" xfId="4" applyNumberFormat="1" applyFont="1" applyFill="1" applyBorder="1" applyAlignment="1">
      <alignment horizontal="center" vertical="center" wrapText="1"/>
    </xf>
    <xf numFmtId="49" fontId="8" fillId="10" borderId="13" xfId="4" applyNumberFormat="1" applyFont="1" applyFill="1" applyBorder="1" applyAlignment="1">
      <alignment horizontal="center" vertical="center" wrapText="1"/>
    </xf>
    <xf numFmtId="1" fontId="8" fillId="10" borderId="13" xfId="4" applyNumberFormat="1" applyFont="1" applyFill="1" applyBorder="1" applyAlignment="1">
      <alignment horizontal="center" vertical="center" wrapText="1"/>
    </xf>
    <xf numFmtId="49" fontId="9" fillId="10" borderId="3" xfId="4" applyNumberFormat="1" applyFont="1" applyFill="1" applyBorder="1" applyAlignment="1">
      <alignment horizontal="center" vertical="center" wrapText="1"/>
    </xf>
    <xf numFmtId="49" fontId="8" fillId="10" borderId="24" xfId="4" applyNumberFormat="1" applyFont="1" applyFill="1" applyBorder="1" applyAlignment="1">
      <alignment horizontal="center" vertical="center" wrapText="1"/>
    </xf>
    <xf numFmtId="0" fontId="6" fillId="0" borderId="1" xfId="2" applyNumberFormat="1" applyFill="1" applyBorder="1" applyAlignment="1" applyProtection="1">
      <alignment vertical="center"/>
    </xf>
    <xf numFmtId="0" fontId="6" fillId="0" borderId="0" xfId="2" applyAlignment="1" applyProtection="1"/>
    <xf numFmtId="49" fontId="1" fillId="4" borderId="26" xfId="4" applyNumberFormat="1" applyFont="1" applyFill="1" applyBorder="1" applyAlignment="1" applyProtection="1">
      <alignment vertical="center" wrapText="1"/>
      <protection locked="0"/>
    </xf>
    <xf numFmtId="49" fontId="18" fillId="3" borderId="7" xfId="4" applyNumberFormat="1" applyFont="1" applyFill="1" applyBorder="1" applyAlignment="1">
      <alignment horizontal="center" vertical="center" wrapText="1"/>
    </xf>
    <xf numFmtId="0" fontId="12" fillId="4" borderId="7" xfId="4" applyFont="1" applyFill="1" applyBorder="1" applyAlignment="1">
      <alignment horizontal="center" vertical="center" wrapText="1"/>
    </xf>
    <xf numFmtId="0" fontId="18" fillId="3" borderId="5" xfId="4" applyFont="1" applyFill="1" applyBorder="1" applyAlignment="1">
      <alignment horizontal="center" vertical="center"/>
    </xf>
    <xf numFmtId="0" fontId="2" fillId="3" borderId="7" xfId="4" applyFont="1" applyFill="1" applyBorder="1" applyAlignment="1">
      <alignment horizontal="center" vertical="center"/>
    </xf>
    <xf numFmtId="49" fontId="2" fillId="3" borderId="7" xfId="4" applyNumberFormat="1" applyFont="1" applyFill="1" applyBorder="1" applyAlignment="1">
      <alignment horizontal="center" vertical="center"/>
    </xf>
    <xf numFmtId="1" fontId="2" fillId="3" borderId="7" xfId="4" applyNumberFormat="1" applyFont="1" applyFill="1" applyBorder="1" applyAlignment="1">
      <alignment horizontal="center" vertical="center"/>
    </xf>
    <xf numFmtId="0" fontId="2" fillId="3" borderId="7" xfId="4" applyFont="1" applyFill="1" applyBorder="1" applyAlignment="1">
      <alignment vertical="center" wrapText="1"/>
    </xf>
    <xf numFmtId="0" fontId="13" fillId="0" borderId="0" xfId="4" applyFont="1" applyAlignment="1">
      <alignment vertical="center"/>
    </xf>
    <xf numFmtId="0" fontId="5" fillId="0" borderId="28" xfId="4" applyBorder="1" applyAlignment="1">
      <alignment horizontal="center" vertical="center"/>
    </xf>
    <xf numFmtId="0" fontId="5" fillId="0" borderId="0" xfId="4" applyAlignment="1">
      <alignment vertical="center"/>
    </xf>
    <xf numFmtId="0" fontId="8" fillId="9" borderId="24" xfId="4" applyFont="1" applyFill="1" applyBorder="1" applyAlignment="1">
      <alignment horizontal="center" vertical="center" wrapText="1"/>
    </xf>
    <xf numFmtId="0" fontId="8" fillId="8" borderId="44" xfId="4" applyFont="1" applyFill="1" applyBorder="1" applyAlignment="1">
      <alignment horizontal="center" vertical="center" wrapText="1"/>
    </xf>
    <xf numFmtId="0" fontId="8" fillId="8" borderId="3" xfId="4" applyFont="1" applyFill="1" applyBorder="1" applyAlignment="1">
      <alignment horizontal="center" vertical="center" wrapText="1"/>
    </xf>
    <xf numFmtId="0" fontId="8" fillId="10" borderId="4" xfId="4" applyFont="1" applyFill="1" applyBorder="1" applyAlignment="1">
      <alignment horizontal="center" vertical="center" wrapText="1"/>
    </xf>
    <xf numFmtId="0" fontId="8" fillId="9" borderId="13" xfId="4" applyFont="1" applyFill="1" applyBorder="1" applyAlignment="1">
      <alignment horizontal="center" vertical="center" wrapText="1"/>
    </xf>
    <xf numFmtId="0" fontId="8" fillId="10" borderId="13" xfId="4" applyFont="1" applyFill="1" applyBorder="1" applyAlignment="1">
      <alignment horizontal="center" vertical="center" wrapText="1"/>
    </xf>
    <xf numFmtId="0" fontId="8" fillId="9" borderId="14" xfId="4" applyFont="1" applyFill="1" applyBorder="1" applyAlignment="1">
      <alignment horizontal="center" vertical="center" wrapText="1"/>
    </xf>
    <xf numFmtId="0" fontId="1" fillId="0" borderId="0" xfId="4" applyFont="1" applyAlignment="1">
      <alignment vertical="center"/>
    </xf>
    <xf numFmtId="0" fontId="5" fillId="0" borderId="0" xfId="4" applyAlignment="1">
      <alignment horizontal="center"/>
    </xf>
    <xf numFmtId="0" fontId="5" fillId="0" borderId="0" xfId="4"/>
    <xf numFmtId="49" fontId="5" fillId="0" borderId="0" xfId="4" applyNumberFormat="1" applyAlignment="1">
      <alignment horizontal="center"/>
    </xf>
    <xf numFmtId="0" fontId="1" fillId="0" borderId="0" xfId="4" applyFont="1" applyAlignment="1">
      <alignment horizontal="center"/>
    </xf>
    <xf numFmtId="49" fontId="10" fillId="14" borderId="1" xfId="4" applyNumberFormat="1" applyFont="1" applyFill="1" applyBorder="1" applyAlignment="1">
      <alignment vertical="center" wrapText="1"/>
    </xf>
    <xf numFmtId="49" fontId="10" fillId="0" borderId="1" xfId="4" applyNumberFormat="1" applyFont="1" applyBorder="1" applyAlignment="1" applyProtection="1">
      <alignment vertical="center" wrapText="1"/>
      <protection locked="0"/>
    </xf>
    <xf numFmtId="164" fontId="10" fillId="13" borderId="1" xfId="4" applyNumberFormat="1" applyFont="1" applyFill="1" applyBorder="1" applyAlignment="1">
      <alignment vertical="center"/>
    </xf>
    <xf numFmtId="49" fontId="10" fillId="0" borderId="1" xfId="4" applyNumberFormat="1" applyFont="1" applyBorder="1" applyAlignment="1" applyProtection="1">
      <alignment horizontal="center" vertical="center" wrapText="1"/>
      <protection locked="0"/>
    </xf>
    <xf numFmtId="0" fontId="10" fillId="0" borderId="1" xfId="4" applyFont="1" applyBorder="1" applyAlignment="1">
      <alignment vertical="center" wrapText="1"/>
    </xf>
    <xf numFmtId="49" fontId="1" fillId="0" borderId="1" xfId="4" applyNumberFormat="1" applyFont="1" applyBorder="1" applyAlignment="1" applyProtection="1">
      <alignment vertical="center" wrapText="1"/>
      <protection locked="0"/>
    </xf>
    <xf numFmtId="49" fontId="10" fillId="0" borderId="1" xfId="4" applyNumberFormat="1" applyFont="1" applyBorder="1" applyAlignment="1" applyProtection="1">
      <alignment horizontal="center" vertical="center"/>
      <protection locked="0"/>
    </xf>
    <xf numFmtId="0" fontId="10" fillId="0" borderId="1" xfId="4" applyFont="1" applyBorder="1" applyAlignment="1">
      <alignment horizontal="center" vertical="center" wrapText="1"/>
    </xf>
    <xf numFmtId="0" fontId="10" fillId="0" borderId="3" xfId="4" applyFont="1" applyBorder="1" applyAlignment="1">
      <alignment horizontal="center" vertical="center" wrapText="1"/>
    </xf>
    <xf numFmtId="0" fontId="10" fillId="0" borderId="2" xfId="4" applyFont="1" applyBorder="1" applyAlignment="1">
      <alignment horizontal="center" vertical="center"/>
    </xf>
    <xf numFmtId="0" fontId="24" fillId="0" borderId="0" xfId="0" applyFont="1" applyAlignment="1">
      <alignment vertical="center" wrapText="1"/>
    </xf>
    <xf numFmtId="20" fontId="6" fillId="0" borderId="0" xfId="2" applyNumberFormat="1" applyAlignment="1" applyProtection="1">
      <alignment horizontal="right" vertical="center" wrapText="1"/>
    </xf>
    <xf numFmtId="0" fontId="23" fillId="0" borderId="0" xfId="0" applyFont="1" applyAlignment="1">
      <alignment horizontal="left" vertical="center" wrapText="1"/>
    </xf>
    <xf numFmtId="0" fontId="1" fillId="0" borderId="0" xfId="0" applyFont="1"/>
    <xf numFmtId="0" fontId="1" fillId="0" borderId="0" xfId="0" applyFont="1" applyAlignment="1">
      <alignment wrapText="1"/>
    </xf>
    <xf numFmtId="3" fontId="0" fillId="0" borderId="0" xfId="0" applyNumberFormat="1"/>
    <xf numFmtId="0" fontId="3" fillId="0" borderId="0" xfId="0" applyFont="1"/>
    <xf numFmtId="3" fontId="1" fillId="0" borderId="0" xfId="0" applyNumberFormat="1" applyFont="1"/>
    <xf numFmtId="0" fontId="4" fillId="3" borderId="8" xfId="4" applyFont="1" applyFill="1" applyBorder="1" applyAlignment="1">
      <alignment horizontal="center" vertical="center" wrapText="1"/>
    </xf>
    <xf numFmtId="0" fontId="5" fillId="0" borderId="27" xfId="4" applyBorder="1" applyAlignment="1">
      <alignment horizontal="center" vertical="center" wrapText="1"/>
    </xf>
    <xf numFmtId="0" fontId="5" fillId="0" borderId="28" xfId="4" applyBorder="1" applyAlignment="1">
      <alignment horizontal="center" vertical="center" wrapText="1"/>
    </xf>
    <xf numFmtId="0" fontId="4" fillId="3" borderId="29" xfId="4" applyFont="1" applyFill="1" applyBorder="1" applyAlignment="1">
      <alignment horizontal="center" vertical="center" wrapText="1"/>
    </xf>
    <xf numFmtId="0" fontId="5" fillId="0" borderId="30" xfId="4" applyBorder="1" applyAlignment="1">
      <alignment horizontal="center" vertical="center" wrapText="1"/>
    </xf>
    <xf numFmtId="0" fontId="5" fillId="0" borderId="31" xfId="4" applyBorder="1" applyAlignment="1">
      <alignment horizontal="center" vertical="center"/>
    </xf>
    <xf numFmtId="0" fontId="11" fillId="4" borderId="7" xfId="4" applyFont="1" applyFill="1" applyBorder="1" applyAlignment="1">
      <alignment horizontal="center" vertical="center" wrapText="1"/>
    </xf>
    <xf numFmtId="0" fontId="5" fillId="4" borderId="7" xfId="4" applyFill="1" applyBorder="1" applyAlignment="1">
      <alignment horizontal="center" vertical="center"/>
    </xf>
    <xf numFmtId="0" fontId="5" fillId="4" borderId="22" xfId="4" applyFill="1" applyBorder="1" applyAlignment="1">
      <alignment horizontal="center" vertical="center"/>
    </xf>
    <xf numFmtId="0" fontId="18" fillId="3" borderId="32" xfId="4" applyFont="1" applyFill="1" applyBorder="1" applyAlignment="1">
      <alignment horizontal="center" vertical="center" wrapText="1"/>
    </xf>
    <xf numFmtId="0" fontId="4" fillId="0" borderId="7" xfId="4" applyFont="1" applyBorder="1" applyAlignment="1">
      <alignment horizontal="center" vertical="center" wrapText="1"/>
    </xf>
    <xf numFmtId="49" fontId="2" fillId="3" borderId="7" xfId="4" applyNumberFormat="1" applyFont="1" applyFill="1" applyBorder="1" applyAlignment="1">
      <alignment horizontal="center" vertical="center"/>
    </xf>
    <xf numFmtId="0" fontId="5" fillId="0" borderId="22" xfId="4" applyBorder="1" applyAlignment="1">
      <alignment vertical="center"/>
    </xf>
    <xf numFmtId="0" fontId="16" fillId="0" borderId="0" xfId="0" applyFont="1" applyAlignment="1">
      <alignment horizontal="center" vertical="center" wrapText="1"/>
    </xf>
    <xf numFmtId="0" fontId="17" fillId="0" borderId="0" xfId="0" applyFont="1" applyAlignment="1">
      <alignment horizontal="center"/>
    </xf>
    <xf numFmtId="0" fontId="0" fillId="0" borderId="0" xfId="0" applyAlignment="1">
      <alignment horizontal="center"/>
    </xf>
    <xf numFmtId="0" fontId="8" fillId="10" borderId="5" xfId="0" applyFont="1" applyFill="1" applyBorder="1" applyAlignment="1">
      <alignment horizontal="center" vertical="center" wrapText="1"/>
    </xf>
    <xf numFmtId="0" fontId="0" fillId="0" borderId="6" xfId="0" applyBorder="1" applyAlignment="1">
      <alignment horizontal="center" vertical="center" wrapText="1"/>
    </xf>
    <xf numFmtId="0" fontId="1" fillId="0" borderId="42" xfId="0" applyFont="1" applyBorder="1" applyAlignment="1" applyProtection="1">
      <alignment horizontal="center" vertical="top" wrapText="1"/>
      <protection locked="0"/>
    </xf>
    <xf numFmtId="0" fontId="1" fillId="0" borderId="10" xfId="0" applyFont="1" applyBorder="1" applyAlignment="1" applyProtection="1">
      <alignment horizontal="center" vertical="top" wrapText="1"/>
      <protection locked="0"/>
    </xf>
    <xf numFmtId="0" fontId="1" fillId="0" borderId="16" xfId="0" applyFont="1" applyBorder="1" applyAlignment="1" applyProtection="1">
      <alignment horizontal="center" vertical="top" wrapText="1"/>
      <protection locked="0"/>
    </xf>
    <xf numFmtId="0" fontId="1" fillId="0" borderId="27" xfId="0" applyFont="1" applyBorder="1" applyAlignment="1" applyProtection="1">
      <alignment horizontal="center" vertical="top" wrapText="1"/>
      <protection locked="0"/>
    </xf>
    <xf numFmtId="0" fontId="1" fillId="0" borderId="0" xfId="0" applyFont="1" applyAlignment="1" applyProtection="1">
      <alignment horizontal="center" vertical="top" wrapText="1"/>
      <protection locked="0"/>
    </xf>
    <xf numFmtId="0" fontId="1" fillId="0" borderId="17" xfId="0" applyFont="1" applyBorder="1" applyAlignment="1" applyProtection="1">
      <alignment horizontal="center" vertical="top" wrapText="1"/>
      <protection locked="0"/>
    </xf>
    <xf numFmtId="0" fontId="1" fillId="0" borderId="28" xfId="0" applyFont="1" applyBorder="1" applyAlignment="1" applyProtection="1">
      <alignment horizontal="center" vertical="top" wrapText="1"/>
      <protection locked="0"/>
    </xf>
    <xf numFmtId="0" fontId="1" fillId="0" borderId="11" xfId="0" applyFont="1" applyBorder="1" applyAlignment="1" applyProtection="1">
      <alignment horizontal="center" vertical="top" wrapText="1"/>
      <protection locked="0"/>
    </xf>
    <xf numFmtId="0" fontId="1" fillId="0" borderId="18" xfId="0" applyFont="1" applyBorder="1" applyAlignment="1" applyProtection="1">
      <alignment horizontal="center" vertical="top" wrapText="1"/>
      <protection locked="0"/>
    </xf>
    <xf numFmtId="0" fontId="3" fillId="0" borderId="40" xfId="0" applyFont="1" applyBorder="1" applyAlignment="1" applyProtection="1">
      <alignment horizontal="center" vertical="top"/>
      <protection locked="0"/>
    </xf>
    <xf numFmtId="0" fontId="3" fillId="0" borderId="41" xfId="0" applyFont="1" applyBorder="1" applyAlignment="1" applyProtection="1">
      <alignment horizontal="center" vertical="top"/>
      <protection locked="0"/>
    </xf>
    <xf numFmtId="0" fontId="14" fillId="0" borderId="33" xfId="0" applyFont="1" applyBorder="1" applyAlignment="1">
      <alignment vertical="top" wrapText="1"/>
    </xf>
    <xf numFmtId="0" fontId="14" fillId="0" borderId="30" xfId="0" applyFont="1" applyBorder="1" applyAlignment="1">
      <alignment vertical="top" wrapText="1"/>
    </xf>
    <xf numFmtId="0" fontId="0" fillId="0" borderId="30" xfId="0" applyBorder="1" applyAlignment="1">
      <alignment vertical="top" wrapText="1"/>
    </xf>
    <xf numFmtId="0" fontId="0" fillId="0" borderId="31" xfId="0" applyBorder="1" applyAlignment="1">
      <alignment vertical="top" wrapText="1"/>
    </xf>
    <xf numFmtId="0" fontId="2" fillId="3" borderId="29" xfId="0" applyFont="1" applyFill="1" applyBorder="1" applyAlignment="1">
      <alignment horizontal="center" vertical="top" wrapText="1"/>
    </xf>
    <xf numFmtId="0" fontId="0" fillId="0" borderId="34" xfId="0" applyBorder="1" applyAlignment="1">
      <alignment vertical="top" wrapText="1"/>
    </xf>
    <xf numFmtId="0" fontId="2" fillId="3" borderId="35" xfId="0" applyFont="1" applyFill="1" applyBorder="1" applyAlignment="1">
      <alignment horizontal="center" vertical="top" wrapText="1"/>
    </xf>
    <xf numFmtId="0" fontId="1" fillId="0" borderId="17" xfId="0" applyFont="1" applyBorder="1" applyAlignment="1">
      <alignment vertical="top" wrapText="1"/>
    </xf>
    <xf numFmtId="0" fontId="1" fillId="0" borderId="36" xfId="0" applyFont="1" applyBorder="1" applyAlignment="1">
      <alignment vertical="top" wrapText="1"/>
    </xf>
    <xf numFmtId="0" fontId="14" fillId="0" borderId="37" xfId="0" applyFont="1" applyBorder="1" applyAlignment="1">
      <alignment vertical="top" wrapText="1"/>
    </xf>
    <xf numFmtId="0" fontId="14" fillId="0" borderId="38" xfId="0" applyFont="1" applyBorder="1" applyAlignment="1">
      <alignment vertical="top" wrapText="1"/>
    </xf>
    <xf numFmtId="0" fontId="0" fillId="0" borderId="38" xfId="0" applyBorder="1" applyAlignment="1">
      <alignment vertical="top" wrapText="1"/>
    </xf>
    <xf numFmtId="0" fontId="0" fillId="0" borderId="39" xfId="0" applyBorder="1" applyAlignment="1">
      <alignment vertical="top" wrapText="1"/>
    </xf>
    <xf numFmtId="0" fontId="8" fillId="11" borderId="5" xfId="0" applyFont="1" applyFill="1" applyBorder="1" applyAlignment="1" applyProtection="1">
      <alignment horizontal="center" vertical="top" wrapText="1"/>
      <protection locked="0"/>
    </xf>
    <xf numFmtId="0" fontId="0" fillId="0" borderId="6" xfId="0" applyBorder="1" applyAlignment="1" applyProtection="1">
      <alignment horizontal="center" vertical="top"/>
      <protection locked="0"/>
    </xf>
    <xf numFmtId="0" fontId="0" fillId="0" borderId="7" xfId="0" applyBorder="1" applyAlignment="1" applyProtection="1">
      <alignment vertical="top" wrapText="1"/>
      <protection locked="0"/>
    </xf>
    <xf numFmtId="0" fontId="8" fillId="11" borderId="5" xfId="0" applyFont="1" applyFill="1" applyBorder="1" applyAlignment="1">
      <alignment horizontal="center" vertical="top" wrapText="1"/>
    </xf>
    <xf numFmtId="0" fontId="0" fillId="0" borderId="6" xfId="0" applyBorder="1" applyAlignment="1">
      <alignment horizontal="center" vertical="top"/>
    </xf>
    <xf numFmtId="0" fontId="0" fillId="0" borderId="7" xfId="0" applyBorder="1" applyAlignment="1">
      <alignment vertical="top" wrapText="1"/>
    </xf>
  </cellXfs>
  <cellStyles count="9">
    <cellStyle name="Bad" xfId="1" xr:uid="{00000000-0005-0000-0000-000000000000}"/>
    <cellStyle name="Bad 2" xfId="7" xr:uid="{00000000-0005-0000-0000-000000000000}"/>
    <cellStyle name="Hyperlink" xfId="2" builtinId="8"/>
    <cellStyle name="Normal" xfId="0" builtinId="0"/>
    <cellStyle name="Normal 2" xfId="3" xr:uid="{00000000-0005-0000-0000-000002000000}"/>
    <cellStyle name="Normale 2" xfId="4" xr:uid="{00000000-0005-0000-0000-000004000000}"/>
    <cellStyle name="Normale 2 2" xfId="8" xr:uid="{00000000-0005-0000-0000-000004000000}"/>
    <cellStyle name="Normale 3" xfId="6" xr:uid="{00000000-0005-0000-0000-000035000000}"/>
    <cellStyle name="Valore non valido" xfId="5" xr:uid="{00000000-0005-0000-0000-000005000000}"/>
  </cellStyles>
  <dxfs count="29">
    <dxf>
      <numFmt numFmtId="0" formatCode="General"/>
    </dxf>
    <dxf>
      <numFmt numFmtId="0" formatCode="General"/>
    </dxf>
    <dxf>
      <numFmt numFmtId="0" formatCode="General"/>
    </dxf>
    <dxf>
      <numFmt numFmtId="0" formatCode="General"/>
    </dxf>
    <dxf>
      <numFmt numFmtId="0" formatCode="General"/>
    </dxf>
    <dxf>
      <numFmt numFmtId="0" formatCode="General"/>
    </dxf>
    <dxf>
      <numFmt numFmtId="3" formatCode="#,##0"/>
    </dxf>
    <dxf>
      <font>
        <b val="0"/>
        <i val="0"/>
        <strike val="0"/>
        <condense val="0"/>
        <extend val="0"/>
        <outline val="0"/>
        <shadow val="0"/>
        <u val="none"/>
        <vertAlign val="baseline"/>
        <sz val="10"/>
        <color auto="1"/>
        <name val="Verdana"/>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bottom style="thin">
          <color indexed="64"/>
        </bottom>
        <vertical/>
        <horizontal/>
      </border>
      <protection locked="1" hidden="0"/>
    </dxf>
    <dxf>
      <font>
        <b val="0"/>
        <i val="0"/>
        <strike val="0"/>
        <condense val="0"/>
        <extend val="0"/>
        <outline val="0"/>
        <shadow val="0"/>
        <u val="none"/>
        <vertAlign val="baseline"/>
        <sz val="10"/>
        <color auto="1"/>
        <name val="Verdana"/>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numFmt numFmtId="30" formatCode="@"/>
      <fill>
        <patternFill patternType="solid">
          <fgColor indexed="64"/>
          <bgColor indexed="9"/>
        </patternFill>
      </fill>
      <alignment horizontal="general" vertical="center" textRotation="0" wrapText="1" indent="0" justifyLastLine="0" shrinkToFit="0" readingOrder="0"/>
      <border diagonalUp="0" diagonalDown="0">
        <left style="dashed">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164" formatCode="###"/>
      <fill>
        <patternFill patternType="solid">
          <fgColor indexed="64"/>
          <bgColor theme="5"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Verdana"/>
        <family val="2"/>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30" formatCode="@"/>
      <fill>
        <patternFill patternType="solid">
          <fgColor indexed="64"/>
          <bgColor theme="4" tint="0.5999938962981048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Verdana"/>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bottom style="thin">
          <color indexed="64"/>
        </bottom>
      </border>
    </dxf>
    <dxf>
      <border outline="0">
        <left style="thin">
          <color indexed="64"/>
        </left>
        <right style="medium">
          <color indexed="64"/>
        </right>
        <top style="thin">
          <color indexed="64"/>
        </top>
        <bottom style="thin">
          <color indexed="64"/>
        </bottom>
      </border>
    </dxf>
    <dxf>
      <protection locked="1" hidden="0"/>
    </dxf>
    <dxf>
      <protection locked="1" hidden="0"/>
    </dxf>
    <dxf>
      <font>
        <strike val="0"/>
      </font>
      <fill>
        <patternFill patternType="none">
          <bgColor auto="1"/>
        </patternFill>
      </fill>
    </dxf>
  </dxfs>
  <tableStyles count="1" defaultTableStyle="TableStyleMedium9" defaultPivotStyle="PivotStyleLight16">
    <tableStyle name="Stile Tabella invisibile" pivot="0" count="1" xr9:uid="{D2D6E808-8935-41F8-A162-58B3ADC2D80C}">
      <tableStyleElement type="wholeTable" dxfId="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https://files.slack.com/files-pri/T01D7MWDZQR-F0A9L33H79P/image.png"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28.emf"/><Relationship Id="rId21" Type="http://schemas.openxmlformats.org/officeDocument/2006/relationships/image" Target="../media/image25.emf"/><Relationship Id="rId7" Type="http://schemas.openxmlformats.org/officeDocument/2006/relationships/image" Target="../media/image11.emf"/><Relationship Id="rId12" Type="http://schemas.openxmlformats.org/officeDocument/2006/relationships/image" Target="../media/image16.emf"/><Relationship Id="rId17" Type="http://schemas.openxmlformats.org/officeDocument/2006/relationships/image" Target="../media/image21.emf"/><Relationship Id="rId20" Type="http://schemas.openxmlformats.org/officeDocument/2006/relationships/image" Target="../media/image24.emf"/><Relationship Id="rId2" Type="http://schemas.openxmlformats.org/officeDocument/2006/relationships/image" Target="../media/image29.emf"/><Relationship Id="rId16" Type="http://schemas.openxmlformats.org/officeDocument/2006/relationships/image" Target="../media/image20.emf"/><Relationship Id="rId1" Type="http://schemas.openxmlformats.org/officeDocument/2006/relationships/image" Target="../media/image30.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27.emf"/><Relationship Id="rId9" Type="http://schemas.openxmlformats.org/officeDocument/2006/relationships/image" Target="../media/image13.emf"/><Relationship Id="rId14" Type="http://schemas.openxmlformats.org/officeDocument/2006/relationships/image" Target="../media/image18.emf"/><Relationship Id="rId22"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xdr:from>
      <xdr:col>3</xdr:col>
      <xdr:colOff>4152900</xdr:colOff>
      <xdr:row>1</xdr:row>
      <xdr:rowOff>0</xdr:rowOff>
    </xdr:from>
    <xdr:to>
      <xdr:col>3</xdr:col>
      <xdr:colOff>1238250</xdr:colOff>
      <xdr:row>1</xdr:row>
      <xdr:rowOff>0</xdr:rowOff>
    </xdr:to>
    <xdr:pic>
      <xdr:nvPicPr>
        <xdr:cNvPr id="467759" name="Picture 6">
          <a:extLst>
            <a:ext uri="{FF2B5EF4-FFF2-40B4-BE49-F238E27FC236}">
              <a16:creationId xmlns:a16="http://schemas.microsoft.com/office/drawing/2014/main" id="{00000000-0008-0000-0000-00002F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467760" name="Picture 11">
          <a:extLst>
            <a:ext uri="{FF2B5EF4-FFF2-40B4-BE49-F238E27FC236}">
              <a16:creationId xmlns:a16="http://schemas.microsoft.com/office/drawing/2014/main" id="{00000000-0008-0000-0000-000030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467761" name="Picture 12">
          <a:extLst>
            <a:ext uri="{FF2B5EF4-FFF2-40B4-BE49-F238E27FC236}">
              <a16:creationId xmlns:a16="http://schemas.microsoft.com/office/drawing/2014/main" id="{00000000-0008-0000-0000-000031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2584450</xdr:colOff>
      <xdr:row>1</xdr:row>
      <xdr:rowOff>0</xdr:rowOff>
    </xdr:from>
    <xdr:to>
      <xdr:col>3</xdr:col>
      <xdr:colOff>1238250</xdr:colOff>
      <xdr:row>1</xdr:row>
      <xdr:rowOff>0</xdr:rowOff>
    </xdr:to>
    <xdr:pic>
      <xdr:nvPicPr>
        <xdr:cNvPr id="467762" name="Picture 13" descr="Consi">
          <a:extLst>
            <a:ext uri="{FF2B5EF4-FFF2-40B4-BE49-F238E27FC236}">
              <a16:creationId xmlns:a16="http://schemas.microsoft.com/office/drawing/2014/main" id="{00000000-0008-0000-0000-000032230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467763" name="Picture 14">
          <a:extLst>
            <a:ext uri="{FF2B5EF4-FFF2-40B4-BE49-F238E27FC236}">
              <a16:creationId xmlns:a16="http://schemas.microsoft.com/office/drawing/2014/main" id="{00000000-0008-0000-0000-000033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12065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467764" name="Picture 15">
          <a:extLst>
            <a:ext uri="{FF2B5EF4-FFF2-40B4-BE49-F238E27FC236}">
              <a16:creationId xmlns:a16="http://schemas.microsoft.com/office/drawing/2014/main" id="{00000000-0008-0000-0000-000034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12065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467765" name="Picture 16">
          <a:extLst>
            <a:ext uri="{FF2B5EF4-FFF2-40B4-BE49-F238E27FC236}">
              <a16:creationId xmlns:a16="http://schemas.microsoft.com/office/drawing/2014/main" id="{00000000-0008-0000-0000-000035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12065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467767" name="Picture 18">
          <a:extLst>
            <a:ext uri="{FF2B5EF4-FFF2-40B4-BE49-F238E27FC236}">
              <a16:creationId xmlns:a16="http://schemas.microsoft.com/office/drawing/2014/main" id="{00000000-0008-0000-0000-000037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467768" name="Picture 19">
          <a:extLst>
            <a:ext uri="{FF2B5EF4-FFF2-40B4-BE49-F238E27FC236}">
              <a16:creationId xmlns:a16="http://schemas.microsoft.com/office/drawing/2014/main" id="{00000000-0008-0000-0000-000038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467769" name="Picture 20">
          <a:extLst>
            <a:ext uri="{FF2B5EF4-FFF2-40B4-BE49-F238E27FC236}">
              <a16:creationId xmlns:a16="http://schemas.microsoft.com/office/drawing/2014/main" id="{00000000-0008-0000-0000-000039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2584450</xdr:colOff>
      <xdr:row>1</xdr:row>
      <xdr:rowOff>0</xdr:rowOff>
    </xdr:from>
    <xdr:to>
      <xdr:col>3</xdr:col>
      <xdr:colOff>1238250</xdr:colOff>
      <xdr:row>1</xdr:row>
      <xdr:rowOff>0</xdr:rowOff>
    </xdr:to>
    <xdr:pic>
      <xdr:nvPicPr>
        <xdr:cNvPr id="467770" name="Picture 21" descr="Consi">
          <a:extLst>
            <a:ext uri="{FF2B5EF4-FFF2-40B4-BE49-F238E27FC236}">
              <a16:creationId xmlns:a16="http://schemas.microsoft.com/office/drawing/2014/main" id="{00000000-0008-0000-0000-00003A230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14095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467771" name="Picture 22">
          <a:extLst>
            <a:ext uri="{FF2B5EF4-FFF2-40B4-BE49-F238E27FC236}">
              <a16:creationId xmlns:a16="http://schemas.microsoft.com/office/drawing/2014/main" id="{00000000-0008-0000-0000-00003B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12065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467772" name="Picture 23">
          <a:extLst>
            <a:ext uri="{FF2B5EF4-FFF2-40B4-BE49-F238E27FC236}">
              <a16:creationId xmlns:a16="http://schemas.microsoft.com/office/drawing/2014/main" id="{00000000-0008-0000-0000-00003C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12065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467773" name="Picture 24">
          <a:extLst>
            <a:ext uri="{FF2B5EF4-FFF2-40B4-BE49-F238E27FC236}">
              <a16:creationId xmlns:a16="http://schemas.microsoft.com/office/drawing/2014/main" id="{00000000-0008-0000-0000-00003D23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140950" y="12065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2876176</xdr:colOff>
      <xdr:row>1</xdr:row>
      <xdr:rowOff>112059</xdr:rowOff>
    </xdr:from>
    <xdr:to>
      <xdr:col>1</xdr:col>
      <xdr:colOff>4257301</xdr:colOff>
      <xdr:row>1</xdr:row>
      <xdr:rowOff>835959</xdr:rowOff>
    </xdr:to>
    <xdr:pic>
      <xdr:nvPicPr>
        <xdr:cNvPr id="17" name="Immagine 16" descr="/Users/giulia.sonnino/Desktop/Giulia/MEF/SGI/sgi_logo_word.jpg">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80764" y="268941"/>
          <a:ext cx="1381125" cy="7239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30891</xdr:colOff>
      <xdr:row>0</xdr:row>
      <xdr:rowOff>0</xdr:rowOff>
    </xdr:from>
    <xdr:to>
      <xdr:col>16</xdr:col>
      <xdr:colOff>627791</xdr:colOff>
      <xdr:row>0</xdr:row>
      <xdr:rowOff>412750</xdr:rowOff>
    </xdr:to>
    <xdr:pic>
      <xdr:nvPicPr>
        <xdr:cNvPr id="465980" name="Picture 12648" descr="pattern-CARS">
          <a:extLst>
            <a:ext uri="{FF2B5EF4-FFF2-40B4-BE49-F238E27FC236}">
              <a16:creationId xmlns:a16="http://schemas.microsoft.com/office/drawing/2014/main" id="{00000000-0008-0000-0100-00003C1C0700}"/>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91" y="0"/>
          <a:ext cx="17247630" cy="41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mc:AlternateContent xmlns:mc="http://schemas.openxmlformats.org/markup-compatibility/2006">
    <mc:Choice xmlns:a14="http://schemas.microsoft.com/office/drawing/2010/main" Requires="a14">
      <xdr:twoCellAnchor editAs="oneCell">
        <xdr:from>
          <xdr:col>4</xdr:col>
          <xdr:colOff>33338</xdr:colOff>
          <xdr:row>0</xdr:row>
          <xdr:rowOff>0</xdr:rowOff>
        </xdr:from>
        <xdr:to>
          <xdr:col>5</xdr:col>
          <xdr:colOff>0</xdr:colOff>
          <xdr:row>0</xdr:row>
          <xdr:rowOff>357188</xdr:rowOff>
        </xdr:to>
        <xdr:sp macro="" textlink="">
          <xdr:nvSpPr>
            <xdr:cNvPr id="424961" name="Btn_Insert" hidden="1">
              <a:extLst>
                <a:ext uri="{63B3BB69-23CF-44E3-9099-C40C66FF867C}">
                  <a14:compatExt spid="_x0000_s424961"/>
                </a:ext>
                <a:ext uri="{FF2B5EF4-FFF2-40B4-BE49-F238E27FC236}">
                  <a16:creationId xmlns:a16="http://schemas.microsoft.com/office/drawing/2014/main" id="{00000000-0008-0000-0100-000001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128588</xdr:colOff>
          <xdr:row>0</xdr:row>
          <xdr:rowOff>23813</xdr:rowOff>
        </xdr:from>
        <xdr:to>
          <xdr:col>9</xdr:col>
          <xdr:colOff>1400175</xdr:colOff>
          <xdr:row>0</xdr:row>
          <xdr:rowOff>381000</xdr:rowOff>
        </xdr:to>
        <xdr:sp macro="" textlink="">
          <xdr:nvSpPr>
            <xdr:cNvPr id="424962" name="Btn_Delete" hidden="1">
              <a:extLst>
                <a:ext uri="{63B3BB69-23CF-44E3-9099-C40C66FF867C}">
                  <a14:compatExt spid="_x0000_s424962"/>
                </a:ext>
                <a:ext uri="{FF2B5EF4-FFF2-40B4-BE49-F238E27FC236}">
                  <a16:creationId xmlns:a16="http://schemas.microsoft.com/office/drawing/2014/main" id="{00000000-0008-0000-0100-000002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661988</xdr:colOff>
          <xdr:row>0</xdr:row>
          <xdr:rowOff>14288</xdr:rowOff>
        </xdr:from>
        <xdr:to>
          <xdr:col>7</xdr:col>
          <xdr:colOff>2009775</xdr:colOff>
          <xdr:row>0</xdr:row>
          <xdr:rowOff>371475</xdr:rowOff>
        </xdr:to>
        <xdr:sp macro="" textlink="">
          <xdr:nvSpPr>
            <xdr:cNvPr id="424963" name="Btn_Duplicate" hidden="1">
              <a:extLst>
                <a:ext uri="{63B3BB69-23CF-44E3-9099-C40C66FF867C}">
                  <a14:compatExt spid="_x0000_s424963"/>
                </a:ext>
                <a:ext uri="{FF2B5EF4-FFF2-40B4-BE49-F238E27FC236}">
                  <a16:creationId xmlns:a16="http://schemas.microsoft.com/office/drawing/2014/main" id="{00000000-0008-0000-0100-000003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471488</xdr:colOff>
          <xdr:row>0</xdr:row>
          <xdr:rowOff>0</xdr:rowOff>
        </xdr:from>
        <xdr:to>
          <xdr:col>13</xdr:col>
          <xdr:colOff>1819275</xdr:colOff>
          <xdr:row>0</xdr:row>
          <xdr:rowOff>357188</xdr:rowOff>
        </xdr:to>
        <xdr:sp macro="" textlink="">
          <xdr:nvSpPr>
            <xdr:cNvPr id="424964" name="Riordina" hidden="1">
              <a:extLst>
                <a:ext uri="{63B3BB69-23CF-44E3-9099-C40C66FF867C}">
                  <a14:compatExt spid="_x0000_s424964"/>
                </a:ext>
                <a:ext uri="{FF2B5EF4-FFF2-40B4-BE49-F238E27FC236}">
                  <a16:creationId xmlns:a16="http://schemas.microsoft.com/office/drawing/2014/main" id="{00000000-0008-0000-0100-000004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4152900</xdr:colOff>
      <xdr:row>1</xdr:row>
      <xdr:rowOff>0</xdr:rowOff>
    </xdr:from>
    <xdr:to>
      <xdr:col>3</xdr:col>
      <xdr:colOff>1238250</xdr:colOff>
      <xdr:row>1</xdr:row>
      <xdr:rowOff>0</xdr:rowOff>
    </xdr:to>
    <xdr:pic>
      <xdr:nvPicPr>
        <xdr:cNvPr id="2" name="Picture 6">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3" name="Picture 11">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4" name="Picture 12">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2584450</xdr:colOff>
      <xdr:row>1</xdr:row>
      <xdr:rowOff>0</xdr:rowOff>
    </xdr:from>
    <xdr:to>
      <xdr:col>3</xdr:col>
      <xdr:colOff>1238250</xdr:colOff>
      <xdr:row>1</xdr:row>
      <xdr:rowOff>0</xdr:rowOff>
    </xdr:to>
    <xdr:pic>
      <xdr:nvPicPr>
        <xdr:cNvPr id="5" name="Picture 13" descr="Consi">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6" name="Picture 14">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27940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7" name="Picture 15">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27940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8" name="Picture 16">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27940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9" name="Picture 1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10" name="Picture 1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0</xdr:rowOff>
    </xdr:from>
    <xdr:to>
      <xdr:col>3</xdr:col>
      <xdr:colOff>1238250</xdr:colOff>
      <xdr:row>1</xdr:row>
      <xdr:rowOff>0</xdr:rowOff>
    </xdr:to>
    <xdr:pic>
      <xdr:nvPicPr>
        <xdr:cNvPr id="11" name="Picture 2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2584450</xdr:colOff>
      <xdr:row>1</xdr:row>
      <xdr:rowOff>0</xdr:rowOff>
    </xdr:from>
    <xdr:to>
      <xdr:col>3</xdr:col>
      <xdr:colOff>1238250</xdr:colOff>
      <xdr:row>1</xdr:row>
      <xdr:rowOff>0</xdr:rowOff>
    </xdr:to>
    <xdr:pic>
      <xdr:nvPicPr>
        <xdr:cNvPr id="12" name="Picture 21" descr="Consi">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566400" y="15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13" name="Picture 22">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27940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14" name="Picture 23">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27940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4152900</xdr:colOff>
      <xdr:row>1</xdr:row>
      <xdr:rowOff>120650</xdr:rowOff>
    </xdr:from>
    <xdr:to>
      <xdr:col>3</xdr:col>
      <xdr:colOff>1238250</xdr:colOff>
      <xdr:row>1</xdr:row>
      <xdr:rowOff>412750</xdr:rowOff>
    </xdr:to>
    <xdr:pic>
      <xdr:nvPicPr>
        <xdr:cNvPr id="15" name="Picture 24">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6331" b="48897"/>
        <a:stretch>
          <a:fillRect/>
        </a:stretch>
      </xdr:blipFill>
      <xdr:spPr bwMode="auto">
        <a:xfrm>
          <a:off x="10566400" y="279400"/>
          <a:ext cx="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2876176</xdr:colOff>
      <xdr:row>1</xdr:row>
      <xdr:rowOff>112059</xdr:rowOff>
    </xdr:from>
    <xdr:to>
      <xdr:col>1</xdr:col>
      <xdr:colOff>4257301</xdr:colOff>
      <xdr:row>1</xdr:row>
      <xdr:rowOff>835959</xdr:rowOff>
    </xdr:to>
    <xdr:pic>
      <xdr:nvPicPr>
        <xdr:cNvPr id="16" name="Immagine 15" descr="/Users/giulia.sonnino/Desktop/Giulia/MEF/SGI/sgi_logo_word.jpg">
          <a:extLst>
            <a:ext uri="{FF2B5EF4-FFF2-40B4-BE49-F238E27FC236}">
              <a16:creationId xmlns:a16="http://schemas.microsoft.com/office/drawing/2014/main" id="{00000000-0008-0000-0200-000010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7776" y="270809"/>
          <a:ext cx="1381125" cy="72390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520700</xdr:colOff>
      <xdr:row>0</xdr:row>
      <xdr:rowOff>374650</xdr:rowOff>
    </xdr:to>
    <xdr:pic>
      <xdr:nvPicPr>
        <xdr:cNvPr id="469000" name="Picture 22" descr="pattern-CARS">
          <a:extLst>
            <a:ext uri="{FF2B5EF4-FFF2-40B4-BE49-F238E27FC236}">
              <a16:creationId xmlns:a16="http://schemas.microsoft.com/office/drawing/2014/main" id="{00000000-0008-0000-0300-000008280700}"/>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6598900" cy="37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mc:AlternateContent xmlns:mc="http://schemas.openxmlformats.org/markup-compatibility/2006">
    <mc:Choice xmlns:a14="http://schemas.microsoft.com/office/drawing/2010/main" Requires="a14">
      <xdr:twoCellAnchor editAs="oneCell">
        <xdr:from>
          <xdr:col>3</xdr:col>
          <xdr:colOff>14288</xdr:colOff>
          <xdr:row>0</xdr:row>
          <xdr:rowOff>14288</xdr:rowOff>
        </xdr:from>
        <xdr:to>
          <xdr:col>3</xdr:col>
          <xdr:colOff>1690688</xdr:colOff>
          <xdr:row>0</xdr:row>
          <xdr:rowOff>371475</xdr:rowOff>
        </xdr:to>
        <xdr:sp macro="" textlink="">
          <xdr:nvSpPr>
            <xdr:cNvPr id="260100" name="Btn_InsertLayout" hidden="1">
              <a:extLst>
                <a:ext uri="{63B3BB69-23CF-44E3-9099-C40C66FF867C}">
                  <a14:compatExt spid="_x0000_s260100"/>
                </a:ext>
                <a:ext uri="{FF2B5EF4-FFF2-40B4-BE49-F238E27FC236}">
                  <a16:creationId xmlns:a16="http://schemas.microsoft.com/office/drawing/2014/main" id="{00000000-0008-0000-0300-00000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1776413</xdr:colOff>
          <xdr:row>0</xdr:row>
          <xdr:rowOff>14288</xdr:rowOff>
        </xdr:from>
        <xdr:to>
          <xdr:col>3</xdr:col>
          <xdr:colOff>3490913</xdr:colOff>
          <xdr:row>0</xdr:row>
          <xdr:rowOff>371475</xdr:rowOff>
        </xdr:to>
        <xdr:sp macro="" textlink="">
          <xdr:nvSpPr>
            <xdr:cNvPr id="260102" name="Btn_DeleteLayout" hidden="1">
              <a:extLst>
                <a:ext uri="{63B3BB69-23CF-44E3-9099-C40C66FF867C}">
                  <a14:compatExt spid="_x0000_s260102"/>
                </a:ext>
                <a:ext uri="{FF2B5EF4-FFF2-40B4-BE49-F238E27FC236}">
                  <a16:creationId xmlns:a16="http://schemas.microsoft.com/office/drawing/2014/main" id="{00000000-0008-0000-0300-00000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2586038</xdr:colOff>
          <xdr:row>0</xdr:row>
          <xdr:rowOff>0</xdr:rowOff>
        </xdr:from>
        <xdr:to>
          <xdr:col>6</xdr:col>
          <xdr:colOff>0</xdr:colOff>
          <xdr:row>0</xdr:row>
          <xdr:rowOff>352425</xdr:rowOff>
        </xdr:to>
        <xdr:sp macro="" textlink="">
          <xdr:nvSpPr>
            <xdr:cNvPr id="260103" name="Btn_Rimuovi_Riga" hidden="1">
              <a:extLst>
                <a:ext uri="{63B3BB69-23CF-44E3-9099-C40C66FF867C}">
                  <a14:compatExt spid="_x0000_s260103"/>
                </a:ext>
                <a:ext uri="{FF2B5EF4-FFF2-40B4-BE49-F238E27FC236}">
                  <a16:creationId xmlns:a16="http://schemas.microsoft.com/office/drawing/2014/main" id="{00000000-0008-0000-0300-000007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2157413</xdr:colOff>
          <xdr:row>0</xdr:row>
          <xdr:rowOff>0</xdr:rowOff>
        </xdr:from>
        <xdr:to>
          <xdr:col>5</xdr:col>
          <xdr:colOff>2090738</xdr:colOff>
          <xdr:row>0</xdr:row>
          <xdr:rowOff>357188</xdr:rowOff>
        </xdr:to>
        <xdr:sp macro="" textlink="">
          <xdr:nvSpPr>
            <xdr:cNvPr id="260104" name="btn_DuplicaRiga" hidden="1">
              <a:extLst>
                <a:ext uri="{63B3BB69-23CF-44E3-9099-C40C66FF867C}">
                  <a14:compatExt spid="_x0000_s260104"/>
                </a:ext>
                <a:ext uri="{FF2B5EF4-FFF2-40B4-BE49-F238E27FC236}">
                  <a16:creationId xmlns:a16="http://schemas.microsoft.com/office/drawing/2014/main" id="{00000000-0008-0000-0300-000008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1900238</xdr:colOff>
          <xdr:row>419</xdr:row>
          <xdr:rowOff>395288</xdr:rowOff>
        </xdr:from>
        <xdr:to>
          <xdr:col>3</xdr:col>
          <xdr:colOff>2852738</xdr:colOff>
          <xdr:row>419</xdr:row>
          <xdr:rowOff>914400</xdr:rowOff>
        </xdr:to>
        <xdr:sp macro="" textlink="">
          <xdr:nvSpPr>
            <xdr:cNvPr id="260105" name="Object 9" hidden="1">
              <a:extLst>
                <a:ext uri="{63B3BB69-23CF-44E3-9099-C40C66FF867C}">
                  <a14:compatExt spid="_x0000_s260105"/>
                </a:ext>
                <a:ext uri="{FF2B5EF4-FFF2-40B4-BE49-F238E27FC236}">
                  <a16:creationId xmlns:a16="http://schemas.microsoft.com/office/drawing/2014/main" id="{00000000-0008-0000-0300-000009F8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2262188</xdr:colOff>
          <xdr:row>428</xdr:row>
          <xdr:rowOff>409575</xdr:rowOff>
        </xdr:from>
        <xdr:to>
          <xdr:col>3</xdr:col>
          <xdr:colOff>3214688</xdr:colOff>
          <xdr:row>428</xdr:row>
          <xdr:rowOff>928688</xdr:rowOff>
        </xdr:to>
        <xdr:sp macro="" textlink="">
          <xdr:nvSpPr>
            <xdr:cNvPr id="260106" name="Object 10" hidden="1">
              <a:extLst>
                <a:ext uri="{63B3BB69-23CF-44E3-9099-C40C66FF867C}">
                  <a14:compatExt spid="_x0000_s260106"/>
                </a:ext>
                <a:ext uri="{FF2B5EF4-FFF2-40B4-BE49-F238E27FC236}">
                  <a16:creationId xmlns:a16="http://schemas.microsoft.com/office/drawing/2014/main" id="{00000000-0008-0000-0300-00000AF8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2419350</xdr:colOff>
          <xdr:row>437</xdr:row>
          <xdr:rowOff>381000</xdr:rowOff>
        </xdr:from>
        <xdr:to>
          <xdr:col>3</xdr:col>
          <xdr:colOff>3371850</xdr:colOff>
          <xdr:row>437</xdr:row>
          <xdr:rowOff>900113</xdr:rowOff>
        </xdr:to>
        <xdr:sp macro="" textlink="">
          <xdr:nvSpPr>
            <xdr:cNvPr id="260107" name="Object 11" hidden="1">
              <a:extLst>
                <a:ext uri="{63B3BB69-23CF-44E3-9099-C40C66FF867C}">
                  <a14:compatExt spid="_x0000_s260107"/>
                </a:ext>
                <a:ext uri="{FF2B5EF4-FFF2-40B4-BE49-F238E27FC236}">
                  <a16:creationId xmlns:a16="http://schemas.microsoft.com/office/drawing/2014/main" id="{00000000-0008-0000-0300-00000BF8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2271713</xdr:colOff>
          <xdr:row>446</xdr:row>
          <xdr:rowOff>390525</xdr:rowOff>
        </xdr:from>
        <xdr:to>
          <xdr:col>3</xdr:col>
          <xdr:colOff>3514725</xdr:colOff>
          <xdr:row>446</xdr:row>
          <xdr:rowOff>909638</xdr:rowOff>
        </xdr:to>
        <xdr:sp macro="" textlink="">
          <xdr:nvSpPr>
            <xdr:cNvPr id="260563" name="Object 467" hidden="1">
              <a:extLst>
                <a:ext uri="{63B3BB69-23CF-44E3-9099-C40C66FF867C}">
                  <a14:compatExt spid="_x0000_s260563"/>
                </a:ext>
                <a:ext uri="{FF2B5EF4-FFF2-40B4-BE49-F238E27FC236}">
                  <a16:creationId xmlns:a16="http://schemas.microsoft.com/office/drawing/2014/main" id="{00000000-0008-0000-0300-0000D3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2114550</xdr:colOff>
          <xdr:row>455</xdr:row>
          <xdr:rowOff>366713</xdr:rowOff>
        </xdr:from>
        <xdr:to>
          <xdr:col>3</xdr:col>
          <xdr:colOff>3357563</xdr:colOff>
          <xdr:row>455</xdr:row>
          <xdr:rowOff>885825</xdr:rowOff>
        </xdr:to>
        <xdr:sp macro="" textlink="">
          <xdr:nvSpPr>
            <xdr:cNvPr id="260564" name="Object 468" hidden="1">
              <a:extLst>
                <a:ext uri="{63B3BB69-23CF-44E3-9099-C40C66FF867C}">
                  <a14:compatExt spid="_x0000_s260564"/>
                </a:ext>
                <a:ext uri="{FF2B5EF4-FFF2-40B4-BE49-F238E27FC236}">
                  <a16:creationId xmlns:a16="http://schemas.microsoft.com/office/drawing/2014/main" id="{00000000-0008-0000-0300-0000D4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1985963</xdr:colOff>
          <xdr:row>464</xdr:row>
          <xdr:rowOff>371475</xdr:rowOff>
        </xdr:from>
        <xdr:to>
          <xdr:col>3</xdr:col>
          <xdr:colOff>3228975</xdr:colOff>
          <xdr:row>464</xdr:row>
          <xdr:rowOff>890588</xdr:rowOff>
        </xdr:to>
        <xdr:sp macro="" textlink="">
          <xdr:nvSpPr>
            <xdr:cNvPr id="260565" name="Object 469" hidden="1">
              <a:extLst>
                <a:ext uri="{63B3BB69-23CF-44E3-9099-C40C66FF867C}">
                  <a14:compatExt spid="_x0000_s260565"/>
                </a:ext>
                <a:ext uri="{FF2B5EF4-FFF2-40B4-BE49-F238E27FC236}">
                  <a16:creationId xmlns:a16="http://schemas.microsoft.com/office/drawing/2014/main" id="{00000000-0008-0000-0300-0000D5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2043113</xdr:colOff>
          <xdr:row>473</xdr:row>
          <xdr:rowOff>376238</xdr:rowOff>
        </xdr:from>
        <xdr:to>
          <xdr:col>3</xdr:col>
          <xdr:colOff>3286125</xdr:colOff>
          <xdr:row>473</xdr:row>
          <xdr:rowOff>895350</xdr:rowOff>
        </xdr:to>
        <xdr:sp macro="" textlink="">
          <xdr:nvSpPr>
            <xdr:cNvPr id="260566" name="Object 470" hidden="1">
              <a:extLst>
                <a:ext uri="{63B3BB69-23CF-44E3-9099-C40C66FF867C}">
                  <a14:compatExt spid="_x0000_s260566"/>
                </a:ext>
                <a:ext uri="{FF2B5EF4-FFF2-40B4-BE49-F238E27FC236}">
                  <a16:creationId xmlns:a16="http://schemas.microsoft.com/office/drawing/2014/main" id="{00000000-0008-0000-0300-0000D6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2000250</xdr:colOff>
          <xdr:row>482</xdr:row>
          <xdr:rowOff>385763</xdr:rowOff>
        </xdr:from>
        <xdr:to>
          <xdr:col>3</xdr:col>
          <xdr:colOff>3243263</xdr:colOff>
          <xdr:row>482</xdr:row>
          <xdr:rowOff>904875</xdr:rowOff>
        </xdr:to>
        <xdr:sp macro="" textlink="">
          <xdr:nvSpPr>
            <xdr:cNvPr id="260567" name="Object 471" hidden="1">
              <a:extLst>
                <a:ext uri="{63B3BB69-23CF-44E3-9099-C40C66FF867C}">
                  <a14:compatExt spid="_x0000_s260567"/>
                </a:ext>
                <a:ext uri="{FF2B5EF4-FFF2-40B4-BE49-F238E27FC236}">
                  <a16:creationId xmlns:a16="http://schemas.microsoft.com/office/drawing/2014/main" id="{00000000-0008-0000-0300-0000D7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2052638</xdr:colOff>
          <xdr:row>491</xdr:row>
          <xdr:rowOff>381000</xdr:rowOff>
        </xdr:from>
        <xdr:to>
          <xdr:col>3</xdr:col>
          <xdr:colOff>3295650</xdr:colOff>
          <xdr:row>491</xdr:row>
          <xdr:rowOff>900113</xdr:rowOff>
        </xdr:to>
        <xdr:sp macro="" textlink="">
          <xdr:nvSpPr>
            <xdr:cNvPr id="260568" name="Object 472" hidden="1">
              <a:extLst>
                <a:ext uri="{63B3BB69-23CF-44E3-9099-C40C66FF867C}">
                  <a14:compatExt spid="_x0000_s260568"/>
                </a:ext>
                <a:ext uri="{FF2B5EF4-FFF2-40B4-BE49-F238E27FC236}">
                  <a16:creationId xmlns:a16="http://schemas.microsoft.com/office/drawing/2014/main" id="{00000000-0008-0000-0300-0000D8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2119313</xdr:colOff>
          <xdr:row>500</xdr:row>
          <xdr:rowOff>390525</xdr:rowOff>
        </xdr:from>
        <xdr:to>
          <xdr:col>3</xdr:col>
          <xdr:colOff>3362325</xdr:colOff>
          <xdr:row>500</xdr:row>
          <xdr:rowOff>909638</xdr:rowOff>
        </xdr:to>
        <xdr:sp macro="" textlink="">
          <xdr:nvSpPr>
            <xdr:cNvPr id="260569" name="Object 473" hidden="1">
              <a:extLst>
                <a:ext uri="{63B3BB69-23CF-44E3-9099-C40C66FF867C}">
                  <a14:compatExt spid="_x0000_s260569"/>
                </a:ext>
                <a:ext uri="{FF2B5EF4-FFF2-40B4-BE49-F238E27FC236}">
                  <a16:creationId xmlns:a16="http://schemas.microsoft.com/office/drawing/2014/main" id="{00000000-0008-0000-0300-0000D9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2105025</xdr:colOff>
          <xdr:row>509</xdr:row>
          <xdr:rowOff>385763</xdr:rowOff>
        </xdr:from>
        <xdr:to>
          <xdr:col>3</xdr:col>
          <xdr:colOff>3348038</xdr:colOff>
          <xdr:row>509</xdr:row>
          <xdr:rowOff>904875</xdr:rowOff>
        </xdr:to>
        <xdr:sp macro="" textlink="">
          <xdr:nvSpPr>
            <xdr:cNvPr id="260570" name="Object 474" hidden="1">
              <a:extLst>
                <a:ext uri="{63B3BB69-23CF-44E3-9099-C40C66FF867C}">
                  <a14:compatExt spid="_x0000_s260570"/>
                </a:ext>
                <a:ext uri="{FF2B5EF4-FFF2-40B4-BE49-F238E27FC236}">
                  <a16:creationId xmlns:a16="http://schemas.microsoft.com/office/drawing/2014/main" id="{00000000-0008-0000-0300-0000DA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2095500</xdr:colOff>
          <xdr:row>518</xdr:row>
          <xdr:rowOff>395288</xdr:rowOff>
        </xdr:from>
        <xdr:to>
          <xdr:col>3</xdr:col>
          <xdr:colOff>3338513</xdr:colOff>
          <xdr:row>518</xdr:row>
          <xdr:rowOff>914400</xdr:rowOff>
        </xdr:to>
        <xdr:sp macro="" textlink="">
          <xdr:nvSpPr>
            <xdr:cNvPr id="260571" name="Object 475" hidden="1">
              <a:extLst>
                <a:ext uri="{63B3BB69-23CF-44E3-9099-C40C66FF867C}">
                  <a14:compatExt spid="_x0000_s260571"/>
                </a:ext>
                <a:ext uri="{FF2B5EF4-FFF2-40B4-BE49-F238E27FC236}">
                  <a16:creationId xmlns:a16="http://schemas.microsoft.com/office/drawing/2014/main" id="{00000000-0008-0000-0300-0000DB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2309813</xdr:colOff>
          <xdr:row>527</xdr:row>
          <xdr:rowOff>371475</xdr:rowOff>
        </xdr:from>
        <xdr:to>
          <xdr:col>3</xdr:col>
          <xdr:colOff>3552825</xdr:colOff>
          <xdr:row>527</xdr:row>
          <xdr:rowOff>890588</xdr:rowOff>
        </xdr:to>
        <xdr:sp macro="" textlink="">
          <xdr:nvSpPr>
            <xdr:cNvPr id="260575" name="Object 479" hidden="1">
              <a:extLst>
                <a:ext uri="{63B3BB69-23CF-44E3-9099-C40C66FF867C}">
                  <a14:compatExt spid="_x0000_s260575"/>
                </a:ext>
                <a:ext uri="{FF2B5EF4-FFF2-40B4-BE49-F238E27FC236}">
                  <a16:creationId xmlns:a16="http://schemas.microsoft.com/office/drawing/2014/main" id="{00000000-0008-0000-0300-0000DF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2233613</xdr:colOff>
          <xdr:row>536</xdr:row>
          <xdr:rowOff>385763</xdr:rowOff>
        </xdr:from>
        <xdr:to>
          <xdr:col>3</xdr:col>
          <xdr:colOff>3476625</xdr:colOff>
          <xdr:row>536</xdr:row>
          <xdr:rowOff>904875</xdr:rowOff>
        </xdr:to>
        <xdr:sp macro="" textlink="">
          <xdr:nvSpPr>
            <xdr:cNvPr id="260576" name="Object 480" hidden="1">
              <a:extLst>
                <a:ext uri="{63B3BB69-23CF-44E3-9099-C40C66FF867C}">
                  <a14:compatExt spid="_x0000_s260576"/>
                </a:ext>
                <a:ext uri="{FF2B5EF4-FFF2-40B4-BE49-F238E27FC236}">
                  <a16:creationId xmlns:a16="http://schemas.microsoft.com/office/drawing/2014/main" id="{00000000-0008-0000-0300-0000E0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2124075</xdr:colOff>
          <xdr:row>545</xdr:row>
          <xdr:rowOff>366713</xdr:rowOff>
        </xdr:from>
        <xdr:to>
          <xdr:col>3</xdr:col>
          <xdr:colOff>3367088</xdr:colOff>
          <xdr:row>545</xdr:row>
          <xdr:rowOff>885825</xdr:rowOff>
        </xdr:to>
        <xdr:sp macro="" textlink="">
          <xdr:nvSpPr>
            <xdr:cNvPr id="260577" name="Object 481" hidden="1">
              <a:extLst>
                <a:ext uri="{63B3BB69-23CF-44E3-9099-C40C66FF867C}">
                  <a14:compatExt spid="_x0000_s260577"/>
                </a:ext>
                <a:ext uri="{FF2B5EF4-FFF2-40B4-BE49-F238E27FC236}">
                  <a16:creationId xmlns:a16="http://schemas.microsoft.com/office/drawing/2014/main" id="{00000000-0008-0000-0300-0000E1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2362200</xdr:colOff>
          <xdr:row>554</xdr:row>
          <xdr:rowOff>385763</xdr:rowOff>
        </xdr:from>
        <xdr:to>
          <xdr:col>3</xdr:col>
          <xdr:colOff>3605213</xdr:colOff>
          <xdr:row>554</xdr:row>
          <xdr:rowOff>904875</xdr:rowOff>
        </xdr:to>
        <xdr:sp macro="" textlink="">
          <xdr:nvSpPr>
            <xdr:cNvPr id="260578" name="Object 482" hidden="1">
              <a:extLst>
                <a:ext uri="{63B3BB69-23CF-44E3-9099-C40C66FF867C}">
                  <a14:compatExt spid="_x0000_s260578"/>
                </a:ext>
                <a:ext uri="{FF2B5EF4-FFF2-40B4-BE49-F238E27FC236}">
                  <a16:creationId xmlns:a16="http://schemas.microsoft.com/office/drawing/2014/main" id="{00000000-0008-0000-0300-0000E2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1928813</xdr:colOff>
          <xdr:row>567</xdr:row>
          <xdr:rowOff>247650</xdr:rowOff>
        </xdr:from>
        <xdr:to>
          <xdr:col>3</xdr:col>
          <xdr:colOff>3171825</xdr:colOff>
          <xdr:row>567</xdr:row>
          <xdr:rowOff>766763</xdr:rowOff>
        </xdr:to>
        <xdr:sp macro="" textlink="">
          <xdr:nvSpPr>
            <xdr:cNvPr id="260579" name="Object 483" hidden="1">
              <a:extLst>
                <a:ext uri="{63B3BB69-23CF-44E3-9099-C40C66FF867C}">
                  <a14:compatExt spid="_x0000_s260579"/>
                </a:ext>
                <a:ext uri="{FF2B5EF4-FFF2-40B4-BE49-F238E27FC236}">
                  <a16:creationId xmlns:a16="http://schemas.microsoft.com/office/drawing/2014/main" id="{00000000-0008-0000-0300-0000E3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2252663</xdr:colOff>
          <xdr:row>587</xdr:row>
          <xdr:rowOff>233363</xdr:rowOff>
        </xdr:from>
        <xdr:to>
          <xdr:col>3</xdr:col>
          <xdr:colOff>3495675</xdr:colOff>
          <xdr:row>587</xdr:row>
          <xdr:rowOff>752475</xdr:rowOff>
        </xdr:to>
        <xdr:sp macro="" textlink="">
          <xdr:nvSpPr>
            <xdr:cNvPr id="260580" name="Object 484" hidden="1">
              <a:extLst>
                <a:ext uri="{63B3BB69-23CF-44E3-9099-C40C66FF867C}">
                  <a14:compatExt spid="_x0000_s260580"/>
                </a:ext>
                <a:ext uri="{FF2B5EF4-FFF2-40B4-BE49-F238E27FC236}">
                  <a16:creationId xmlns:a16="http://schemas.microsoft.com/office/drawing/2014/main" id="{00000000-0008-0000-0300-0000E4F9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0</xdr:col>
      <xdr:colOff>304800</xdr:colOff>
      <xdr:row>14</xdr:row>
      <xdr:rowOff>142875</xdr:rowOff>
    </xdr:to>
    <xdr:sp macro="" textlink="">
      <xdr:nvSpPr>
        <xdr:cNvPr id="441345" name="AutoShape 1">
          <a:hlinkClick xmlns:r="http://schemas.openxmlformats.org/officeDocument/2006/relationships" r:id="rId1"/>
          <a:extLst>
            <a:ext uri="{FF2B5EF4-FFF2-40B4-BE49-F238E27FC236}">
              <a16:creationId xmlns:a16="http://schemas.microsoft.com/office/drawing/2014/main" id="{00000000-0008-0000-0500-000001BC0600}"/>
            </a:ext>
          </a:extLst>
        </xdr:cNvPr>
        <xdr:cNvSpPr>
          <a:spLocks noChangeAspect="1" noChangeArrowheads="1"/>
        </xdr:cNvSpPr>
      </xdr:nvSpPr>
      <xdr:spPr bwMode="auto">
        <a:xfrm>
          <a:off x="0" y="7753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328613</xdr:colOff>
      <xdr:row>4</xdr:row>
      <xdr:rowOff>4956174</xdr:rowOff>
    </xdr:from>
    <xdr:to>
      <xdr:col>13</xdr:col>
      <xdr:colOff>385588</xdr:colOff>
      <xdr:row>20</xdr:row>
      <xdr:rowOff>20673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tretch>
          <a:fillRect/>
        </a:stretch>
      </xdr:blipFill>
      <xdr:spPr>
        <a:xfrm>
          <a:off x="2271713" y="6213474"/>
          <a:ext cx="6533975" cy="2913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520700</xdr:colOff>
      <xdr:row>0</xdr:row>
      <xdr:rowOff>374650</xdr:rowOff>
    </xdr:to>
    <xdr:pic>
      <xdr:nvPicPr>
        <xdr:cNvPr id="2" name="Picture 22" descr="pattern-CARS">
          <a:extLst>
            <a:ext uri="{FF2B5EF4-FFF2-40B4-BE49-F238E27FC236}">
              <a16:creationId xmlns:a16="http://schemas.microsoft.com/office/drawing/2014/main" id="{00000000-0008-0000-0600-000002000000}"/>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6606520" cy="37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mc:AlternateContent xmlns:mc="http://schemas.openxmlformats.org/markup-compatibility/2006">
    <mc:Choice xmlns:a14="http://schemas.microsoft.com/office/drawing/2010/main" Requires="a14">
      <xdr:twoCellAnchor editAs="oneCell">
        <xdr:from>
          <xdr:col>3</xdr:col>
          <xdr:colOff>14288</xdr:colOff>
          <xdr:row>0</xdr:row>
          <xdr:rowOff>14288</xdr:rowOff>
        </xdr:from>
        <xdr:to>
          <xdr:col>3</xdr:col>
          <xdr:colOff>1881188</xdr:colOff>
          <xdr:row>0</xdr:row>
          <xdr:rowOff>366713</xdr:rowOff>
        </xdr:to>
        <xdr:sp macro="" textlink="">
          <xdr:nvSpPr>
            <xdr:cNvPr id="440321" name="Btn_InsLayout" hidden="1">
              <a:extLst>
                <a:ext uri="{63B3BB69-23CF-44E3-9099-C40C66FF867C}">
                  <a14:compatExt spid="_x0000_s440321"/>
                </a:ext>
                <a:ext uri="{FF2B5EF4-FFF2-40B4-BE49-F238E27FC236}">
                  <a16:creationId xmlns:a16="http://schemas.microsoft.com/office/drawing/2014/main" id="{00000000-0008-0000-0600-000001B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2271713</xdr:colOff>
          <xdr:row>0</xdr:row>
          <xdr:rowOff>0</xdr:rowOff>
        </xdr:from>
        <xdr:to>
          <xdr:col>3</xdr:col>
          <xdr:colOff>3938588</xdr:colOff>
          <xdr:row>0</xdr:row>
          <xdr:rowOff>352425</xdr:rowOff>
        </xdr:to>
        <xdr:sp macro="" textlink="">
          <xdr:nvSpPr>
            <xdr:cNvPr id="440322" name="Btn_Delete" hidden="1">
              <a:extLst>
                <a:ext uri="{63B3BB69-23CF-44E3-9099-C40C66FF867C}">
                  <a14:compatExt spid="_x0000_s440322"/>
                </a:ext>
                <a:ext uri="{FF2B5EF4-FFF2-40B4-BE49-F238E27FC236}">
                  <a16:creationId xmlns:a16="http://schemas.microsoft.com/office/drawing/2014/main" id="{00000000-0008-0000-0600-000002B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0</xdr:row>
          <xdr:rowOff>14288</xdr:rowOff>
        </xdr:from>
        <xdr:to>
          <xdr:col>4</xdr:col>
          <xdr:colOff>1728788</xdr:colOff>
          <xdr:row>0</xdr:row>
          <xdr:rowOff>366713</xdr:rowOff>
        </xdr:to>
        <xdr:sp macro="" textlink="">
          <xdr:nvSpPr>
            <xdr:cNvPr id="440323" name="Btn_Duplicate" hidden="1">
              <a:extLst>
                <a:ext uri="{63B3BB69-23CF-44E3-9099-C40C66FF867C}">
                  <a14:compatExt spid="_x0000_s440323"/>
                </a:ext>
                <a:ext uri="{FF2B5EF4-FFF2-40B4-BE49-F238E27FC236}">
                  <a16:creationId xmlns:a16="http://schemas.microsoft.com/office/drawing/2014/main" id="{00000000-0008-0000-0600-000003B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ocuments%20and%20Settings\Gianni\Local%20Settings\Temporary%20Internet%20Files\OLK29\Program%20Files\Compuware\QACenter%20Portal\qacenterportal\Planning\Templates\AQW%20Workbench_TDT_8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Documents%20and%20Settings\Gianni\Local%20Settings\Temporary%20Internet%20Files\OLK29\CONSIP%20Allegato%201%20Tabella%20dei%20Test%20-%20Codice%20di%20Test%20070315_02%20con%20macr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Weighting and Counts"/>
      <sheetName val="Test Decision"/>
      <sheetName val="Test Conditions"/>
      <sheetName val="Internal Transfer Lookup"/>
      <sheetName val="SyncData"/>
    </sheetNames>
    <sheetDataSet>
      <sheetData sheetId="0" refreshError="1"/>
      <sheetData sheetId="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Planning List View"/>
      <sheetName val="Test Plan (copy)"/>
      <sheetName val="Test Plan (tree)"/>
      <sheetName val="Copertina"/>
      <sheetName val="Istruzioni"/>
      <sheetName val="Tabella dei test"/>
      <sheetName val="Codice di test"/>
      <sheetName val="Standard Layout"/>
      <sheetName val="Test Planning Setup"/>
      <sheetName val="Users"/>
      <sheetName val="Raw_Data_In"/>
      <sheetName val="Raw Data Out"/>
      <sheetName val="DeletedReqs"/>
      <sheetName val="QACP_Project_Setup"/>
      <sheetName val="QACPRiskFactorWeights"/>
      <sheetName val="Error Log"/>
      <sheetName val="Calc_WS"/>
      <sheetName val="temp_users"/>
      <sheetName val="temp ws"/>
      <sheetName val="Business Rules"/>
      <sheetName val="ClipBoard"/>
    </sheetNames>
    <sheetDataSet>
      <sheetData sheetId="0"/>
      <sheetData sheetId="1"/>
      <sheetData sheetId="2" refreshError="1"/>
      <sheetData sheetId="3" refreshError="1"/>
      <sheetData sheetId="4" refreshError="1"/>
      <sheetData sheetId="5"/>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6696D1E-FD4C-46AF-B0E4-7690298ABB46}" autoFormatId="16" applyNumberFormats="0" applyBorderFormats="0" applyFontFormats="0" applyPatternFormats="0" applyAlignmentFormats="0" applyWidthHeightFormats="0">
  <queryTableRefresh nextId="8">
    <queryTableFields count="7">
      <queryTableField id="1" name="RUOL_ID" tableColumnId="1"/>
      <queryTableField id="2" name="RUOL_FK_UTNT_UTENTE_INL" tableColumnId="2"/>
      <queryTableField id="3" name="RUOL_FK_FUNZ_FUNZIONE" tableColumnId="3"/>
      <queryTableField id="4" name="RURL_FK_UTNT_UTENTE_INL" tableColumnId="4"/>
      <queryTableField id="5" name="RUOL_VALID_FROM" tableColumnId="5"/>
      <queryTableField id="6" name="RUOL_VALID_TO" tableColumnId="6"/>
      <queryTableField id="7" name="UOOR_DESCR" tableColumnId="7"/>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5BC0C2-E1B5-4980-95E5-ACF135A345BB}" name="Tabella_All.1Tab.test" displayName="Tabella_All.1Tab.test" ref="A3:Q83" totalsRowShown="0" headerRowDxfId="27" dataDxfId="26" headerRowBorderDxfId="24" tableBorderDxfId="25">
  <sortState xmlns:xlrd2="http://schemas.microsoft.com/office/spreadsheetml/2017/richdata2" ref="A4:Q83">
    <sortCondition ref="I4:I83"/>
  </sortState>
  <tableColumns count="17">
    <tableColumn id="1" xr3:uid="{2B4FC155-E2EF-47B9-BAA5-CD07B16501E3}" name="ID. Requisito" dataDxfId="23" dataCellStyle="Normale 2"/>
    <tableColumn id="2" xr3:uid="{96D0A626-56F9-4E15-867A-CDB2B0545542}" name="ID" dataDxfId="22" dataCellStyle="Normale 2"/>
    <tableColumn id="3" xr3:uid="{FC51AA82-DCD1-4992-8AF4-5108B5E499F0}" name="Primo livello" dataDxfId="21" dataCellStyle="Normale 2"/>
    <tableColumn id="4" xr3:uid="{A389E33C-C9D7-4220-BF9C-C03AD3135266}" name="ID 2°" dataDxfId="20" dataCellStyle="Normale 2"/>
    <tableColumn id="5" xr3:uid="{2C1E7D8F-B46D-4197-B814-FB1B6E755920}" name="Secondo Livello" dataDxfId="19" dataCellStyle="Normale 2"/>
    <tableColumn id="6" xr3:uid="{8DBA0B56-C201-4903-932F-E6B38828F831}" name="Risk (1-5)" dataDxfId="18" dataCellStyle="Normale 2"/>
    <tableColumn id="7" xr3:uid="{728A2D6E-7CAE-4558-9001-67A0BCFD9900}" name="ID 3°" dataDxfId="17" dataCellStyle="Normale 2"/>
    <tableColumn id="8" xr3:uid="{FC3E4AE4-D6E4-4EEA-A266-3AFC5A1AAD0A}" name="Terzo livello" dataDxfId="16" dataCellStyle="Normale 2"/>
    <tableColumn id="9" xr3:uid="{3C5F814C-4129-44ED-8624-A9FECBDCDDD6}" name="ID 4°" dataDxfId="15" dataCellStyle="Bad">
      <calculatedColumnFormula>_xlfn.IFNA(HYPERLINK("#All.2Spec.test!$A"&amp;MATCH("RF01-01-01-TF-001", 'All.2Spec.test'!$A:$A, 0),"RF01-01-01-TF-001"), "RF01-01-01-TF-001")</calculatedColumnFormula>
    </tableColumn>
    <tableColumn id="10" xr3:uid="{11E32BE8-2FC7-44D9-A21A-B8BEB189C49B}" name="Nome del caso di test" dataDxfId="14"/>
    <tableColumn id="11" xr3:uid="{9D051B39-DF2B-443C-8E1E-80C90841C0E0}" name="Risk (1-5)2" dataDxfId="13" dataCellStyle="Normale 2"/>
    <tableColumn id="12" xr3:uid="{A7C8EDE8-D1BC-4DD9-BCA6-80EEABA2F836}" name="Ciclo di test" dataDxfId="12" dataCellStyle="Normale 2"/>
    <tableColumn id="13" xr3:uid="{5771B3A9-BFD7-42FA-8CA8-2950C6ADFFDC}" name="Stima Durata" dataDxfId="11" dataCellStyle="Normale 2"/>
    <tableColumn id="14" xr3:uid="{B56FEDC6-26A0-467F-8855-58A6C639FF06}" name="Descrizione e note" dataDxfId="10"/>
    <tableColumn id="15" xr3:uid="{A92472EF-2C63-4D25-87F0-0B7DFDF08DAE}" name="Versione" dataDxfId="9" dataCellStyle="Normale 2"/>
    <tableColumn id="16" xr3:uid="{69784EFA-112C-40EF-AF24-DA6CA8E7D8CC}" name="N. cond. di test" dataDxfId="8" dataCellStyle="Normale 2">
      <calculatedColumnFormula>_xlfn.SINGLE(COUNTIFS('All.2Spec.test'!A:A,Tabella_All.1Tab.test[[#This Row],[ID 4°]],'All.2Spec.test'!B:B,"Step"))</calculatedColumnFormula>
    </tableColumn>
    <tableColumn id="17" xr3:uid="{7653F207-96E7-421E-BC80-6B9835180330}" name="Classe di rischio" dataDxfId="7" dataCellStyle="Normale 2">
      <calculatedColumnFormula>IF(F4*K4&lt;1,"Nessuna",(IF(F4*K4&lt;=2,"C",(IF(F4*K4&lt;=4,"C",(IF(F4*K4&lt;=9,"B",(IF(F4*K4&lt;=12,"B","A")))))))))</calculatedColumnFormula>
    </tableColumn>
  </tableColumns>
  <tableStyleInfo name="Stile Tabella invisibi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16126C-BCB2-4096-B761-097C0BF0ECCD}" name="Integrazione" displayName="Integrazione" ref="I2:O200" totalsRowShown="0">
  <autoFilter ref="I2:O200" xr:uid="{B516126C-BCB2-4096-B761-097C0BF0ECCD}">
    <filterColumn colId="1">
      <filters>
        <filter val="ispettore.uno"/>
      </filters>
    </filterColumn>
    <filterColumn colId="2">
      <filters>
        <filter val="recupero_annullamento_nazionale"/>
        <filter val="recupero_inserimento"/>
      </filters>
    </filterColumn>
  </autoFilter>
  <tableColumns count="7">
    <tableColumn id="1" xr3:uid="{D3BEB152-D6A3-4712-BD07-E738E471A638}" name="RUOL_ID" dataDxfId="6"/>
    <tableColumn id="2" xr3:uid="{1A1ADA67-84D0-4D3E-802B-5F246ABB9DF0}" name="RUOL_FK_UTNT_UTENTE_INL"/>
    <tableColumn id="3" xr3:uid="{083675A9-DA4E-4E85-BA21-AAB439EFB79B}" name="RUOL_FK_FUNZ_FUNZIONE"/>
    <tableColumn id="4" xr3:uid="{9DB2B1F2-B65D-4685-91BC-6D66814ACDB8}" name="RURL_FK_UTNT_UTENTE_INL"/>
    <tableColumn id="5" xr3:uid="{BEC6AF88-1858-4458-AA07-30A9D2AEFD30}" name="RUOL_VALID_FROM"/>
    <tableColumn id="6" xr3:uid="{731B5AFF-B91A-465D-951B-D36608A5ECB3}" name="RUOL_VALID_TO"/>
    <tableColumn id="7" xr3:uid="{44C14272-885E-4D54-ABAB-56187C3A4DBF}" name="UOOR_DESCR"/>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679CE1C-E7AF-4820-9AED-F5214B00209D}" name="Utenti_Abilitati_decurtazioni_e_recuperi_in_collaudo____202601271417" displayName="Utenti_Abilitati_decurtazioni_e_recuperi_in_collaudo____202601271417" ref="A2:G3487" tableType="queryTable" totalsRowShown="0">
  <autoFilter ref="A2:G3487" xr:uid="{9679CE1C-E7AF-4820-9AED-F5214B00209D}">
    <filterColumn colId="2">
      <filters>
        <filter val="recupero_annullamento_nazionale"/>
        <filter val="recupero_annullamento_territoriale"/>
      </filters>
    </filterColumn>
  </autoFilter>
  <sortState xmlns:xlrd2="http://schemas.microsoft.com/office/spreadsheetml/2017/richdata2" ref="A41:G3487">
    <sortCondition ref="C3:C3487"/>
    <sortCondition ref="B3:B3487"/>
    <sortCondition ref="D3:D3487"/>
  </sortState>
  <tableColumns count="7">
    <tableColumn id="1" xr3:uid="{B808CF9A-0FD5-4E74-8EDD-267735AFAA8C}" uniqueName="1" name="RUOL_ID" queryTableFieldId="1"/>
    <tableColumn id="2" xr3:uid="{C194707F-4DC6-4E0D-9FA3-8374449330EA}" uniqueName="2" name="RUOL_FK_UTNT_UTENTE_INL" queryTableFieldId="2" dataDxfId="5"/>
    <tableColumn id="3" xr3:uid="{4CBF5CF2-75B8-4711-AEE3-62EFB403ED4E}" uniqueName="3" name="RUOL_FK_FUNZ_FUNZIONE" queryTableFieldId="3" dataDxfId="4"/>
    <tableColumn id="4" xr3:uid="{C9C163F0-CD41-47ED-B735-F12CC3761ED8}" uniqueName="4" name="RURL_FK_UTNT_UTENTE_INL" queryTableFieldId="4" dataDxfId="3"/>
    <tableColumn id="5" xr3:uid="{46CE0D2D-5981-4DF6-BA2A-29684628282C}" uniqueName="5" name="RUOL_VALID_FROM" queryTableFieldId="5" dataDxfId="2"/>
    <tableColumn id="6" xr3:uid="{79D0245D-335E-46E2-B701-D3509012F2AC}" uniqueName="6" name="RUOL_VALID_TO" queryTableFieldId="6" dataDxfId="1"/>
    <tableColumn id="7" xr3:uid="{C74493FB-59ED-4815-B7EC-97D3C500E277}" uniqueName="7" name="UOOR_DESCR" queryTableFieldId="7" dataDxfId="0"/>
  </tableColumns>
  <tableStyleInfo name="TableStyleMedium6"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5.emf"/><Relationship Id="rId12"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11" Type="http://schemas.openxmlformats.org/officeDocument/2006/relationships/image" Target="../media/image7.emf"/><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ontrol" Target="../activeX/activeX4.xml"/><Relationship Id="rId9" Type="http://schemas.openxmlformats.org/officeDocument/2006/relationships/image" Target="../media/image6.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26.emf"/><Relationship Id="rId21" Type="http://schemas.openxmlformats.org/officeDocument/2006/relationships/image" Target="../media/image17.emf"/><Relationship Id="rId34" Type="http://schemas.openxmlformats.org/officeDocument/2006/relationships/oleObject" Target="../embeddings/oleObject16.bin"/><Relationship Id="rId47" Type="http://schemas.openxmlformats.org/officeDocument/2006/relationships/image" Target="../media/image30.emf"/><Relationship Id="rId42" Type="http://schemas.openxmlformats.org/officeDocument/2006/relationships/control" Target="../activeX/activeX6.xml"/><Relationship Id="rId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oleObject" Target="../embeddings/oleObject7.bin"/><Relationship Id="rId29" Type="http://schemas.openxmlformats.org/officeDocument/2006/relationships/image" Target="../media/image21.emf"/><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12.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25.emf"/><Relationship Id="rId45" Type="http://schemas.openxmlformats.org/officeDocument/2006/relationships/image" Target="../media/image29.emf"/><Relationship Id="rId40" Type="http://schemas.openxmlformats.org/officeDocument/2006/relationships/control" Target="../activeX/activeX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oleObject" Target="../embeddings/oleObject13.bin"/><Relationship Id="rId36" Type="http://schemas.openxmlformats.org/officeDocument/2006/relationships/oleObject" Target="../embeddings/oleObject17.bin"/><Relationship Id="rId10" Type="http://schemas.openxmlformats.org/officeDocument/2006/relationships/oleObject" Target="../embeddings/oleObject4.bin"/><Relationship Id="rId19" Type="http://schemas.openxmlformats.org/officeDocument/2006/relationships/image" Target="../media/image16.emf"/><Relationship Id="rId31" Type="http://schemas.openxmlformats.org/officeDocument/2006/relationships/image" Target="../media/image22.emf"/><Relationship Id="rId44" Type="http://schemas.openxmlformats.org/officeDocument/2006/relationships/control" Target="../activeX/activeX7.xml"/><Relationship Id="rId4" Type="http://schemas.openxmlformats.org/officeDocument/2006/relationships/oleObject" Target="../embeddings/oleObject1.bin"/><Relationship Id="rId9" Type="http://schemas.openxmlformats.org/officeDocument/2006/relationships/image" Target="../media/image11.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0.emf"/><Relationship Id="rId30" Type="http://schemas.openxmlformats.org/officeDocument/2006/relationships/oleObject" Target="../embeddings/oleObject14.bin"/><Relationship Id="rId35" Type="http://schemas.openxmlformats.org/officeDocument/2006/relationships/image" Target="../media/image24.emf"/><Relationship Id="rId43" Type="http://schemas.openxmlformats.org/officeDocument/2006/relationships/image" Target="../media/image28.emf"/><Relationship Id="rId8" Type="http://schemas.openxmlformats.org/officeDocument/2006/relationships/oleObject" Target="../embeddings/oleObject3.bin"/><Relationship Id="rId3" Type="http://schemas.openxmlformats.org/officeDocument/2006/relationships/vmlDrawing" Target="../drawings/vmlDrawing2.vml"/><Relationship Id="rId12" Type="http://schemas.openxmlformats.org/officeDocument/2006/relationships/oleObject" Target="../embeddings/oleObject5.bin"/><Relationship Id="rId17" Type="http://schemas.openxmlformats.org/officeDocument/2006/relationships/image" Target="../media/image15.emf"/><Relationship Id="rId25" Type="http://schemas.openxmlformats.org/officeDocument/2006/relationships/image" Target="../media/image19.emf"/><Relationship Id="rId33" Type="http://schemas.openxmlformats.org/officeDocument/2006/relationships/image" Target="../media/image23.emf"/><Relationship Id="rId38" Type="http://schemas.openxmlformats.org/officeDocument/2006/relationships/oleObject" Target="../embeddings/oleObject18.bin"/><Relationship Id="rId46" Type="http://schemas.openxmlformats.org/officeDocument/2006/relationships/control" Target="../activeX/activeX8.xml"/><Relationship Id="rId20" Type="http://schemas.openxmlformats.org/officeDocument/2006/relationships/oleObject" Target="../embeddings/oleObject9.bin"/><Relationship Id="rId41" Type="http://schemas.openxmlformats.org/officeDocument/2006/relationships/image" Target="../media/image27.emf"/></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3.vml"/><Relationship Id="rId7" Type="http://schemas.openxmlformats.org/officeDocument/2006/relationships/image" Target="../media/image33.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32.emf"/><Relationship Id="rId9" Type="http://schemas.openxmlformats.org/officeDocument/2006/relationships/image" Target="../media/image34.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D11"/>
  <sheetViews>
    <sheetView workbookViewId="0"/>
  </sheetViews>
  <sheetFormatPr defaultRowHeight="12.75"/>
  <cols>
    <col min="1" max="1" width="1.42578125" customWidth="1"/>
    <col min="2" max="2" width="104.5703125" bestFit="1" customWidth="1"/>
    <col min="3" max="3" width="27.5703125" customWidth="1"/>
    <col min="4" max="4" width="17.85546875" customWidth="1"/>
  </cols>
  <sheetData>
    <row r="2" spans="1:4" ht="66.75" customHeight="1">
      <c r="A2" s="1"/>
      <c r="B2" s="2"/>
    </row>
    <row r="3" spans="1:4" ht="17.649999999999999" customHeight="1">
      <c r="A3" s="1"/>
      <c r="B3" s="5" t="s">
        <v>0</v>
      </c>
      <c r="C3" s="3" t="s">
        <v>1</v>
      </c>
    </row>
    <row r="4" spans="1:4" ht="16.5" customHeight="1">
      <c r="A4" s="1"/>
      <c r="B4" s="5" t="s">
        <v>2</v>
      </c>
      <c r="C4" s="3" t="s">
        <v>3</v>
      </c>
    </row>
    <row r="5" spans="1:4" ht="16.5" customHeight="1">
      <c r="A5" s="1"/>
      <c r="B5" s="5" t="s">
        <v>4</v>
      </c>
      <c r="C5" s="3" t="s">
        <v>5</v>
      </c>
    </row>
    <row r="6" spans="1:4" ht="16.5" customHeight="1">
      <c r="A6" s="1"/>
      <c r="B6" s="5" t="s">
        <v>6</v>
      </c>
      <c r="C6" s="4">
        <v>44521</v>
      </c>
    </row>
    <row r="7" spans="1:4" ht="16.5" customHeight="1">
      <c r="A7" s="1"/>
      <c r="B7" s="5" t="s">
        <v>7</v>
      </c>
      <c r="C7" s="3" t="s">
        <v>8</v>
      </c>
    </row>
    <row r="8" spans="1:4" ht="16.5" customHeight="1">
      <c r="A8" s="1"/>
      <c r="B8" s="5" t="s">
        <v>9</v>
      </c>
      <c r="C8" s="3" t="s">
        <v>10</v>
      </c>
    </row>
    <row r="9" spans="1:4" ht="16.5" customHeight="1">
      <c r="A9" s="1"/>
      <c r="B9" s="2"/>
    </row>
    <row r="10" spans="1:4" ht="119.25" customHeight="1">
      <c r="A10" s="1"/>
      <c r="B10" s="114" t="s">
        <v>11</v>
      </c>
      <c r="C10" s="115"/>
      <c r="D10" s="116"/>
    </row>
    <row r="11" spans="1:4" ht="16.5" customHeight="1"/>
  </sheetData>
  <mergeCells count="1">
    <mergeCell ref="B10:D10"/>
  </mergeCells>
  <phoneticPr fontId="7" type="noConversion"/>
  <pageMargins left="0.38" right="0.55000000000000004" top="0.67" bottom="0.62" header="0.46" footer="0.5"/>
  <pageSetup paperSize="9" orientation="landscape"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escrizione">
    <pageSetUpPr fitToPage="1"/>
  </sheetPr>
  <dimension ref="A1:AH173"/>
  <sheetViews>
    <sheetView tabSelected="1" workbookViewId="0">
      <selection activeCell="A4" sqref="A4"/>
    </sheetView>
  </sheetViews>
  <sheetFormatPr defaultColWidth="9.42578125" defaultRowHeight="12.75"/>
  <cols>
    <col min="1" max="1" width="14" style="79" customWidth="1"/>
    <col min="2" max="2" width="7" style="79" customWidth="1"/>
    <col min="3" max="3" width="17.28515625" style="80" customWidth="1"/>
    <col min="4" max="4" width="10.140625" style="79" customWidth="1"/>
    <col min="5" max="5" width="19.5703125" style="80" customWidth="1"/>
    <col min="6" max="6" width="6.140625" style="79" customWidth="1"/>
    <col min="7" max="7" width="14.140625" style="80" customWidth="1"/>
    <col min="8" max="8" width="36.140625" style="80" customWidth="1"/>
    <col min="9" max="9" width="24.140625" style="79" bestFit="1" customWidth="1"/>
    <col min="10" max="10" width="26.140625" style="80" customWidth="1"/>
    <col min="11" max="11" width="6.140625" style="79" customWidth="1"/>
    <col min="12" max="12" width="7.140625" style="81" customWidth="1"/>
    <col min="13" max="13" width="7.85546875" style="79" customWidth="1"/>
    <col min="14" max="14" width="29.7109375" style="80" customWidth="1"/>
    <col min="15" max="15" width="5.5703125" style="81" customWidth="1"/>
    <col min="16" max="16" width="11.28515625" style="81" customWidth="1"/>
    <col min="17" max="17" width="9.42578125" style="80" customWidth="1"/>
    <col min="18" max="18" width="3" style="80" customWidth="1"/>
    <col min="19" max="24" width="9.42578125" style="80" customWidth="1"/>
    <col min="25" max="25" width="6.85546875" style="80" hidden="1" customWidth="1"/>
    <col min="26" max="28" width="3.140625" style="80" hidden="1" customWidth="1"/>
    <col min="29" max="29" width="9.42578125" style="80" hidden="1" customWidth="1"/>
    <col min="30" max="30" width="30.140625" style="80" hidden="1" customWidth="1"/>
    <col min="31" max="31" width="31.42578125" style="80" hidden="1" customWidth="1"/>
    <col min="32" max="32" width="32.140625" style="80" hidden="1" customWidth="1"/>
    <col min="33" max="34" width="26.85546875" style="80" hidden="1" customWidth="1"/>
    <col min="35" max="60" width="9.42578125" style="80" customWidth="1"/>
    <col min="61" max="16384" width="9.42578125" style="80"/>
  </cols>
  <sheetData>
    <row r="1" spans="1:19" s="68" customFormat="1" ht="58.5" customHeight="1" thickBot="1">
      <c r="A1" s="61"/>
      <c r="B1" s="107" t="str">
        <f>'Copertina All.1Tab.test'!C7</f>
        <v>Profile Manager</v>
      </c>
      <c r="C1" s="108"/>
      <c r="D1" s="108"/>
      <c r="E1" s="109"/>
      <c r="F1" s="110" t="s">
        <v>12</v>
      </c>
      <c r="G1" s="111"/>
      <c r="H1" s="62" t="str">
        <f>'Copertina All.1Tab.test'!C3</f>
        <v>INL_4-RIC-SI-007 - PdT - Profile Manager SMART</v>
      </c>
      <c r="I1" s="63" t="s">
        <v>4</v>
      </c>
      <c r="J1" s="62" t="str">
        <f>'Copertina All.1Tab.test'!C5</f>
        <v>1.0</v>
      </c>
      <c r="K1" s="64"/>
      <c r="L1" s="65"/>
      <c r="M1" s="66"/>
      <c r="N1" s="67"/>
      <c r="O1" s="65"/>
      <c r="P1" s="112"/>
      <c r="Q1" s="113"/>
    </row>
    <row r="2" spans="1:19" s="70" customFormat="1">
      <c r="A2" s="69"/>
      <c r="B2" s="101" t="s">
        <v>13</v>
      </c>
      <c r="C2" s="102"/>
      <c r="D2" s="102"/>
      <c r="E2" s="102"/>
      <c r="F2" s="102"/>
      <c r="G2" s="102"/>
      <c r="H2" s="103"/>
      <c r="I2" s="104" t="s">
        <v>14</v>
      </c>
      <c r="J2" s="105"/>
      <c r="K2" s="105"/>
      <c r="L2" s="105"/>
      <c r="M2" s="105"/>
      <c r="N2" s="105"/>
      <c r="O2" s="105"/>
      <c r="P2" s="105"/>
      <c r="Q2" s="106"/>
    </row>
    <row r="3" spans="1:19" s="70" customFormat="1" ht="30">
      <c r="A3" s="49" t="s">
        <v>15</v>
      </c>
      <c r="B3" s="50" t="s">
        <v>16</v>
      </c>
      <c r="C3" s="51" t="s">
        <v>17</v>
      </c>
      <c r="D3" s="52" t="s">
        <v>18</v>
      </c>
      <c r="E3" s="51" t="s">
        <v>19</v>
      </c>
      <c r="F3" s="71" t="s">
        <v>20</v>
      </c>
      <c r="G3" s="72" t="s">
        <v>21</v>
      </c>
      <c r="H3" s="73" t="s">
        <v>22</v>
      </c>
      <c r="I3" s="53" t="s">
        <v>23</v>
      </c>
      <c r="J3" s="74" t="s">
        <v>24</v>
      </c>
      <c r="K3" s="75" t="s">
        <v>25</v>
      </c>
      <c r="L3" s="54" t="s">
        <v>26</v>
      </c>
      <c r="M3" s="55" t="s">
        <v>27</v>
      </c>
      <c r="N3" s="76" t="s">
        <v>28</v>
      </c>
      <c r="O3" s="56" t="s">
        <v>4</v>
      </c>
      <c r="P3" s="57" t="s">
        <v>29</v>
      </c>
      <c r="Q3" s="77" t="s">
        <v>30</v>
      </c>
    </row>
    <row r="4" spans="1:19" s="70" customFormat="1" ht="38.25">
      <c r="A4" s="92"/>
      <c r="B4" s="83" t="s">
        <v>31</v>
      </c>
      <c r="C4" s="84" t="s">
        <v>32</v>
      </c>
      <c r="D4" s="85" t="s">
        <v>33</v>
      </c>
      <c r="E4" s="84" t="s">
        <v>34</v>
      </c>
      <c r="F4" s="86" t="s">
        <v>35</v>
      </c>
      <c r="G4" s="87" t="s">
        <v>36</v>
      </c>
      <c r="H4" s="84" t="s">
        <v>37</v>
      </c>
      <c r="I4" s="58" t="str">
        <f>_xlfn.IFNA(HYPERLINK("#All.2Spec.test!$A"&amp;MATCH("RF01-01-01-TF-001", 'All.2Spec.test'!$A:$A, 0),"RF01-01-01-TF-001"), "RF01-01-01-TF-001")</f>
        <v>RF01-01-01-TF-001</v>
      </c>
      <c r="J4" s="60" t="s">
        <v>38</v>
      </c>
      <c r="K4" s="86" t="s">
        <v>39</v>
      </c>
      <c r="L4" s="86"/>
      <c r="M4" s="86"/>
      <c r="N4" s="88" t="s">
        <v>40</v>
      </c>
      <c r="O4" s="89"/>
      <c r="P4" s="90">
        <f ca="1">_xlfn.SINGLE(COUNTIFS('All.2Spec.test'!A:A,Tabella_All.1Tab.test[[#This Row],[ID 4°]],'All.2Spec.test'!B:B,"Step"))</f>
        <v>1</v>
      </c>
      <c r="Q4" s="91" t="str">
        <f t="shared" ref="Q4:Q35" si="0">IF(F4*K4&lt;1,"Nessuna",(IF(F4*K4&lt;=2,"C",(IF(F4*K4&lt;=4,"C",(IF(F4*K4&lt;=9,"B",(IF(F4*K4&lt;=12,"B","A")))))))))</f>
        <v>B</v>
      </c>
      <c r="S4" s="78"/>
    </row>
    <row r="5" spans="1:19" s="70" customFormat="1" ht="38.25">
      <c r="A5" s="92"/>
      <c r="B5" s="83" t="s">
        <v>31</v>
      </c>
      <c r="C5" s="84" t="s">
        <v>41</v>
      </c>
      <c r="D5" s="85" t="s">
        <v>33</v>
      </c>
      <c r="E5" s="84" t="s">
        <v>42</v>
      </c>
      <c r="F5" s="86" t="s">
        <v>35</v>
      </c>
      <c r="G5" s="87" t="s">
        <v>36</v>
      </c>
      <c r="H5" s="84" t="s">
        <v>37</v>
      </c>
      <c r="I5" s="58" t="str">
        <f>_xlfn.IFNA(HYPERLINK("#All.2Spec.test!$A"&amp;MATCH("RF01-01-01-TF-002", 'All.2Spec.test'!$A:$A, 0),"RF01-01-01-TF-002"), "RF01-01-01-TF-002")</f>
        <v>RF01-01-01-TF-002</v>
      </c>
      <c r="J5" s="60" t="s">
        <v>43</v>
      </c>
      <c r="K5" s="86" t="s">
        <v>39</v>
      </c>
      <c r="L5" s="86"/>
      <c r="M5" s="86"/>
      <c r="N5" s="88" t="s">
        <v>44</v>
      </c>
      <c r="O5" s="89"/>
      <c r="P5" s="90">
        <f ca="1">_xlfn.SINGLE(COUNTIFS('All.2Spec.test'!A:A,Tabella_All.1Tab.test[[#This Row],[ID 4°]],'All.2Spec.test'!B:B,"Step"))</f>
        <v>1</v>
      </c>
      <c r="Q5" s="91" t="str">
        <f t="shared" si="0"/>
        <v>B</v>
      </c>
      <c r="S5" s="78"/>
    </row>
    <row r="6" spans="1:19" s="70" customFormat="1" ht="38.25">
      <c r="A6" s="92"/>
      <c r="B6" s="83" t="s">
        <v>31</v>
      </c>
      <c r="C6" s="84" t="s">
        <v>41</v>
      </c>
      <c r="D6" s="85" t="s">
        <v>33</v>
      </c>
      <c r="E6" s="84" t="s">
        <v>42</v>
      </c>
      <c r="F6" s="86" t="s">
        <v>35</v>
      </c>
      <c r="G6" s="87" t="s">
        <v>36</v>
      </c>
      <c r="H6" s="84" t="s">
        <v>37</v>
      </c>
      <c r="I6" s="58" t="str">
        <f>_xlfn.IFNA(HYPERLINK("#All.2Spec.test!$A"&amp;MATCH("RF01-01-01-TF-003", 'All.2Spec.test'!$A:$A, 0),"RF01-01-01-TF-003"), "RF01-01-01-TF-003")</f>
        <v>RF01-01-01-TF-003</v>
      </c>
      <c r="J6" s="60" t="s">
        <v>45</v>
      </c>
      <c r="K6" s="86" t="s">
        <v>39</v>
      </c>
      <c r="L6" s="86"/>
      <c r="M6" s="86"/>
      <c r="N6" s="88" t="s">
        <v>46</v>
      </c>
      <c r="O6" s="89"/>
      <c r="P6" s="90">
        <f ca="1">_xlfn.SINGLE(COUNTIFS('All.2Spec.test'!A:A,Tabella_All.1Tab.test[[#This Row],[ID 4°]],'All.2Spec.test'!B:B,"Step"))</f>
        <v>1</v>
      </c>
      <c r="Q6" s="91" t="str">
        <f t="shared" si="0"/>
        <v>B</v>
      </c>
      <c r="S6" s="78"/>
    </row>
    <row r="7" spans="1:19" s="70" customFormat="1" ht="51">
      <c r="A7" s="92"/>
      <c r="B7" s="83" t="s">
        <v>31</v>
      </c>
      <c r="C7" s="84" t="s">
        <v>41</v>
      </c>
      <c r="D7" s="85" t="s">
        <v>33</v>
      </c>
      <c r="E7" s="84" t="s">
        <v>42</v>
      </c>
      <c r="F7" s="86" t="s">
        <v>35</v>
      </c>
      <c r="G7" s="87" t="s">
        <v>36</v>
      </c>
      <c r="H7" s="84" t="s">
        <v>37</v>
      </c>
      <c r="I7" s="58" t="str">
        <f>_xlfn.IFNA(HYPERLINK("#All.2Spec.test!$A"&amp;MATCH("RF01-01-01-TF-004", 'All.2Spec.test'!$A:$A, 0),"RF01-01-01-TF-004"), "RF01-01-01-TF-004")</f>
        <v>RF01-01-01-TF-004</v>
      </c>
      <c r="J7" s="60" t="s">
        <v>47</v>
      </c>
      <c r="K7" s="86" t="s">
        <v>39</v>
      </c>
      <c r="L7" s="86"/>
      <c r="M7" s="86"/>
      <c r="N7" s="88" t="s">
        <v>48</v>
      </c>
      <c r="O7" s="89"/>
      <c r="P7" s="90">
        <f ca="1">_xlfn.SINGLE(COUNTIFS('All.2Spec.test'!A:A,Tabella_All.1Tab.test[[#This Row],[ID 4°]],'All.2Spec.test'!B:B,"Step"))</f>
        <v>1</v>
      </c>
      <c r="Q7" s="91" t="str">
        <f t="shared" si="0"/>
        <v>B</v>
      </c>
      <c r="S7" s="78"/>
    </row>
    <row r="8" spans="1:19" s="70" customFormat="1" ht="38.25">
      <c r="A8" s="92"/>
      <c r="B8" s="83" t="s">
        <v>31</v>
      </c>
      <c r="C8" s="84" t="s">
        <v>41</v>
      </c>
      <c r="D8" s="85" t="s">
        <v>33</v>
      </c>
      <c r="E8" s="84" t="s">
        <v>42</v>
      </c>
      <c r="F8" s="86" t="s">
        <v>35</v>
      </c>
      <c r="G8" s="87" t="s">
        <v>49</v>
      </c>
      <c r="H8" s="84" t="s">
        <v>50</v>
      </c>
      <c r="I8" s="58" t="str">
        <f>_xlfn.IFNA(HYPERLINK("#All.2Spec.test!$A"&amp;MATCH("RF01-01-02-TF-001", 'All.2Spec.test'!$A:$A, 0),"RF01-01-02-TF-001"), "RF01-01-02-TF-001")</f>
        <v>RF01-01-02-TF-001</v>
      </c>
      <c r="J8" s="60" t="s">
        <v>51</v>
      </c>
      <c r="K8" s="86" t="s">
        <v>39</v>
      </c>
      <c r="L8" s="86"/>
      <c r="M8" s="86"/>
      <c r="N8" s="88" t="s">
        <v>52</v>
      </c>
      <c r="O8" s="89"/>
      <c r="P8" s="90">
        <f ca="1">_xlfn.SINGLE(COUNTIFS('All.2Spec.test'!A:A,Tabella_All.1Tab.test[[#This Row],[ID 4°]],'All.2Spec.test'!B:B,"Step"))</f>
        <v>1</v>
      </c>
      <c r="Q8" s="91" t="str">
        <f t="shared" si="0"/>
        <v>B</v>
      </c>
      <c r="S8" s="78"/>
    </row>
    <row r="9" spans="1:19" s="70" customFormat="1" ht="38.25">
      <c r="A9" s="92"/>
      <c r="B9" s="83" t="s">
        <v>31</v>
      </c>
      <c r="C9" s="84" t="s">
        <v>41</v>
      </c>
      <c r="D9" s="85" t="s">
        <v>33</v>
      </c>
      <c r="E9" s="84" t="s">
        <v>42</v>
      </c>
      <c r="F9" s="86" t="s">
        <v>35</v>
      </c>
      <c r="G9" s="87" t="s">
        <v>49</v>
      </c>
      <c r="H9" s="84" t="s">
        <v>50</v>
      </c>
      <c r="I9" s="58" t="str">
        <f>_xlfn.IFNA(HYPERLINK("#All.2Spec.test!$A"&amp;MATCH("RF01-01-02-TF-002", 'All.2Spec.test'!$A:$A, 0),"RF01-01-02-TF-002"), "RF01-01-02-TF-002")</f>
        <v>RF01-01-02-TF-002</v>
      </c>
      <c r="J9" s="60" t="s">
        <v>53</v>
      </c>
      <c r="K9" s="86" t="s">
        <v>39</v>
      </c>
      <c r="L9" s="86"/>
      <c r="M9" s="86"/>
      <c r="N9" s="88" t="s">
        <v>54</v>
      </c>
      <c r="O9" s="89"/>
      <c r="P9" s="90">
        <f ca="1">_xlfn.SINGLE(COUNTIFS('All.2Spec.test'!A:A,Tabella_All.1Tab.test[[#This Row],[ID 4°]],'All.2Spec.test'!B:B,"Step"))</f>
        <v>1</v>
      </c>
      <c r="Q9" s="91" t="str">
        <f t="shared" si="0"/>
        <v>B</v>
      </c>
      <c r="S9" s="78"/>
    </row>
    <row r="10" spans="1:19" s="70" customFormat="1" ht="38.25">
      <c r="A10" s="92"/>
      <c r="B10" s="83" t="s">
        <v>31</v>
      </c>
      <c r="C10" s="84" t="s">
        <v>41</v>
      </c>
      <c r="D10" s="85" t="s">
        <v>33</v>
      </c>
      <c r="E10" s="84" t="s">
        <v>42</v>
      </c>
      <c r="F10" s="86" t="s">
        <v>35</v>
      </c>
      <c r="G10" s="87" t="s">
        <v>49</v>
      </c>
      <c r="H10" s="84" t="s">
        <v>50</v>
      </c>
      <c r="I10" s="58" t="str">
        <f>_xlfn.IFNA(HYPERLINK("#All.2Spec.test!$A"&amp;MATCH("RF01-01-02-TF-003", 'All.2Spec.test'!$A:$A, 0),"RF01-01-02-TF-003"), "RF01-01-02-TF-003")</f>
        <v>RF01-01-02-TF-003</v>
      </c>
      <c r="J10" s="60" t="s">
        <v>55</v>
      </c>
      <c r="K10" s="86" t="s">
        <v>39</v>
      </c>
      <c r="L10" s="86"/>
      <c r="M10" s="86"/>
      <c r="N10" s="88" t="s">
        <v>56</v>
      </c>
      <c r="O10" s="89"/>
      <c r="P10" s="90">
        <f ca="1">_xlfn.SINGLE(COUNTIFS('All.2Spec.test'!A:A,Tabella_All.1Tab.test[[#This Row],[ID 4°]],'All.2Spec.test'!B:B,"Step"))</f>
        <v>1</v>
      </c>
      <c r="Q10" s="91" t="str">
        <f t="shared" si="0"/>
        <v>B</v>
      </c>
      <c r="S10" s="78"/>
    </row>
    <row r="11" spans="1:19" s="70" customFormat="1" ht="38.25">
      <c r="A11" s="92"/>
      <c r="B11" s="83" t="s">
        <v>31</v>
      </c>
      <c r="C11" s="84" t="s">
        <v>41</v>
      </c>
      <c r="D11" s="85" t="s">
        <v>33</v>
      </c>
      <c r="E11" s="84" t="s">
        <v>42</v>
      </c>
      <c r="F11" s="86" t="s">
        <v>35</v>
      </c>
      <c r="G11" s="87" t="s">
        <v>49</v>
      </c>
      <c r="H11" s="84" t="s">
        <v>50</v>
      </c>
      <c r="I11" s="58" t="str">
        <f>_xlfn.IFNA(HYPERLINK("#All.2Spec.test!$A"&amp;MATCH("RF01-01-02-TF-004", 'All.2Spec.test'!$A:$A, 0),"RF01-01-02-TF-004"), "RF01-01-02-TF-004")</f>
        <v>RF01-01-02-TF-004</v>
      </c>
      <c r="J11" s="60" t="s">
        <v>57</v>
      </c>
      <c r="K11" s="86" t="s">
        <v>39</v>
      </c>
      <c r="L11" s="86"/>
      <c r="M11" s="86"/>
      <c r="N11" s="88" t="s">
        <v>58</v>
      </c>
      <c r="O11" s="89"/>
      <c r="P11" s="90">
        <f ca="1">_xlfn.SINGLE(COUNTIFS('All.2Spec.test'!A:A,Tabella_All.1Tab.test[[#This Row],[ID 4°]],'All.2Spec.test'!B:B,"Step"))</f>
        <v>1</v>
      </c>
      <c r="Q11" s="91" t="str">
        <f t="shared" si="0"/>
        <v>B</v>
      </c>
      <c r="S11" s="78"/>
    </row>
    <row r="12" spans="1:19" s="70" customFormat="1" ht="38.25">
      <c r="A12" s="92"/>
      <c r="B12" s="83" t="s">
        <v>31</v>
      </c>
      <c r="C12" s="84" t="s">
        <v>41</v>
      </c>
      <c r="D12" s="85" t="s">
        <v>33</v>
      </c>
      <c r="E12" s="84" t="s">
        <v>42</v>
      </c>
      <c r="F12" s="86" t="s">
        <v>35</v>
      </c>
      <c r="G12" s="87" t="s">
        <v>59</v>
      </c>
      <c r="H12" s="84" t="s">
        <v>60</v>
      </c>
      <c r="I12" s="58" t="str">
        <f>_xlfn.IFNA(HYPERLINK("#All.2Spec.test!$A"&amp;MATCH("RF01-01-03-TF-001", 'All.2Spec.test'!$A:$A, 0),"RF01-01-03-TF-001"), "RF01-01-03-TF-001")</f>
        <v>RF01-01-03-TF-001</v>
      </c>
      <c r="J12" s="60" t="s">
        <v>61</v>
      </c>
      <c r="K12" s="86" t="s">
        <v>39</v>
      </c>
      <c r="L12" s="86"/>
      <c r="M12" s="86"/>
      <c r="N12" s="88" t="s">
        <v>62</v>
      </c>
      <c r="O12" s="89"/>
      <c r="P12" s="90">
        <f ca="1">_xlfn.SINGLE(COUNTIFS('All.2Spec.test'!A:A,Tabella_All.1Tab.test[[#This Row],[ID 4°]],'All.2Spec.test'!B:B,"Step"))</f>
        <v>1</v>
      </c>
      <c r="Q12" s="91" t="str">
        <f t="shared" si="0"/>
        <v>B</v>
      </c>
      <c r="S12" s="78"/>
    </row>
    <row r="13" spans="1:19" s="70" customFormat="1" ht="38.25">
      <c r="A13" s="92"/>
      <c r="B13" s="83" t="s">
        <v>31</v>
      </c>
      <c r="C13" s="84" t="s">
        <v>41</v>
      </c>
      <c r="D13" s="85" t="s">
        <v>33</v>
      </c>
      <c r="E13" s="84" t="s">
        <v>42</v>
      </c>
      <c r="F13" s="86" t="s">
        <v>35</v>
      </c>
      <c r="G13" s="87" t="s">
        <v>59</v>
      </c>
      <c r="H13" s="84" t="s">
        <v>60</v>
      </c>
      <c r="I13" s="58" t="str">
        <f>_xlfn.IFNA(HYPERLINK("#All.2Spec.test!$A"&amp;MATCH("RF01-01-03-TF-002", 'All.2Spec.test'!$A:$A, 0),"RF01-01-03-TF-002"), "RF01-01-03-TF-002")</f>
        <v>RF01-01-03-TF-002</v>
      </c>
      <c r="J13" s="60" t="s">
        <v>63</v>
      </c>
      <c r="K13" s="86" t="s">
        <v>39</v>
      </c>
      <c r="L13" s="86"/>
      <c r="M13" s="86"/>
      <c r="N13" s="88" t="s">
        <v>64</v>
      </c>
      <c r="O13" s="89"/>
      <c r="P13" s="90">
        <f ca="1">_xlfn.SINGLE(COUNTIFS('All.2Spec.test'!A:A,Tabella_All.1Tab.test[[#This Row],[ID 4°]],'All.2Spec.test'!B:B,"Step"))</f>
        <v>1</v>
      </c>
      <c r="Q13" s="91" t="str">
        <f t="shared" si="0"/>
        <v>B</v>
      </c>
      <c r="S13" s="78"/>
    </row>
    <row r="14" spans="1:19" s="70" customFormat="1" ht="38.25">
      <c r="A14" s="92"/>
      <c r="B14" s="83" t="s">
        <v>31</v>
      </c>
      <c r="C14" s="84" t="s">
        <v>41</v>
      </c>
      <c r="D14" s="85" t="s">
        <v>33</v>
      </c>
      <c r="E14" s="84" t="s">
        <v>42</v>
      </c>
      <c r="F14" s="86" t="s">
        <v>35</v>
      </c>
      <c r="G14" s="87" t="s">
        <v>59</v>
      </c>
      <c r="H14" s="84" t="s">
        <v>60</v>
      </c>
      <c r="I14" s="58" t="str">
        <f>_xlfn.IFNA(HYPERLINK("#All.2Spec.test!$A"&amp;MATCH("RF01-01-03-TF-003", 'All.2Spec.test'!$A:$A, 0),"RF01-01-03-TF-003"), "RF01-01-03-TF-003")</f>
        <v>RF01-01-03-TF-003</v>
      </c>
      <c r="J14" s="60" t="s">
        <v>65</v>
      </c>
      <c r="K14" s="86" t="s">
        <v>39</v>
      </c>
      <c r="L14" s="86"/>
      <c r="M14" s="86"/>
      <c r="N14" s="88" t="s">
        <v>66</v>
      </c>
      <c r="O14" s="89"/>
      <c r="P14" s="90">
        <f ca="1">_xlfn.SINGLE(COUNTIFS('All.2Spec.test'!A:A,Tabella_All.1Tab.test[[#This Row],[ID 4°]],'All.2Spec.test'!B:B,"Step"))</f>
        <v>1</v>
      </c>
      <c r="Q14" s="91" t="str">
        <f t="shared" si="0"/>
        <v>B</v>
      </c>
      <c r="S14" s="78"/>
    </row>
    <row r="15" spans="1:19" s="70" customFormat="1" ht="38.25">
      <c r="A15" s="92"/>
      <c r="B15" s="83" t="s">
        <v>31</v>
      </c>
      <c r="C15" s="84" t="s">
        <v>41</v>
      </c>
      <c r="D15" s="85" t="s">
        <v>33</v>
      </c>
      <c r="E15" s="84" t="s">
        <v>42</v>
      </c>
      <c r="F15" s="86" t="s">
        <v>35</v>
      </c>
      <c r="G15" s="87" t="s">
        <v>59</v>
      </c>
      <c r="H15" s="84" t="s">
        <v>60</v>
      </c>
      <c r="I15" s="58" t="str">
        <f>_xlfn.IFNA(HYPERLINK("#All.2Spec.test!$A"&amp;MATCH("RF01-01-03-TF-004", 'All.2Spec.test'!$A:$A, 0),"RF01-01-03-TF-004"), "RF01-01-03-TF-004")</f>
        <v>RF01-01-03-TF-004</v>
      </c>
      <c r="J15" s="60" t="s">
        <v>67</v>
      </c>
      <c r="K15" s="86" t="s">
        <v>39</v>
      </c>
      <c r="L15" s="86"/>
      <c r="M15" s="86"/>
      <c r="N15" s="88" t="s">
        <v>68</v>
      </c>
      <c r="O15" s="89"/>
      <c r="P15" s="90">
        <f ca="1">_xlfn.SINGLE(COUNTIFS('All.2Spec.test'!A:A,Tabella_All.1Tab.test[[#This Row],[ID 4°]],'All.2Spec.test'!B:B,"Step"))</f>
        <v>1</v>
      </c>
      <c r="Q15" s="91" t="str">
        <f t="shared" si="0"/>
        <v>B</v>
      </c>
      <c r="S15" s="78"/>
    </row>
    <row r="16" spans="1:19" s="70" customFormat="1" ht="38.25">
      <c r="A16" s="92"/>
      <c r="B16" s="83" t="s">
        <v>31</v>
      </c>
      <c r="C16" s="84" t="s">
        <v>41</v>
      </c>
      <c r="D16" s="85" t="s">
        <v>69</v>
      </c>
      <c r="E16" s="84" t="s">
        <v>42</v>
      </c>
      <c r="F16" s="86" t="s">
        <v>35</v>
      </c>
      <c r="G16" s="87" t="s">
        <v>70</v>
      </c>
      <c r="H16" s="84" t="s">
        <v>71</v>
      </c>
      <c r="I16" s="58" t="str">
        <f>_xlfn.IFNA(HYPERLINK("#All.2Spec.test!$A"&amp;MATCH("RF01-03-01-TF-001", 'All.2Spec.test'!$A:$A, 0),"RF01-03-01-TF-001"), "RF01-03-01-TF-001")</f>
        <v>RF01-03-01-TF-001</v>
      </c>
      <c r="J16" s="60" t="s">
        <v>72</v>
      </c>
      <c r="K16" s="86" t="s">
        <v>39</v>
      </c>
      <c r="L16" s="86"/>
      <c r="M16" s="86"/>
      <c r="N16" s="88" t="s">
        <v>73</v>
      </c>
      <c r="O16" s="89"/>
      <c r="P16" s="90">
        <f ca="1">_xlfn.SINGLE(COUNTIFS('All.2Spec.test'!A:A,Tabella_All.1Tab.test[[#This Row],[ID 4°]],'All.2Spec.test'!B:B,"Step"))</f>
        <v>1</v>
      </c>
      <c r="Q16" s="91" t="str">
        <f t="shared" si="0"/>
        <v>B</v>
      </c>
      <c r="S16" s="78"/>
    </row>
    <row r="17" spans="1:19" s="70" customFormat="1" ht="38.25">
      <c r="A17" s="92"/>
      <c r="B17" s="83" t="s">
        <v>31</v>
      </c>
      <c r="C17" s="84" t="s">
        <v>41</v>
      </c>
      <c r="D17" s="85" t="s">
        <v>69</v>
      </c>
      <c r="E17" s="84" t="s">
        <v>71</v>
      </c>
      <c r="F17" s="86" t="s">
        <v>35</v>
      </c>
      <c r="G17" s="87" t="s">
        <v>74</v>
      </c>
      <c r="H17" s="84" t="s">
        <v>75</v>
      </c>
      <c r="I17" s="58" t="str">
        <f>_xlfn.IFNA(HYPERLINK("#All.2Spec.test!$A"&amp;MATCH("RF01-03-02-TF-001", 'All.2Spec.test'!$A:$A, 0),"RF01-03-02-TF-001"), "RF01-03-02-TF-001")</f>
        <v>RF01-03-02-TF-001</v>
      </c>
      <c r="J17" s="60" t="s">
        <v>72</v>
      </c>
      <c r="K17" s="86" t="s">
        <v>39</v>
      </c>
      <c r="L17" s="86"/>
      <c r="M17" s="86"/>
      <c r="N17" s="88" t="s">
        <v>76</v>
      </c>
      <c r="O17" s="89"/>
      <c r="P17" s="90">
        <f ca="1">_xlfn.SINGLE(COUNTIFS('All.2Spec.test'!A:A,Tabella_All.1Tab.test[[#This Row],[ID 4°]],'All.2Spec.test'!B:B,"Step"))</f>
        <v>1</v>
      </c>
      <c r="Q17" s="91" t="str">
        <f t="shared" si="0"/>
        <v>B</v>
      </c>
      <c r="S17" s="78"/>
    </row>
    <row r="18" spans="1:19" s="70" customFormat="1" ht="38.25">
      <c r="A18" s="92"/>
      <c r="B18" s="83" t="s">
        <v>31</v>
      </c>
      <c r="C18" s="84" t="s">
        <v>41</v>
      </c>
      <c r="D18" s="85" t="s">
        <v>69</v>
      </c>
      <c r="E18" s="84" t="s">
        <v>71</v>
      </c>
      <c r="F18" s="86" t="s">
        <v>35</v>
      </c>
      <c r="G18" s="87" t="s">
        <v>77</v>
      </c>
      <c r="H18" s="84" t="s">
        <v>78</v>
      </c>
      <c r="I18" s="58" t="str">
        <f>_xlfn.IFNA(HYPERLINK("#All.2Spec.test!$A"&amp;MATCH("RF01-03-03-TF-001", 'All.2Spec.test'!$A:$A, 0),"RF01-03-03-TF-001"), "RF01-03-03-TF-001")</f>
        <v>RF01-03-03-TF-001</v>
      </c>
      <c r="J18" s="60" t="s">
        <v>79</v>
      </c>
      <c r="K18" s="86" t="s">
        <v>39</v>
      </c>
      <c r="L18" s="86"/>
      <c r="M18" s="86"/>
      <c r="N18" s="88" t="s">
        <v>80</v>
      </c>
      <c r="O18" s="89"/>
      <c r="P18" s="90">
        <f ca="1">_xlfn.SINGLE(COUNTIFS('All.2Spec.test'!A:A,Tabella_All.1Tab.test[[#This Row],[ID 4°]],'All.2Spec.test'!B:B,"Step"))</f>
        <v>1</v>
      </c>
      <c r="Q18" s="91" t="str">
        <f t="shared" si="0"/>
        <v>B</v>
      </c>
      <c r="S18" s="78"/>
    </row>
    <row r="19" spans="1:19" s="70" customFormat="1" ht="38.25">
      <c r="A19" s="92"/>
      <c r="B19" s="83" t="s">
        <v>31</v>
      </c>
      <c r="C19" s="84" t="s">
        <v>41</v>
      </c>
      <c r="D19" s="85" t="s">
        <v>69</v>
      </c>
      <c r="E19" s="84" t="s">
        <v>71</v>
      </c>
      <c r="F19" s="86" t="s">
        <v>35</v>
      </c>
      <c r="G19" s="87" t="s">
        <v>81</v>
      </c>
      <c r="H19" s="84" t="s">
        <v>82</v>
      </c>
      <c r="I19" s="58" t="str">
        <f>_xlfn.IFNA(HYPERLINK("#All.2Spec.test!$A"&amp;MATCH("RF01-03-04-TF-001", 'All.2Spec.test'!$A:$A, 0),"RF01-03-04-TF-001"), "RF01-03-04-TF-001")</f>
        <v>RF01-03-04-TF-001</v>
      </c>
      <c r="J19" s="60" t="s">
        <v>83</v>
      </c>
      <c r="K19" s="86" t="s">
        <v>39</v>
      </c>
      <c r="L19" s="86"/>
      <c r="M19" s="86"/>
      <c r="N19" s="88" t="s">
        <v>84</v>
      </c>
      <c r="O19" s="89"/>
      <c r="P19" s="90">
        <f ca="1">_xlfn.SINGLE(COUNTIFS('All.2Spec.test'!A:A,Tabella_All.1Tab.test[[#This Row],[ID 4°]],'All.2Spec.test'!B:B,"Step"))</f>
        <v>1</v>
      </c>
      <c r="Q19" s="91" t="str">
        <f t="shared" si="0"/>
        <v>B</v>
      </c>
      <c r="S19" s="78"/>
    </row>
    <row r="20" spans="1:19" s="70" customFormat="1" ht="38.25">
      <c r="A20" s="92"/>
      <c r="B20" s="83" t="s">
        <v>31</v>
      </c>
      <c r="C20" s="84" t="s">
        <v>41</v>
      </c>
      <c r="D20" s="85" t="s">
        <v>69</v>
      </c>
      <c r="E20" s="84" t="s">
        <v>71</v>
      </c>
      <c r="F20" s="86" t="s">
        <v>35</v>
      </c>
      <c r="G20" s="87" t="s">
        <v>85</v>
      </c>
      <c r="H20" s="84" t="s">
        <v>86</v>
      </c>
      <c r="I20" s="58" t="str">
        <f>_xlfn.IFNA(HYPERLINK("#All.2Spec.test!$A"&amp;MATCH("RF01-03-05-TF-001", 'All.2Spec.test'!$A:$A, 0),"RF01-03-05-TF-001"), "RF01-03-05-TF-001")</f>
        <v>RF01-03-05-TF-001</v>
      </c>
      <c r="J20" s="60" t="s">
        <v>87</v>
      </c>
      <c r="K20" s="86" t="s">
        <v>39</v>
      </c>
      <c r="L20" s="86"/>
      <c r="M20" s="86"/>
      <c r="N20" s="88" t="s">
        <v>88</v>
      </c>
      <c r="O20" s="89"/>
      <c r="P20" s="90">
        <f ca="1">_xlfn.SINGLE(COUNTIFS('All.2Spec.test'!A:A,Tabella_All.1Tab.test[[#This Row],[ID 4°]],'All.2Spec.test'!B:B,"Step"))</f>
        <v>1</v>
      </c>
      <c r="Q20" s="91" t="str">
        <f t="shared" si="0"/>
        <v>B</v>
      </c>
      <c r="S20" s="78"/>
    </row>
    <row r="21" spans="1:19" s="70" customFormat="1" ht="51">
      <c r="A21" s="92"/>
      <c r="B21" s="83" t="s">
        <v>31</v>
      </c>
      <c r="C21" s="84" t="s">
        <v>41</v>
      </c>
      <c r="D21" s="85" t="s">
        <v>69</v>
      </c>
      <c r="E21" s="84" t="s">
        <v>71</v>
      </c>
      <c r="F21" s="86" t="s">
        <v>35</v>
      </c>
      <c r="G21" s="87" t="s">
        <v>85</v>
      </c>
      <c r="H21" s="84" t="s">
        <v>89</v>
      </c>
      <c r="I21" s="58" t="str">
        <f>_xlfn.IFNA(HYPERLINK("#All.2Spec.test!$A"&amp;MATCH("RF01-03-05-TF-002", 'All.2Spec.test'!$A:$A, 0),"RF01-03-05-TF-002"), "RF01-03-05-TF-002")</f>
        <v>RF01-03-05-TF-002</v>
      </c>
      <c r="J21" s="60" t="s">
        <v>89</v>
      </c>
      <c r="K21" s="86" t="s">
        <v>39</v>
      </c>
      <c r="L21" s="86"/>
      <c r="M21" s="86"/>
      <c r="N21" s="88" t="s">
        <v>90</v>
      </c>
      <c r="O21" s="89"/>
      <c r="P21" s="90">
        <f ca="1">_xlfn.SINGLE(COUNTIFS('All.2Spec.test'!A:A,Tabella_All.1Tab.test[[#This Row],[ID 4°]],'All.2Spec.test'!B:B,"Step"))</f>
        <v>1</v>
      </c>
      <c r="Q21" s="91" t="str">
        <f t="shared" si="0"/>
        <v>B</v>
      </c>
      <c r="S21" s="78"/>
    </row>
    <row r="22" spans="1:19" s="70" customFormat="1" ht="38.25">
      <c r="A22" s="92"/>
      <c r="B22" s="83" t="s">
        <v>31</v>
      </c>
      <c r="C22" s="84" t="s">
        <v>41</v>
      </c>
      <c r="D22" s="85" t="s">
        <v>91</v>
      </c>
      <c r="E22" s="84" t="s">
        <v>92</v>
      </c>
      <c r="F22" s="86" t="s">
        <v>35</v>
      </c>
      <c r="G22" s="87" t="s">
        <v>93</v>
      </c>
      <c r="H22" s="84" t="s">
        <v>94</v>
      </c>
      <c r="I22" s="58" t="str">
        <f>_xlfn.IFNA(HYPERLINK("#All.2Spec.test!$A"&amp;MATCH("RF01-04-01-TF-001", 'All.2Spec.test'!$A:$A, 0),"RF01-04-01-TF-001"), "RF01-04-01-TF-001")</f>
        <v>RF01-04-01-TF-001</v>
      </c>
      <c r="J22" s="60" t="s">
        <v>95</v>
      </c>
      <c r="K22" s="86" t="s">
        <v>39</v>
      </c>
      <c r="L22" s="86"/>
      <c r="M22" s="86"/>
      <c r="N22" s="88" t="s">
        <v>96</v>
      </c>
      <c r="O22" s="89"/>
      <c r="P22" s="90">
        <f ca="1">_xlfn.SINGLE(COUNTIFS('All.2Spec.test'!A:A,Tabella_All.1Tab.test[[#This Row],[ID 4°]],'All.2Spec.test'!B:B,"Step"))</f>
        <v>1</v>
      </c>
      <c r="Q22" s="91" t="str">
        <f t="shared" si="0"/>
        <v>B</v>
      </c>
      <c r="S22" s="78"/>
    </row>
    <row r="23" spans="1:19" s="70" customFormat="1" ht="38.25">
      <c r="A23" s="92"/>
      <c r="B23" s="83" t="s">
        <v>31</v>
      </c>
      <c r="C23" s="84" t="s">
        <v>41</v>
      </c>
      <c r="D23" s="85" t="s">
        <v>91</v>
      </c>
      <c r="E23" s="84" t="s">
        <v>92</v>
      </c>
      <c r="F23" s="86" t="s">
        <v>35</v>
      </c>
      <c r="G23" s="87" t="s">
        <v>97</v>
      </c>
      <c r="H23" s="84" t="s">
        <v>98</v>
      </c>
      <c r="I23" s="58" t="str">
        <f>_xlfn.IFNA(HYPERLINK("#All.2Spec.test!$A"&amp;MATCH("RF01-04-02-TF-001", 'All.2Spec.test'!$A:$A, 0),"RF01-04-02-TF-001"), "RF01-04-02-TF-001")</f>
        <v>RF01-04-02-TF-001</v>
      </c>
      <c r="J23" s="60" t="s">
        <v>99</v>
      </c>
      <c r="K23" s="86" t="s">
        <v>39</v>
      </c>
      <c r="L23" s="86"/>
      <c r="M23" s="86"/>
      <c r="N23" s="88" t="s">
        <v>100</v>
      </c>
      <c r="O23" s="89"/>
      <c r="P23" s="90">
        <f ca="1">_xlfn.SINGLE(COUNTIFS('All.2Spec.test'!A:A,Tabella_All.1Tab.test[[#This Row],[ID 4°]],'All.2Spec.test'!B:B,"Step"))</f>
        <v>1</v>
      </c>
      <c r="Q23" s="91" t="str">
        <f t="shared" si="0"/>
        <v>B</v>
      </c>
      <c r="S23" s="78"/>
    </row>
    <row r="24" spans="1:19" s="70" customFormat="1" ht="38.25">
      <c r="A24" s="92"/>
      <c r="B24" s="83" t="s">
        <v>31</v>
      </c>
      <c r="C24" s="84" t="s">
        <v>41</v>
      </c>
      <c r="D24" s="85" t="s">
        <v>91</v>
      </c>
      <c r="E24" s="84" t="s">
        <v>92</v>
      </c>
      <c r="F24" s="86" t="s">
        <v>35</v>
      </c>
      <c r="G24" s="87" t="s">
        <v>101</v>
      </c>
      <c r="H24" s="84" t="s">
        <v>102</v>
      </c>
      <c r="I24" s="58" t="str">
        <f>_xlfn.IFNA(HYPERLINK("#All.2Spec.test!$A"&amp;MATCH("RF01-04-03-TF-001", 'All.2Spec.test'!$A:$A, 0),"RF01-04-03-TF-001"), "RF01-04-03-TF-001")</f>
        <v>RF01-04-03-TF-001</v>
      </c>
      <c r="J24" s="60" t="s">
        <v>103</v>
      </c>
      <c r="K24" s="86" t="s">
        <v>39</v>
      </c>
      <c r="L24" s="86"/>
      <c r="M24" s="86"/>
      <c r="N24" s="88" t="s">
        <v>104</v>
      </c>
      <c r="O24" s="89"/>
      <c r="P24" s="90">
        <f ca="1">_xlfn.SINGLE(COUNTIFS('All.2Spec.test'!A:A,Tabella_All.1Tab.test[[#This Row],[ID 4°]],'All.2Spec.test'!B:B,"Step"))</f>
        <v>1</v>
      </c>
      <c r="Q24" s="91" t="str">
        <f t="shared" si="0"/>
        <v>B</v>
      </c>
      <c r="S24" s="78"/>
    </row>
    <row r="25" spans="1:19" s="70" customFormat="1" ht="63.75">
      <c r="A25" s="92"/>
      <c r="B25" s="83" t="s">
        <v>31</v>
      </c>
      <c r="C25" s="84" t="s">
        <v>41</v>
      </c>
      <c r="D25" s="85" t="s">
        <v>91</v>
      </c>
      <c r="E25" s="84" t="s">
        <v>92</v>
      </c>
      <c r="F25" s="86" t="s">
        <v>35</v>
      </c>
      <c r="G25" s="87" t="s">
        <v>105</v>
      </c>
      <c r="H25" s="84" t="s">
        <v>106</v>
      </c>
      <c r="I25" s="58" t="str">
        <f>_xlfn.IFNA(HYPERLINK("#All.2Spec.test!$A"&amp;MATCH("RF01-04-04-TF-001", 'All.2Spec.test'!$A:$A, 0),"RF01-04-04-TF-001"), "RF01-04-04-TF-001")</f>
        <v>RF01-04-04-TF-001</v>
      </c>
      <c r="J25" s="60" t="s">
        <v>107</v>
      </c>
      <c r="K25" s="86" t="s">
        <v>39</v>
      </c>
      <c r="L25" s="86"/>
      <c r="M25" s="86"/>
      <c r="N25" s="88" t="s">
        <v>108</v>
      </c>
      <c r="O25" s="89"/>
      <c r="P25" s="90">
        <f ca="1">_xlfn.SINGLE(COUNTIFS('All.2Spec.test'!A:A,Tabella_All.1Tab.test[[#This Row],[ID 4°]],'All.2Spec.test'!B:B,"Step"))</f>
        <v>1</v>
      </c>
      <c r="Q25" s="91" t="str">
        <f t="shared" si="0"/>
        <v>B</v>
      </c>
      <c r="S25" s="78"/>
    </row>
    <row r="26" spans="1:19" s="70" customFormat="1" ht="76.5">
      <c r="A26" s="92"/>
      <c r="B26" s="83" t="s">
        <v>31</v>
      </c>
      <c r="C26" s="84" t="s">
        <v>41</v>
      </c>
      <c r="D26" s="85" t="s">
        <v>91</v>
      </c>
      <c r="E26" s="84" t="s">
        <v>92</v>
      </c>
      <c r="F26" s="86" t="s">
        <v>35</v>
      </c>
      <c r="G26" s="87" t="s">
        <v>109</v>
      </c>
      <c r="H26" s="84" t="s">
        <v>110</v>
      </c>
      <c r="I26" s="58" t="str">
        <f>_xlfn.IFNA(HYPERLINK("#All.2Spec.test!$A"&amp;MATCH("RF01-04-05-TF-001", 'All.2Spec.test'!$A:$A, 0),"RF01-04-05-TF-001"), "RF01-04-05-TF-001")</f>
        <v>RF01-04-05-TF-001</v>
      </c>
      <c r="J26" s="60" t="s">
        <v>111</v>
      </c>
      <c r="K26" s="86" t="s">
        <v>39</v>
      </c>
      <c r="L26" s="86"/>
      <c r="M26" s="86"/>
      <c r="N26" s="88" t="s">
        <v>112</v>
      </c>
      <c r="O26" s="89"/>
      <c r="P26" s="90">
        <f ca="1">_xlfn.SINGLE(COUNTIFS('All.2Spec.test'!A:A,Tabella_All.1Tab.test[[#This Row],[ID 4°]],'All.2Spec.test'!B:B,"Step"))</f>
        <v>1</v>
      </c>
      <c r="Q26" s="91" t="str">
        <f t="shared" si="0"/>
        <v>B</v>
      </c>
      <c r="S26" s="78"/>
    </row>
    <row r="27" spans="1:19" s="70" customFormat="1" ht="51">
      <c r="A27" s="92"/>
      <c r="B27" s="83" t="s">
        <v>31</v>
      </c>
      <c r="C27" s="84" t="s">
        <v>41</v>
      </c>
      <c r="D27" s="85" t="s">
        <v>91</v>
      </c>
      <c r="E27" s="84" t="s">
        <v>92</v>
      </c>
      <c r="F27" s="86" t="s">
        <v>35</v>
      </c>
      <c r="G27" s="87" t="s">
        <v>113</v>
      </c>
      <c r="H27" s="84" t="s">
        <v>114</v>
      </c>
      <c r="I27" s="58" t="str">
        <f>_xlfn.IFNA(HYPERLINK("#All.2Spec.test!$A"&amp;MATCH("RF01-04-06-TF-001", 'All.2Spec.test'!$A:$A, 0),"RF01-04-06-TF-001"), "RF01-04-06-TF-001")</f>
        <v>RF01-04-06-TF-001</v>
      </c>
      <c r="J27" s="60" t="s">
        <v>115</v>
      </c>
      <c r="K27" s="86" t="s">
        <v>39</v>
      </c>
      <c r="L27" s="86"/>
      <c r="M27" s="86"/>
      <c r="N27" s="88" t="s">
        <v>116</v>
      </c>
      <c r="O27" s="89"/>
      <c r="P27" s="90">
        <f ca="1">_xlfn.SINGLE(COUNTIFS('All.2Spec.test'!A:A,Tabella_All.1Tab.test[[#This Row],[ID 4°]],'All.2Spec.test'!B:B,"Step"))</f>
        <v>1</v>
      </c>
      <c r="Q27" s="91" t="str">
        <f t="shared" si="0"/>
        <v>B</v>
      </c>
      <c r="S27" s="78"/>
    </row>
    <row r="28" spans="1:19" s="70" customFormat="1" ht="51">
      <c r="A28" s="92"/>
      <c r="B28" s="83" t="s">
        <v>31</v>
      </c>
      <c r="C28" s="84" t="s">
        <v>41</v>
      </c>
      <c r="D28" s="85" t="s">
        <v>91</v>
      </c>
      <c r="E28" s="84" t="s">
        <v>92</v>
      </c>
      <c r="F28" s="86" t="s">
        <v>35</v>
      </c>
      <c r="G28" s="87" t="s">
        <v>113</v>
      </c>
      <c r="H28" s="84" t="s">
        <v>114</v>
      </c>
      <c r="I28" s="58" t="str">
        <f>_xlfn.IFNA(HYPERLINK("#All.2Spec.test!$A"&amp;MATCH("RF01-04-06-TF-002", 'All.2Spec.test'!$A:$A, 0),"RF01-04-06-TF-002"), "RF01-04-06-TF-002")</f>
        <v>RF01-04-06-TF-002</v>
      </c>
      <c r="J28" s="60" t="s">
        <v>117</v>
      </c>
      <c r="K28" s="86" t="s">
        <v>39</v>
      </c>
      <c r="L28" s="86"/>
      <c r="M28" s="86"/>
      <c r="N28" s="88" t="s">
        <v>118</v>
      </c>
      <c r="O28" s="89"/>
      <c r="P28" s="90">
        <f ca="1">_xlfn.SINGLE(COUNTIFS('All.2Spec.test'!A:A,Tabella_All.1Tab.test[[#This Row],[ID 4°]],'All.2Spec.test'!B:B,"Step"))</f>
        <v>1</v>
      </c>
      <c r="Q28" s="91" t="str">
        <f t="shared" si="0"/>
        <v>B</v>
      </c>
      <c r="S28" s="78"/>
    </row>
    <row r="29" spans="1:19" s="70" customFormat="1" ht="51">
      <c r="A29" s="92"/>
      <c r="B29" s="83" t="s">
        <v>31</v>
      </c>
      <c r="C29" s="84" t="s">
        <v>41</v>
      </c>
      <c r="D29" s="85" t="s">
        <v>91</v>
      </c>
      <c r="E29" s="84" t="s">
        <v>92</v>
      </c>
      <c r="F29" s="86" t="s">
        <v>35</v>
      </c>
      <c r="G29" s="87" t="s">
        <v>119</v>
      </c>
      <c r="H29" s="84" t="s">
        <v>120</v>
      </c>
      <c r="I29" s="58" t="str">
        <f>_xlfn.IFNA(HYPERLINK("#All.2Spec.test!$A"&amp;MATCH("RF01-04-07-TF-001", 'All.2Spec.test'!$A:$A, 0),"RF01-04-07-TF-001"), "RF01-04-07-TF-001")</f>
        <v>RF01-04-07-TF-001</v>
      </c>
      <c r="J29" s="60" t="s">
        <v>121</v>
      </c>
      <c r="K29" s="86" t="s">
        <v>39</v>
      </c>
      <c r="L29" s="86"/>
      <c r="M29" s="86"/>
      <c r="N29" s="88" t="s">
        <v>122</v>
      </c>
      <c r="O29" s="89"/>
      <c r="P29" s="90">
        <f ca="1">_xlfn.SINGLE(COUNTIFS('All.2Spec.test'!A:A,Tabella_All.1Tab.test[[#This Row],[ID 4°]],'All.2Spec.test'!B:B,"Step"))</f>
        <v>1</v>
      </c>
      <c r="Q29" s="91" t="str">
        <f t="shared" si="0"/>
        <v>B</v>
      </c>
      <c r="S29" s="78"/>
    </row>
    <row r="30" spans="1:19" s="70" customFormat="1" ht="51">
      <c r="A30" s="92"/>
      <c r="B30" s="83" t="s">
        <v>31</v>
      </c>
      <c r="C30" s="84" t="s">
        <v>41</v>
      </c>
      <c r="D30" s="85" t="s">
        <v>91</v>
      </c>
      <c r="E30" s="84" t="s">
        <v>92</v>
      </c>
      <c r="F30" s="86" t="s">
        <v>35</v>
      </c>
      <c r="G30" s="87" t="s">
        <v>119</v>
      </c>
      <c r="H30" s="84" t="s">
        <v>120</v>
      </c>
      <c r="I30" s="58" t="str">
        <f>_xlfn.IFNA(HYPERLINK("#All.2Spec.test!$A"&amp;MATCH("RF01-04-07-TF-002", 'All.2Spec.test'!$A:$A, 0),"RF01-04-07-TF-002"), "RF01-04-07-TF-002")</f>
        <v>RF01-04-07-TF-002</v>
      </c>
      <c r="J30" s="60" t="s">
        <v>123</v>
      </c>
      <c r="K30" s="86" t="s">
        <v>39</v>
      </c>
      <c r="L30" s="86"/>
      <c r="M30" s="86"/>
      <c r="N30" s="88" t="s">
        <v>124</v>
      </c>
      <c r="O30" s="89"/>
      <c r="P30" s="90">
        <f ca="1">_xlfn.SINGLE(COUNTIFS('All.2Spec.test'!A:A,Tabella_All.1Tab.test[[#This Row],[ID 4°]],'All.2Spec.test'!B:B,"Step"))</f>
        <v>1</v>
      </c>
      <c r="Q30" s="91" t="str">
        <f t="shared" si="0"/>
        <v>B</v>
      </c>
      <c r="S30" s="78"/>
    </row>
    <row r="31" spans="1:19" s="70" customFormat="1" ht="38.25">
      <c r="A31" s="92"/>
      <c r="B31" s="83" t="s">
        <v>31</v>
      </c>
      <c r="C31" s="84" t="s">
        <v>41</v>
      </c>
      <c r="D31" s="85" t="s">
        <v>91</v>
      </c>
      <c r="E31" s="84" t="s">
        <v>92</v>
      </c>
      <c r="F31" s="86" t="s">
        <v>35</v>
      </c>
      <c r="G31" s="87" t="s">
        <v>125</v>
      </c>
      <c r="H31" s="84" t="s">
        <v>126</v>
      </c>
      <c r="I31" s="58" t="str">
        <f>_xlfn.IFNA(HYPERLINK("#All.2Spec.test!$A"&amp;MATCH("RF01-04-08-TF-001", 'All.2Spec.test'!$A:$A, 0),"RF01-04-08-TF-001"), "RF01-04-08-TF-001")</f>
        <v>RF01-04-08-TF-001</v>
      </c>
      <c r="J31" s="60" t="s">
        <v>126</v>
      </c>
      <c r="K31" s="86" t="s">
        <v>39</v>
      </c>
      <c r="L31" s="86"/>
      <c r="M31" s="86"/>
      <c r="N31" s="88" t="s">
        <v>127</v>
      </c>
      <c r="O31" s="89"/>
      <c r="P31" s="90">
        <f ca="1">_xlfn.SINGLE(COUNTIFS('All.2Spec.test'!A:A,Tabella_All.1Tab.test[[#This Row],[ID 4°]],'All.2Spec.test'!B:B,"Step"))</f>
        <v>1</v>
      </c>
      <c r="Q31" s="91" t="str">
        <f t="shared" si="0"/>
        <v>B</v>
      </c>
      <c r="S31" s="78"/>
    </row>
    <row r="32" spans="1:19" s="70" customFormat="1" ht="38.25">
      <c r="A32" s="92"/>
      <c r="B32" s="83" t="s">
        <v>31</v>
      </c>
      <c r="C32" s="84" t="s">
        <v>41</v>
      </c>
      <c r="D32" s="85" t="s">
        <v>91</v>
      </c>
      <c r="E32" s="84" t="s">
        <v>92</v>
      </c>
      <c r="F32" s="86" t="s">
        <v>35</v>
      </c>
      <c r="G32" s="87" t="s">
        <v>125</v>
      </c>
      <c r="H32" s="84" t="s">
        <v>126</v>
      </c>
      <c r="I32" s="58" t="str">
        <f>_xlfn.IFNA(HYPERLINK("#All.2Spec.test!$A"&amp;MATCH("RF01-04-08-TF-002", 'All.2Spec.test'!$A:$A, 0),"RF01-04-08-TF-002"), "RF01-04-08-TF-002")</f>
        <v>RF01-04-08-TF-002</v>
      </c>
      <c r="J32" s="60" t="s">
        <v>128</v>
      </c>
      <c r="K32" s="86" t="s">
        <v>39</v>
      </c>
      <c r="L32" s="86"/>
      <c r="M32" s="86"/>
      <c r="N32" s="88" t="s">
        <v>129</v>
      </c>
      <c r="O32" s="89"/>
      <c r="P32" s="90">
        <f ca="1">_xlfn.SINGLE(COUNTIFS('All.2Spec.test'!A:A,Tabella_All.1Tab.test[[#This Row],[ID 4°]],'All.2Spec.test'!B:B,"Step"))</f>
        <v>1</v>
      </c>
      <c r="Q32" s="91" t="str">
        <f t="shared" si="0"/>
        <v>B</v>
      </c>
      <c r="S32" s="78"/>
    </row>
    <row r="33" spans="1:19" s="70" customFormat="1" ht="51">
      <c r="A33" s="92"/>
      <c r="B33" s="83" t="s">
        <v>31</v>
      </c>
      <c r="C33" s="84" t="s">
        <v>41</v>
      </c>
      <c r="D33" s="85" t="s">
        <v>91</v>
      </c>
      <c r="E33" s="84" t="s">
        <v>92</v>
      </c>
      <c r="F33" s="86" t="s">
        <v>35</v>
      </c>
      <c r="G33" s="87" t="s">
        <v>130</v>
      </c>
      <c r="H33" s="84" t="s">
        <v>131</v>
      </c>
      <c r="I33" s="58" t="str">
        <f>_xlfn.IFNA(HYPERLINK("#All.2Spec.test!$A"&amp;MATCH("RF01-04-10-TF-001", 'All.2Spec.test'!$A:$A, 0),"RF01-04-10-TF-001"), "RF01-04-10-TF-001")</f>
        <v>RF01-04-10-TF-001</v>
      </c>
      <c r="J33" s="60" t="s">
        <v>132</v>
      </c>
      <c r="K33" s="86" t="s">
        <v>39</v>
      </c>
      <c r="L33" s="86"/>
      <c r="M33" s="86"/>
      <c r="N33" s="88" t="s">
        <v>133</v>
      </c>
      <c r="O33" s="89"/>
      <c r="P33" s="90">
        <f ca="1">_xlfn.SINGLE(COUNTIFS('All.2Spec.test'!A:A,Tabella_All.1Tab.test[[#This Row],[ID 4°]],'All.2Spec.test'!B:B,"Step"))</f>
        <v>1</v>
      </c>
      <c r="Q33" s="91" t="str">
        <f t="shared" si="0"/>
        <v>B</v>
      </c>
      <c r="S33" s="78"/>
    </row>
    <row r="34" spans="1:19" s="70" customFormat="1" ht="38.25">
      <c r="A34" s="92"/>
      <c r="B34" s="83" t="s">
        <v>31</v>
      </c>
      <c r="C34" s="84" t="s">
        <v>41</v>
      </c>
      <c r="D34" s="85" t="s">
        <v>91</v>
      </c>
      <c r="E34" s="84" t="s">
        <v>92</v>
      </c>
      <c r="F34" s="86" t="s">
        <v>35</v>
      </c>
      <c r="G34" s="87" t="s">
        <v>134</v>
      </c>
      <c r="H34" s="84" t="s">
        <v>135</v>
      </c>
      <c r="I34" s="58" t="str">
        <f>_xlfn.IFNA(HYPERLINK("#All.2Spec.test!$A"&amp;MATCH("RF01-04-11-TF-001", 'All.2Spec.test'!$A:$A, 0),"RF01-04-11-TF-001"), "RF01-04-11-TF-001")</f>
        <v>RF01-04-11-TF-001</v>
      </c>
      <c r="J34" s="60" t="s">
        <v>136</v>
      </c>
      <c r="K34" s="86" t="s">
        <v>39</v>
      </c>
      <c r="L34" s="86"/>
      <c r="M34" s="86"/>
      <c r="N34" s="88" t="s">
        <v>137</v>
      </c>
      <c r="O34" s="89"/>
      <c r="P34" s="90">
        <f ca="1">_xlfn.SINGLE(COUNTIFS('All.2Spec.test'!A:A,Tabella_All.1Tab.test[[#This Row],[ID 4°]],'All.2Spec.test'!B:B,"Step"))</f>
        <v>1</v>
      </c>
      <c r="Q34" s="91" t="str">
        <f t="shared" si="0"/>
        <v>B</v>
      </c>
      <c r="S34" s="78"/>
    </row>
    <row r="35" spans="1:19" s="70" customFormat="1" ht="38.25">
      <c r="A35" s="92"/>
      <c r="B35" s="83" t="s">
        <v>31</v>
      </c>
      <c r="C35" s="84" t="s">
        <v>41</v>
      </c>
      <c r="D35" s="85" t="s">
        <v>91</v>
      </c>
      <c r="E35" s="84" t="s">
        <v>92</v>
      </c>
      <c r="F35" s="86" t="s">
        <v>35</v>
      </c>
      <c r="G35" s="87" t="s">
        <v>138</v>
      </c>
      <c r="H35" s="84" t="s">
        <v>139</v>
      </c>
      <c r="I35" s="58" t="str">
        <f>_xlfn.IFNA(HYPERLINK("#All.2Spec.test!$A"&amp;MATCH("RF01-04-12-TF-001", 'All.2Spec.test'!$A:$A, 0),"RF01-04-12-TF-001"), "RF01-04-12-TF-001")</f>
        <v>RF01-04-12-TF-001</v>
      </c>
      <c r="J35" s="60" t="s">
        <v>140</v>
      </c>
      <c r="K35" s="86" t="s">
        <v>39</v>
      </c>
      <c r="L35" s="86"/>
      <c r="M35" s="86"/>
      <c r="N35" s="88" t="s">
        <v>141</v>
      </c>
      <c r="O35" s="89"/>
      <c r="P35" s="90">
        <f ca="1">_xlfn.SINGLE(COUNTIFS('All.2Spec.test'!A:A,Tabella_All.1Tab.test[[#This Row],[ID 4°]],'All.2Spec.test'!B:B,"Step"))</f>
        <v>1</v>
      </c>
      <c r="Q35" s="91" t="str">
        <f t="shared" si="0"/>
        <v>B</v>
      </c>
      <c r="S35" s="78"/>
    </row>
    <row r="36" spans="1:19" s="70" customFormat="1" ht="76.5">
      <c r="A36" s="92"/>
      <c r="B36" s="83" t="s">
        <v>31</v>
      </c>
      <c r="C36" s="84" t="s">
        <v>41</v>
      </c>
      <c r="D36" s="85" t="s">
        <v>142</v>
      </c>
      <c r="E36" s="84" t="s">
        <v>143</v>
      </c>
      <c r="F36" s="86" t="s">
        <v>35</v>
      </c>
      <c r="G36" s="87" t="s">
        <v>144</v>
      </c>
      <c r="H36" s="84" t="s">
        <v>145</v>
      </c>
      <c r="I36" s="58" t="str">
        <f>_xlfn.IFNA(HYPERLINK("#All.2Spec.test!$A"&amp;MATCH("RF01-05-01-TF-001", 'All.2Spec.test'!$A:$A, 0),"RF01-05-01-TF-001"), "RF01-05-01-TF-001")</f>
        <v>RF01-05-01-TF-001</v>
      </c>
      <c r="J36" s="60" t="s">
        <v>146</v>
      </c>
      <c r="K36" s="86" t="s">
        <v>39</v>
      </c>
      <c r="L36" s="86"/>
      <c r="M36" s="86"/>
      <c r="N36" s="88" t="s">
        <v>147</v>
      </c>
      <c r="O36" s="89"/>
      <c r="P36" s="90">
        <f ca="1">_xlfn.SINGLE(COUNTIFS('All.2Spec.test'!A:A,Tabella_All.1Tab.test[[#This Row],[ID 4°]],'All.2Spec.test'!B:B,"Step"))</f>
        <v>1</v>
      </c>
      <c r="Q36" s="91" t="str">
        <f t="shared" ref="Q36:Q67" si="1">IF(F36*K36&lt;1,"Nessuna",(IF(F36*K36&lt;=2,"C",(IF(F36*K36&lt;=4,"C",(IF(F36*K36&lt;=9,"B",(IF(F36*K36&lt;=12,"B","A")))))))))</f>
        <v>B</v>
      </c>
      <c r="S36" s="78"/>
    </row>
    <row r="37" spans="1:19" s="70" customFormat="1" ht="63.75">
      <c r="A37" s="92"/>
      <c r="B37" s="83" t="s">
        <v>31</v>
      </c>
      <c r="C37" s="84" t="s">
        <v>41</v>
      </c>
      <c r="D37" s="85" t="s">
        <v>142</v>
      </c>
      <c r="E37" s="84" t="s">
        <v>143</v>
      </c>
      <c r="F37" s="86" t="s">
        <v>35</v>
      </c>
      <c r="G37" s="87" t="s">
        <v>148</v>
      </c>
      <c r="H37" s="84" t="s">
        <v>149</v>
      </c>
      <c r="I37" s="58" t="str">
        <f>_xlfn.IFNA(HYPERLINK("#All.2Spec.test!$A"&amp;MATCH("RF01-05-02-TF-001", 'All.2Spec.test'!$A:$A, 0),"RF01-05-02-TF-001"), "RF01-05-02-TF-001")</f>
        <v>RF01-05-02-TF-001</v>
      </c>
      <c r="J37" s="60" t="s">
        <v>150</v>
      </c>
      <c r="K37" s="86" t="s">
        <v>39</v>
      </c>
      <c r="L37" s="86"/>
      <c r="M37" s="86"/>
      <c r="N37" s="88" t="s">
        <v>151</v>
      </c>
      <c r="O37" s="89"/>
      <c r="P37" s="90">
        <f ca="1">_xlfn.SINGLE(COUNTIFS('All.2Spec.test'!A:A,Tabella_All.1Tab.test[[#This Row],[ID 4°]],'All.2Spec.test'!B:B,"Step"))</f>
        <v>1</v>
      </c>
      <c r="Q37" s="91" t="str">
        <f t="shared" si="1"/>
        <v>B</v>
      </c>
      <c r="S37" s="78"/>
    </row>
    <row r="38" spans="1:19" s="70" customFormat="1" ht="76.5">
      <c r="A38" s="92"/>
      <c r="B38" s="83" t="s">
        <v>31</v>
      </c>
      <c r="C38" s="84" t="s">
        <v>41</v>
      </c>
      <c r="D38" s="85" t="s">
        <v>142</v>
      </c>
      <c r="E38" s="84" t="s">
        <v>143</v>
      </c>
      <c r="F38" s="86" t="s">
        <v>35</v>
      </c>
      <c r="G38" s="87" t="s">
        <v>152</v>
      </c>
      <c r="H38" s="84" t="s">
        <v>153</v>
      </c>
      <c r="I38" s="58" t="str">
        <f>_xlfn.IFNA(HYPERLINK("#All.2Spec.test!$A"&amp;MATCH("RF01-05-03-TF-001", 'All.2Spec.test'!$A:$A, 0),"RF01-05-03-TF-001"), "RF01-05-03-TF-001")</f>
        <v>RF01-05-03-TF-001</v>
      </c>
      <c r="J38" s="60" t="s">
        <v>154</v>
      </c>
      <c r="K38" s="86" t="s">
        <v>39</v>
      </c>
      <c r="L38" s="86"/>
      <c r="M38" s="86"/>
      <c r="N38" s="88" t="s">
        <v>155</v>
      </c>
      <c r="O38" s="89"/>
      <c r="P38" s="90">
        <f ca="1">_xlfn.SINGLE(COUNTIFS('All.2Spec.test'!A:A,Tabella_All.1Tab.test[[#This Row],[ID 4°]],'All.2Spec.test'!B:B,"Step"))</f>
        <v>1</v>
      </c>
      <c r="Q38" s="91" t="str">
        <f t="shared" si="1"/>
        <v>B</v>
      </c>
      <c r="S38" s="78"/>
    </row>
    <row r="39" spans="1:19" s="70" customFormat="1" ht="51">
      <c r="A39" s="92"/>
      <c r="B39" s="83" t="s">
        <v>31</v>
      </c>
      <c r="C39" s="84" t="s">
        <v>41</v>
      </c>
      <c r="D39" s="85" t="s">
        <v>142</v>
      </c>
      <c r="E39" s="84" t="s">
        <v>143</v>
      </c>
      <c r="F39" s="86" t="s">
        <v>35</v>
      </c>
      <c r="G39" s="87" t="s">
        <v>152</v>
      </c>
      <c r="H39" s="84" t="s">
        <v>153</v>
      </c>
      <c r="I39" s="58" t="str">
        <f>_xlfn.IFNA(HYPERLINK("#All.2Spec.test!$A"&amp;MATCH("RF01-05-03-TF-002", 'All.2Spec.test'!$A:$A, 0),"RF01-05-03-TF-002"), "RF01-05-03-TF-002")</f>
        <v>RF01-05-03-TF-002</v>
      </c>
      <c r="J39" s="60" t="s">
        <v>156</v>
      </c>
      <c r="K39" s="86" t="s">
        <v>39</v>
      </c>
      <c r="L39" s="86"/>
      <c r="M39" s="86"/>
      <c r="N39" s="88" t="s">
        <v>157</v>
      </c>
      <c r="O39" s="89"/>
      <c r="P39" s="90">
        <f ca="1">_xlfn.SINGLE(COUNTIFS('All.2Spec.test'!A:A,Tabella_All.1Tab.test[[#This Row],[ID 4°]],'All.2Spec.test'!B:B,"Step"))</f>
        <v>1</v>
      </c>
      <c r="Q39" s="91" t="str">
        <f t="shared" si="1"/>
        <v>B</v>
      </c>
      <c r="S39" s="78"/>
    </row>
    <row r="40" spans="1:19" s="70" customFormat="1" ht="76.5">
      <c r="A40" s="92"/>
      <c r="B40" s="83" t="s">
        <v>31</v>
      </c>
      <c r="C40" s="84" t="s">
        <v>41</v>
      </c>
      <c r="D40" s="85" t="s">
        <v>142</v>
      </c>
      <c r="E40" s="84" t="s">
        <v>143</v>
      </c>
      <c r="F40" s="86" t="s">
        <v>35</v>
      </c>
      <c r="G40" s="87" t="s">
        <v>152</v>
      </c>
      <c r="H40" s="84" t="s">
        <v>153</v>
      </c>
      <c r="I40" s="58" t="str">
        <f>_xlfn.IFNA(HYPERLINK("#All.2Spec.test!$A"&amp;MATCH("RF01-05-03-TF-003", 'All.2Spec.test'!$A:$A, 0),"RF01-05-03-TF-003"), "RF01-05-03-TF-003")</f>
        <v>RF01-05-03-TF-003</v>
      </c>
      <c r="J40" s="60" t="s">
        <v>158</v>
      </c>
      <c r="K40" s="86" t="s">
        <v>39</v>
      </c>
      <c r="L40" s="86"/>
      <c r="M40" s="86"/>
      <c r="N40" s="88" t="s">
        <v>159</v>
      </c>
      <c r="O40" s="89"/>
      <c r="P40" s="90">
        <f ca="1">_xlfn.SINGLE(COUNTIFS('All.2Spec.test'!A:A,Tabella_All.1Tab.test[[#This Row],[ID 4°]],'All.2Spec.test'!B:B,"Step"))</f>
        <v>1</v>
      </c>
      <c r="Q40" s="91" t="str">
        <f t="shared" si="1"/>
        <v>B</v>
      </c>
      <c r="S40" s="78"/>
    </row>
    <row r="41" spans="1:19" s="70" customFormat="1" ht="38.25">
      <c r="A41" s="92"/>
      <c r="B41" s="83" t="s">
        <v>31</v>
      </c>
      <c r="C41" s="84" t="s">
        <v>41</v>
      </c>
      <c r="D41" s="85" t="s">
        <v>142</v>
      </c>
      <c r="E41" s="84" t="s">
        <v>143</v>
      </c>
      <c r="F41" s="86" t="s">
        <v>35</v>
      </c>
      <c r="G41" s="87" t="s">
        <v>152</v>
      </c>
      <c r="H41" s="84" t="s">
        <v>153</v>
      </c>
      <c r="I41" s="58" t="str">
        <f>_xlfn.IFNA(HYPERLINK("#All.2Spec.test!$A"&amp;MATCH("RF01-05-03-TF-004", 'All.2Spec.test'!$A:$A, 0),"RF01-05-03-TF-004"), "RF01-05-03-TF-004")</f>
        <v>RF01-05-03-TF-004</v>
      </c>
      <c r="J41" s="60" t="s">
        <v>160</v>
      </c>
      <c r="K41" s="86" t="s">
        <v>39</v>
      </c>
      <c r="L41" s="86"/>
      <c r="M41" s="86"/>
      <c r="N41" s="88" t="s">
        <v>161</v>
      </c>
      <c r="O41" s="89"/>
      <c r="P41" s="90">
        <f ca="1">_xlfn.SINGLE(COUNTIFS('All.2Spec.test'!A:A,Tabella_All.1Tab.test[[#This Row],[ID 4°]],'All.2Spec.test'!B:B,"Step"))</f>
        <v>1</v>
      </c>
      <c r="Q41" s="91" t="str">
        <f t="shared" si="1"/>
        <v>B</v>
      </c>
      <c r="S41" s="78"/>
    </row>
    <row r="42" spans="1:19" s="70" customFormat="1" ht="63.75">
      <c r="A42" s="92"/>
      <c r="B42" s="83" t="s">
        <v>31</v>
      </c>
      <c r="C42" s="84" t="s">
        <v>41</v>
      </c>
      <c r="D42" s="85" t="s">
        <v>142</v>
      </c>
      <c r="E42" s="84" t="s">
        <v>143</v>
      </c>
      <c r="F42" s="86" t="s">
        <v>35</v>
      </c>
      <c r="G42" s="87" t="s">
        <v>162</v>
      </c>
      <c r="H42" s="84" t="s">
        <v>163</v>
      </c>
      <c r="I42" s="58" t="str">
        <f>_xlfn.IFNA(HYPERLINK("#All.2Spec.test!$A"&amp;MATCH("RF01-05-04-TF-001", 'All.2Spec.test'!$A:$A, 0),"RF01-05-04-TF-001"), "RF01-05-04-TF-001")</f>
        <v>RF01-05-04-TF-001</v>
      </c>
      <c r="J42" s="60" t="s">
        <v>164</v>
      </c>
      <c r="K42" s="86" t="s">
        <v>39</v>
      </c>
      <c r="L42" s="86"/>
      <c r="M42" s="86"/>
      <c r="N42" s="88" t="s">
        <v>165</v>
      </c>
      <c r="O42" s="89"/>
      <c r="P42" s="90">
        <f ca="1">_xlfn.SINGLE(COUNTIFS('All.2Spec.test'!A:A,Tabella_All.1Tab.test[[#This Row],[ID 4°]],'All.2Spec.test'!B:B,"Step"))</f>
        <v>1</v>
      </c>
      <c r="Q42" s="91" t="str">
        <f t="shared" si="1"/>
        <v>B</v>
      </c>
      <c r="S42" s="78"/>
    </row>
    <row r="43" spans="1:19" s="70" customFormat="1" ht="37.15">
      <c r="A43" s="92"/>
      <c r="B43" s="83" t="s">
        <v>166</v>
      </c>
      <c r="C43" s="84" t="s">
        <v>167</v>
      </c>
      <c r="D43" s="85" t="s">
        <v>168</v>
      </c>
      <c r="E43" s="84" t="s">
        <v>169</v>
      </c>
      <c r="F43" s="86" t="s">
        <v>35</v>
      </c>
      <c r="G43" s="87" t="s">
        <v>170</v>
      </c>
      <c r="H43" s="84" t="s">
        <v>171</v>
      </c>
      <c r="I43" s="58" t="str">
        <f>_xlfn.IFNA(HYPERLINK("#All.2Spec.test!$A"&amp;MATCH("RF02-02-01-TF-001", 'All.2Spec.test'!$A:$A, 0),"RF02-02-01-TF-001"), "RF02-02-01-TF-001")</f>
        <v>RF02-02-01-TF-001</v>
      </c>
      <c r="J43" s="60" t="s">
        <v>172</v>
      </c>
      <c r="K43" s="86" t="s">
        <v>39</v>
      </c>
      <c r="L43" s="86"/>
      <c r="M43" s="86"/>
      <c r="N43" s="88" t="s">
        <v>173</v>
      </c>
      <c r="O43" s="89"/>
      <c r="P43" s="90">
        <f ca="1">_xlfn.SINGLE(COUNTIFS('All.2Spec.test'!A:A,Tabella_All.1Tab.test[[#This Row],[ID 4°]],'All.2Spec.test'!B:B,"Step"))</f>
        <v>1</v>
      </c>
      <c r="Q43" s="91" t="str">
        <f t="shared" si="1"/>
        <v>B</v>
      </c>
      <c r="S43" s="78"/>
    </row>
    <row r="44" spans="1:19" s="70" customFormat="1" ht="38.25">
      <c r="A44" s="92"/>
      <c r="B44" s="83" t="s">
        <v>166</v>
      </c>
      <c r="C44" s="84" t="s">
        <v>167</v>
      </c>
      <c r="D44" s="85" t="s">
        <v>168</v>
      </c>
      <c r="E44" s="84" t="s">
        <v>169</v>
      </c>
      <c r="F44" s="86" t="s">
        <v>35</v>
      </c>
      <c r="G44" s="87" t="s">
        <v>174</v>
      </c>
      <c r="H44" s="84" t="s">
        <v>175</v>
      </c>
      <c r="I44" s="58" t="str">
        <f>_xlfn.IFNA(HYPERLINK("#All.2Spec.test!$A"&amp;MATCH("RF02-02-02-TF-001", 'All.2Spec.test'!$A:$A, 0),"RF02-02-02-TF-001"), "RF02-02-02-TF-001")</f>
        <v>RF02-02-02-TF-001</v>
      </c>
      <c r="J44" s="60" t="s">
        <v>176</v>
      </c>
      <c r="K44" s="86" t="s">
        <v>39</v>
      </c>
      <c r="L44" s="86"/>
      <c r="M44" s="86"/>
      <c r="N44" s="88" t="s">
        <v>177</v>
      </c>
      <c r="O44" s="89"/>
      <c r="P44" s="90">
        <f ca="1">_xlfn.SINGLE(COUNTIFS('All.2Spec.test'!A:A,Tabella_All.1Tab.test[[#This Row],[ID 4°]],'All.2Spec.test'!B:B,"Step"))</f>
        <v>1</v>
      </c>
      <c r="Q44" s="91" t="str">
        <f t="shared" si="1"/>
        <v>B</v>
      </c>
      <c r="S44" s="78"/>
    </row>
    <row r="45" spans="1:19" s="70" customFormat="1" ht="63.75">
      <c r="A45" s="92"/>
      <c r="B45" s="83" t="s">
        <v>166</v>
      </c>
      <c r="C45" s="84" t="s">
        <v>167</v>
      </c>
      <c r="D45" s="85" t="s">
        <v>178</v>
      </c>
      <c r="E45" s="84" t="s">
        <v>179</v>
      </c>
      <c r="F45" s="86" t="s">
        <v>35</v>
      </c>
      <c r="G45" s="87" t="s">
        <v>180</v>
      </c>
      <c r="H45" s="84" t="s">
        <v>181</v>
      </c>
      <c r="I45" s="58" t="str">
        <f>_xlfn.IFNA(HYPERLINK("#All.2Spec.test!$A"&amp;MATCH("RF02-04-01-TF-001", 'All.2Spec.test'!$A:$A, 0),"RF02-04-01-TF-001"), "RF02-04-01-TF-001")</f>
        <v>RF02-04-01-TF-001</v>
      </c>
      <c r="J45" s="60" t="s">
        <v>181</v>
      </c>
      <c r="K45" s="86" t="s">
        <v>39</v>
      </c>
      <c r="L45" s="86"/>
      <c r="M45" s="86"/>
      <c r="N45" s="88" t="s">
        <v>182</v>
      </c>
      <c r="O45" s="89"/>
      <c r="P45" s="90">
        <f ca="1">_xlfn.SINGLE(COUNTIFS('All.2Spec.test'!A:A,Tabella_All.1Tab.test[[#This Row],[ID 4°]],'All.2Spec.test'!B:B,"Step"))</f>
        <v>1</v>
      </c>
      <c r="Q45" s="91" t="str">
        <f t="shared" si="1"/>
        <v>B</v>
      </c>
      <c r="S45" s="78"/>
    </row>
    <row r="46" spans="1:19" s="70" customFormat="1" ht="51">
      <c r="A46" s="92"/>
      <c r="B46" s="83" t="s">
        <v>166</v>
      </c>
      <c r="C46" s="84" t="s">
        <v>167</v>
      </c>
      <c r="D46" s="85" t="s">
        <v>178</v>
      </c>
      <c r="E46" s="84" t="s">
        <v>179</v>
      </c>
      <c r="F46" s="86" t="s">
        <v>35</v>
      </c>
      <c r="G46" s="87" t="s">
        <v>183</v>
      </c>
      <c r="H46" s="84" t="s">
        <v>184</v>
      </c>
      <c r="I46" s="58" t="str">
        <f>_xlfn.IFNA(HYPERLINK("#All.2Spec.test!$A"&amp;MATCH("RF02-04-02-TF-001", 'All.2Spec.test'!$A:$A, 0),"RF02-04-02-TF-001"), "RF02-04-02-TF-001")</f>
        <v>RF02-04-02-TF-001</v>
      </c>
      <c r="J46" s="60" t="s">
        <v>185</v>
      </c>
      <c r="K46" s="86" t="s">
        <v>39</v>
      </c>
      <c r="L46" s="86"/>
      <c r="M46" s="86"/>
      <c r="N46" s="88" t="s">
        <v>186</v>
      </c>
      <c r="O46" s="89"/>
      <c r="P46" s="90">
        <f ca="1">_xlfn.SINGLE(COUNTIFS('All.2Spec.test'!A:A,Tabella_All.1Tab.test[[#This Row],[ID 4°]],'All.2Spec.test'!B:B,"Step"))</f>
        <v>1</v>
      </c>
      <c r="Q46" s="91" t="str">
        <f t="shared" si="1"/>
        <v>B</v>
      </c>
      <c r="S46" s="78"/>
    </row>
    <row r="47" spans="1:19" s="70" customFormat="1" ht="63.75">
      <c r="A47" s="92"/>
      <c r="B47" s="83" t="s">
        <v>166</v>
      </c>
      <c r="C47" s="84" t="s">
        <v>167</v>
      </c>
      <c r="D47" s="85" t="s">
        <v>178</v>
      </c>
      <c r="E47" s="84" t="s">
        <v>179</v>
      </c>
      <c r="F47" s="86" t="s">
        <v>35</v>
      </c>
      <c r="G47" s="87" t="s">
        <v>183</v>
      </c>
      <c r="H47" s="84" t="s">
        <v>184</v>
      </c>
      <c r="I47" s="58" t="str">
        <f>_xlfn.IFNA(HYPERLINK("#All.2Spec.test!$A"&amp;MATCH("RF02-04-02-TF-002", 'All.2Spec.test'!$A:$A, 0),"RF02-04-02-TF-002"), "RF02-04-02-TF-002")</f>
        <v>RF02-04-02-TF-002</v>
      </c>
      <c r="J47" s="60" t="s">
        <v>187</v>
      </c>
      <c r="K47" s="86" t="s">
        <v>39</v>
      </c>
      <c r="L47" s="86"/>
      <c r="M47" s="86"/>
      <c r="N47" s="88" t="s">
        <v>188</v>
      </c>
      <c r="O47" s="89"/>
      <c r="P47" s="90">
        <f ca="1">_xlfn.SINGLE(COUNTIFS('All.2Spec.test'!A:A,Tabella_All.1Tab.test[[#This Row],[ID 4°]],'All.2Spec.test'!B:B,"Step"))</f>
        <v>1</v>
      </c>
      <c r="Q47" s="91" t="str">
        <f t="shared" si="1"/>
        <v>B</v>
      </c>
      <c r="S47" s="78"/>
    </row>
    <row r="48" spans="1:19" s="70" customFormat="1" ht="51">
      <c r="A48" s="92"/>
      <c r="B48" s="83" t="s">
        <v>166</v>
      </c>
      <c r="C48" s="84" t="s">
        <v>167</v>
      </c>
      <c r="D48" s="85" t="s">
        <v>178</v>
      </c>
      <c r="E48" s="84" t="s">
        <v>179</v>
      </c>
      <c r="F48" s="86" t="s">
        <v>35</v>
      </c>
      <c r="G48" s="87" t="s">
        <v>183</v>
      </c>
      <c r="H48" s="84" t="s">
        <v>184</v>
      </c>
      <c r="I48" s="58" t="str">
        <f>_xlfn.IFNA(HYPERLINK("#All.2Spec.test!$A"&amp;MATCH("RF02-04-02-TF-003", 'All.2Spec.test'!$A:$A, 0),"RF02-04-02-TF-003"), "RF02-04-02-TF-003")</f>
        <v>RF02-04-02-TF-003</v>
      </c>
      <c r="J48" s="60" t="s">
        <v>189</v>
      </c>
      <c r="K48" s="86" t="s">
        <v>39</v>
      </c>
      <c r="L48" s="86"/>
      <c r="M48" s="86"/>
      <c r="N48" s="88" t="s">
        <v>190</v>
      </c>
      <c r="O48" s="89"/>
      <c r="P48" s="90">
        <f ca="1">_xlfn.SINGLE(COUNTIFS('All.2Spec.test'!A:A,Tabella_All.1Tab.test[[#This Row],[ID 4°]],'All.2Spec.test'!B:B,"Step"))</f>
        <v>1</v>
      </c>
      <c r="Q48" s="91" t="str">
        <f t="shared" si="1"/>
        <v>B</v>
      </c>
      <c r="S48" s="78"/>
    </row>
    <row r="49" spans="1:19" s="70" customFormat="1" ht="76.5">
      <c r="A49" s="92"/>
      <c r="B49" s="83" t="s">
        <v>166</v>
      </c>
      <c r="C49" s="84" t="s">
        <v>167</v>
      </c>
      <c r="D49" s="85" t="s">
        <v>178</v>
      </c>
      <c r="E49" s="84" t="s">
        <v>179</v>
      </c>
      <c r="F49" s="86" t="s">
        <v>35</v>
      </c>
      <c r="G49" s="87" t="s">
        <v>183</v>
      </c>
      <c r="H49" s="84" t="s">
        <v>184</v>
      </c>
      <c r="I49" s="58" t="str">
        <f>_xlfn.IFNA(HYPERLINK("#All.2Spec.test!$A"&amp;MATCH("RF02-04-02-TF-004", 'All.2Spec.test'!$A:$A, 0),"RF02-04-02-TF-004"), "RF02-04-02-TF-004")</f>
        <v>RF02-04-02-TF-004</v>
      </c>
      <c r="J49" s="60" t="s">
        <v>191</v>
      </c>
      <c r="K49" s="86" t="s">
        <v>39</v>
      </c>
      <c r="L49" s="86"/>
      <c r="M49" s="86"/>
      <c r="N49" s="88" t="s">
        <v>192</v>
      </c>
      <c r="O49" s="89"/>
      <c r="P49" s="90">
        <f ca="1">_xlfn.SINGLE(COUNTIFS('All.2Spec.test'!A:A,Tabella_All.1Tab.test[[#This Row],[ID 4°]],'All.2Spec.test'!B:B,"Step"))</f>
        <v>1</v>
      </c>
      <c r="Q49" s="91" t="str">
        <f t="shared" si="1"/>
        <v>B</v>
      </c>
      <c r="S49" s="78"/>
    </row>
    <row r="50" spans="1:19" s="70" customFormat="1" ht="51">
      <c r="A50" s="92"/>
      <c r="B50" s="83" t="s">
        <v>166</v>
      </c>
      <c r="C50" s="84" t="s">
        <v>167</v>
      </c>
      <c r="D50" s="85" t="s">
        <v>178</v>
      </c>
      <c r="E50" s="84" t="s">
        <v>179</v>
      </c>
      <c r="F50" s="86" t="s">
        <v>35</v>
      </c>
      <c r="G50" s="87" t="s">
        <v>183</v>
      </c>
      <c r="H50" s="84" t="s">
        <v>184</v>
      </c>
      <c r="I50" s="58" t="str">
        <f>_xlfn.IFNA(HYPERLINK("#All.2Spec.test!$A"&amp;MATCH("RF02-04-02-TF-005", 'All.2Spec.test'!$A:$A, 0),"RF02-04-02-TF-005"), "RF02-04-02-TF-005")</f>
        <v>RF02-04-02-TF-005</v>
      </c>
      <c r="J50" s="60" t="s">
        <v>193</v>
      </c>
      <c r="K50" s="86" t="s">
        <v>39</v>
      </c>
      <c r="L50" s="86"/>
      <c r="M50" s="86"/>
      <c r="N50" s="88" t="s">
        <v>194</v>
      </c>
      <c r="O50" s="89"/>
      <c r="P50" s="90">
        <f ca="1">_xlfn.SINGLE(COUNTIFS('All.2Spec.test'!A:A,Tabella_All.1Tab.test[[#This Row],[ID 4°]],'All.2Spec.test'!B:B,"Step"))</f>
        <v>1</v>
      </c>
      <c r="Q50" s="91" t="str">
        <f t="shared" si="1"/>
        <v>B</v>
      </c>
      <c r="S50" s="78"/>
    </row>
    <row r="51" spans="1:19" s="70" customFormat="1" ht="37.15">
      <c r="A51" s="92"/>
      <c r="B51" s="83" t="s">
        <v>166</v>
      </c>
      <c r="C51" s="84" t="s">
        <v>167</v>
      </c>
      <c r="D51" s="85" t="s">
        <v>195</v>
      </c>
      <c r="E51" s="84" t="s">
        <v>196</v>
      </c>
      <c r="F51" s="86" t="s">
        <v>35</v>
      </c>
      <c r="G51" s="87" t="s">
        <v>197</v>
      </c>
      <c r="H51" s="84" t="s">
        <v>196</v>
      </c>
      <c r="I51" s="58" t="str">
        <f>_xlfn.IFNA(HYPERLINK("#All.2Spec.test!$A"&amp;MATCH("RF02-05-01-TF-001", 'All.2Spec.test'!$A:$A, 0),"RF02-05-01-TF-001"), "RF02-05-01-TF-001")</f>
        <v>RF02-05-01-TF-001</v>
      </c>
      <c r="J51" s="60" t="s">
        <v>198</v>
      </c>
      <c r="K51" s="86" t="s">
        <v>39</v>
      </c>
      <c r="L51" s="86"/>
      <c r="M51" s="86"/>
      <c r="N51" s="88" t="s">
        <v>199</v>
      </c>
      <c r="O51" s="89"/>
      <c r="P51" s="90">
        <f ca="1">_xlfn.SINGLE(COUNTIFS('All.2Spec.test'!A:A,Tabella_All.1Tab.test[[#This Row],[ID 4°]],'All.2Spec.test'!B:B,"Step"))</f>
        <v>1</v>
      </c>
      <c r="Q51" s="91" t="str">
        <f t="shared" si="1"/>
        <v>B</v>
      </c>
      <c r="S51" s="78"/>
    </row>
    <row r="52" spans="1:19" s="70" customFormat="1" ht="63.75">
      <c r="A52" s="92"/>
      <c r="B52" s="83" t="s">
        <v>166</v>
      </c>
      <c r="C52" s="84" t="s">
        <v>167</v>
      </c>
      <c r="D52" s="85" t="s">
        <v>195</v>
      </c>
      <c r="E52" s="84" t="s">
        <v>196</v>
      </c>
      <c r="F52" s="86" t="s">
        <v>35</v>
      </c>
      <c r="G52" s="87" t="s">
        <v>197</v>
      </c>
      <c r="H52" s="84" t="s">
        <v>196</v>
      </c>
      <c r="I52" s="58" t="str">
        <f>_xlfn.IFNA(HYPERLINK("#All.2Spec.test!$A"&amp;MATCH("RF02-05-01-TF-002", 'All.2Spec.test'!$A:$A, 0),"RF02-05-01-TF-002"), "RF02-05-01-TF-002")</f>
        <v>RF02-05-01-TF-002</v>
      </c>
      <c r="J52" s="60" t="s">
        <v>200</v>
      </c>
      <c r="K52" s="86" t="s">
        <v>39</v>
      </c>
      <c r="L52" s="86"/>
      <c r="M52" s="86"/>
      <c r="N52" s="88" t="s">
        <v>201</v>
      </c>
      <c r="O52" s="89"/>
      <c r="P52" s="90">
        <f ca="1">_xlfn.SINGLE(COUNTIFS('All.2Spec.test'!A:A,Tabella_All.1Tab.test[[#This Row],[ID 4°]],'All.2Spec.test'!B:B,"Step"))</f>
        <v>1</v>
      </c>
      <c r="Q52" s="91" t="str">
        <f t="shared" si="1"/>
        <v>B</v>
      </c>
      <c r="S52" s="78"/>
    </row>
    <row r="53" spans="1:19" s="70" customFormat="1" ht="51">
      <c r="A53" s="92"/>
      <c r="B53" s="83" t="s">
        <v>166</v>
      </c>
      <c r="C53" s="84" t="s">
        <v>167</v>
      </c>
      <c r="D53" s="85" t="s">
        <v>195</v>
      </c>
      <c r="E53" s="84" t="s">
        <v>196</v>
      </c>
      <c r="F53" s="86" t="s">
        <v>35</v>
      </c>
      <c r="G53" s="87" t="s">
        <v>197</v>
      </c>
      <c r="H53" s="84" t="s">
        <v>196</v>
      </c>
      <c r="I53" s="58" t="str">
        <f>_xlfn.IFNA(HYPERLINK("#All.2Spec.test!$A"&amp;MATCH("RF02-05-01-TF-003", 'All.2Spec.test'!$A:$A, 0),"RF02-05-01-TF-003"), "RF02-05-01-TF-003")</f>
        <v>RF02-05-01-TF-003</v>
      </c>
      <c r="J53" s="60" t="s">
        <v>202</v>
      </c>
      <c r="K53" s="86" t="s">
        <v>39</v>
      </c>
      <c r="L53" s="86"/>
      <c r="M53" s="86"/>
      <c r="N53" s="88" t="s">
        <v>203</v>
      </c>
      <c r="O53" s="89"/>
      <c r="P53" s="90">
        <f ca="1">_xlfn.SINGLE(COUNTIFS('All.2Spec.test'!A:A,Tabella_All.1Tab.test[[#This Row],[ID 4°]],'All.2Spec.test'!B:B,"Step"))</f>
        <v>1</v>
      </c>
      <c r="Q53" s="91" t="str">
        <f t="shared" si="1"/>
        <v>B</v>
      </c>
      <c r="S53" s="78"/>
    </row>
    <row r="54" spans="1:19" s="70" customFormat="1" ht="37.15">
      <c r="A54" s="92"/>
      <c r="B54" s="83" t="s">
        <v>166</v>
      </c>
      <c r="C54" s="84" t="s">
        <v>167</v>
      </c>
      <c r="D54" s="85" t="s">
        <v>195</v>
      </c>
      <c r="E54" s="84" t="s">
        <v>196</v>
      </c>
      <c r="F54" s="86" t="s">
        <v>35</v>
      </c>
      <c r="G54" s="87" t="s">
        <v>197</v>
      </c>
      <c r="H54" s="84" t="s">
        <v>196</v>
      </c>
      <c r="I54" s="58" t="str">
        <f>_xlfn.IFNA(HYPERLINK("#All.2Spec.test!$A"&amp;MATCH("RF02-05-01-TF-004", 'All.2Spec.test'!$A:$A, 0),"RF02-05-01-TF-004"), "RF02-05-01-TF-004")</f>
        <v>RF02-05-01-TF-004</v>
      </c>
      <c r="J54" s="60" t="s">
        <v>204</v>
      </c>
      <c r="K54" s="86" t="s">
        <v>39</v>
      </c>
      <c r="L54" s="86"/>
      <c r="M54" s="86"/>
      <c r="N54" s="88" t="s">
        <v>205</v>
      </c>
      <c r="O54" s="89"/>
      <c r="P54" s="90">
        <f ca="1">_xlfn.SINGLE(COUNTIFS('All.2Spec.test'!A:A,Tabella_All.1Tab.test[[#This Row],[ID 4°]],'All.2Spec.test'!B:B,"Step"))</f>
        <v>1</v>
      </c>
      <c r="Q54" s="91" t="str">
        <f t="shared" si="1"/>
        <v>B</v>
      </c>
      <c r="S54" s="78"/>
    </row>
    <row r="55" spans="1:19" s="70" customFormat="1" ht="76.5">
      <c r="A55" s="92"/>
      <c r="B55" s="83" t="s">
        <v>166</v>
      </c>
      <c r="C55" s="84" t="s">
        <v>167</v>
      </c>
      <c r="D55" s="85" t="s">
        <v>195</v>
      </c>
      <c r="E55" s="84" t="s">
        <v>196</v>
      </c>
      <c r="F55" s="86" t="s">
        <v>35</v>
      </c>
      <c r="G55" s="87" t="s">
        <v>197</v>
      </c>
      <c r="H55" s="84" t="s">
        <v>196</v>
      </c>
      <c r="I55" s="58" t="str">
        <f>_xlfn.IFNA(HYPERLINK("#All.2Spec.test!$A"&amp;MATCH("RF02-05-01-TF-005", 'All.2Spec.test'!$A:$A, 0),"RF02-05-01-TF-005"), "RF02-05-01-TF-005")</f>
        <v>RF02-05-01-TF-005</v>
      </c>
      <c r="J55" s="60" t="s">
        <v>206</v>
      </c>
      <c r="K55" s="86" t="s">
        <v>39</v>
      </c>
      <c r="L55" s="86"/>
      <c r="M55" s="86"/>
      <c r="N55" s="88" t="s">
        <v>207</v>
      </c>
      <c r="O55" s="89"/>
      <c r="P55" s="90">
        <f ca="1">_xlfn.SINGLE(COUNTIFS('All.2Spec.test'!A:A,Tabella_All.1Tab.test[[#This Row],[ID 4°]],'All.2Spec.test'!B:B,"Step"))</f>
        <v>1</v>
      </c>
      <c r="Q55" s="91" t="str">
        <f t="shared" si="1"/>
        <v>B</v>
      </c>
      <c r="S55" s="78"/>
    </row>
    <row r="56" spans="1:19" s="70" customFormat="1" ht="38.25">
      <c r="A56" s="92"/>
      <c r="B56" s="83" t="s">
        <v>166</v>
      </c>
      <c r="C56" s="84" t="s">
        <v>167</v>
      </c>
      <c r="D56" s="85" t="s">
        <v>195</v>
      </c>
      <c r="E56" s="84" t="s">
        <v>196</v>
      </c>
      <c r="F56" s="86" t="s">
        <v>35</v>
      </c>
      <c r="G56" s="87" t="s">
        <v>197</v>
      </c>
      <c r="H56" s="84" t="s">
        <v>196</v>
      </c>
      <c r="I56" s="58" t="str">
        <f>_xlfn.IFNA(HYPERLINK("#All.2Spec.test!$A"&amp;MATCH("RF02-05-01-TF-006", 'All.2Spec.test'!$A:$A, 0),"RF02-05-01-TF-006"), "RF02-05-01-TF-006")</f>
        <v>RF02-05-01-TF-006</v>
      </c>
      <c r="J56" s="60" t="s">
        <v>208</v>
      </c>
      <c r="K56" s="86" t="s">
        <v>39</v>
      </c>
      <c r="L56" s="86"/>
      <c r="M56" s="86"/>
      <c r="N56" s="88" t="s">
        <v>209</v>
      </c>
      <c r="O56" s="89"/>
      <c r="P56" s="90">
        <f ca="1">_xlfn.SINGLE(COUNTIFS('All.2Spec.test'!A:A,Tabella_All.1Tab.test[[#This Row],[ID 4°]],'All.2Spec.test'!B:B,"Step"))</f>
        <v>1</v>
      </c>
      <c r="Q56" s="91" t="str">
        <f t="shared" si="1"/>
        <v>B</v>
      </c>
      <c r="S56" s="78"/>
    </row>
    <row r="57" spans="1:19" s="70" customFormat="1" ht="76.5">
      <c r="A57" s="92"/>
      <c r="B57" s="83" t="s">
        <v>210</v>
      </c>
      <c r="C57" s="84" t="s">
        <v>211</v>
      </c>
      <c r="D57" s="85" t="s">
        <v>212</v>
      </c>
      <c r="E57" s="84" t="s">
        <v>213</v>
      </c>
      <c r="F57" s="86" t="s">
        <v>35</v>
      </c>
      <c r="G57" s="87" t="s">
        <v>214</v>
      </c>
      <c r="H57" s="84" t="s">
        <v>196</v>
      </c>
      <c r="I57" s="58" t="str">
        <f>_xlfn.IFNA(HYPERLINK("#All.2Spec.test!$A"&amp;MATCH("RF03-01-02-TF-001", 'All.2Spec.test'!$A:$A, 0),"RF03-01-02-TF-001"), "RF03-01-02-TF-001")</f>
        <v>RF03-01-02-TF-001</v>
      </c>
      <c r="J57" s="60" t="s">
        <v>215</v>
      </c>
      <c r="K57" s="86" t="s">
        <v>39</v>
      </c>
      <c r="L57" s="86"/>
      <c r="M57" s="86"/>
      <c r="N57" s="88" t="s">
        <v>216</v>
      </c>
      <c r="O57" s="89"/>
      <c r="P57" s="90">
        <f ca="1">_xlfn.SINGLE(COUNTIFS('All.2Spec.test'!A:A,Tabella_All.1Tab.test[[#This Row],[ID 4°]],'All.2Spec.test'!B:B,"Step"))</f>
        <v>1</v>
      </c>
      <c r="Q57" s="91" t="str">
        <f t="shared" si="1"/>
        <v>B</v>
      </c>
      <c r="S57" s="78"/>
    </row>
    <row r="58" spans="1:19" s="70" customFormat="1" ht="63.75">
      <c r="A58" s="92"/>
      <c r="B58" s="83" t="s">
        <v>210</v>
      </c>
      <c r="C58" s="84" t="s">
        <v>211</v>
      </c>
      <c r="D58" s="85" t="s">
        <v>212</v>
      </c>
      <c r="E58" s="84" t="s">
        <v>213</v>
      </c>
      <c r="F58" s="86" t="s">
        <v>35</v>
      </c>
      <c r="G58" s="87" t="s">
        <v>217</v>
      </c>
      <c r="H58" s="84" t="s">
        <v>218</v>
      </c>
      <c r="I58" s="58" t="str">
        <f>_xlfn.IFNA(HYPERLINK("#All.2Spec.test!$A"&amp;MATCH("RF03-01-03-TF-001", 'All.2Spec.test'!$A:$A, 0),"RF03-01-03-TF-001"), "RF03-01-03-TF-001")</f>
        <v>RF03-01-03-TF-001</v>
      </c>
      <c r="J58" s="60" t="s">
        <v>218</v>
      </c>
      <c r="K58" s="86" t="s">
        <v>39</v>
      </c>
      <c r="L58" s="86"/>
      <c r="M58" s="86"/>
      <c r="N58" s="88" t="s">
        <v>219</v>
      </c>
      <c r="O58" s="89"/>
      <c r="P58" s="90">
        <f ca="1">_xlfn.SINGLE(COUNTIFS('All.2Spec.test'!A:A,Tabella_All.1Tab.test[[#This Row],[ID 4°]],'All.2Spec.test'!B:B,"Step"))</f>
        <v>1</v>
      </c>
      <c r="Q58" s="91" t="str">
        <f t="shared" si="1"/>
        <v>B</v>
      </c>
      <c r="S58" s="78"/>
    </row>
    <row r="59" spans="1:19" s="70" customFormat="1" ht="63.75">
      <c r="A59" s="92"/>
      <c r="B59" s="83" t="s">
        <v>210</v>
      </c>
      <c r="C59" s="84" t="s">
        <v>211</v>
      </c>
      <c r="D59" s="85" t="s">
        <v>212</v>
      </c>
      <c r="E59" s="84" t="s">
        <v>213</v>
      </c>
      <c r="F59" s="86" t="s">
        <v>35</v>
      </c>
      <c r="G59" s="87" t="s">
        <v>217</v>
      </c>
      <c r="H59" s="84" t="s">
        <v>220</v>
      </c>
      <c r="I59" s="58" t="str">
        <f>_xlfn.IFNA(HYPERLINK("#All.2Spec.test!$A"&amp;MATCH("RF03-01-03-TF-002", 'All.2Spec.test'!$A:$A, 0),"RF03-01-03-TF-002"), "RF03-01-03-TF-002")</f>
        <v>RF03-01-03-TF-002</v>
      </c>
      <c r="J59" s="60" t="s">
        <v>220</v>
      </c>
      <c r="K59" s="86" t="s">
        <v>39</v>
      </c>
      <c r="L59" s="86"/>
      <c r="M59" s="86"/>
      <c r="N59" s="88" t="s">
        <v>219</v>
      </c>
      <c r="O59" s="89"/>
      <c r="P59" s="90">
        <f ca="1">_xlfn.SINGLE(COUNTIFS('All.2Spec.test'!A:A,Tabella_All.1Tab.test[[#This Row],[ID 4°]],'All.2Spec.test'!B:B,"Step"))</f>
        <v>1</v>
      </c>
      <c r="Q59" s="91" t="str">
        <f t="shared" si="1"/>
        <v>B</v>
      </c>
      <c r="S59" s="78"/>
    </row>
    <row r="60" spans="1:19" s="70" customFormat="1" ht="63.75">
      <c r="A60" s="92"/>
      <c r="B60" s="83" t="s">
        <v>221</v>
      </c>
      <c r="C60" s="84" t="s">
        <v>222</v>
      </c>
      <c r="D60" s="85" t="s">
        <v>223</v>
      </c>
      <c r="E60" s="84" t="s">
        <v>224</v>
      </c>
      <c r="F60" s="86" t="s">
        <v>35</v>
      </c>
      <c r="G60" s="87" t="s">
        <v>225</v>
      </c>
      <c r="H60" s="84" t="s">
        <v>226</v>
      </c>
      <c r="I60" s="58" t="str">
        <f>_xlfn.IFNA(HYPERLINK("#All.2Spec.test!$A"&amp;MATCH("RF04-01-02-TF-001", 'All.2Spec.test'!$A:$A, 0),"RF04-01-02-TF-001"), "RF04-01-02-TF-001")</f>
        <v>RF04-01-02-TF-001</v>
      </c>
      <c r="J60" s="60" t="s">
        <v>227</v>
      </c>
      <c r="K60" s="86" t="s">
        <v>39</v>
      </c>
      <c r="L60" s="86"/>
      <c r="M60" s="86"/>
      <c r="N60" s="88" t="s">
        <v>228</v>
      </c>
      <c r="O60" s="89"/>
      <c r="P60" s="90">
        <f ca="1">_xlfn.SINGLE(COUNTIFS('All.2Spec.test'!A:A,Tabella_All.1Tab.test[[#This Row],[ID 4°]],'All.2Spec.test'!B:B,"Step"))</f>
        <v>1</v>
      </c>
      <c r="Q60" s="91" t="str">
        <f t="shared" si="1"/>
        <v>B</v>
      </c>
      <c r="S60" s="78"/>
    </row>
    <row r="61" spans="1:19" s="70" customFormat="1" ht="63.75">
      <c r="A61" s="92"/>
      <c r="B61" s="83" t="s">
        <v>221</v>
      </c>
      <c r="C61" s="84" t="s">
        <v>222</v>
      </c>
      <c r="D61" s="85" t="s">
        <v>223</v>
      </c>
      <c r="E61" s="84" t="s">
        <v>224</v>
      </c>
      <c r="F61" s="86" t="s">
        <v>35</v>
      </c>
      <c r="G61" s="87" t="s">
        <v>225</v>
      </c>
      <c r="H61" s="84" t="s">
        <v>226</v>
      </c>
      <c r="I61" s="58" t="str">
        <f>_xlfn.IFNA(HYPERLINK("#All.2Spec.test!$A"&amp;MATCH("RF04-01-02-TF-002", 'All.2Spec.test'!$A:$A, 0),"RF04-01-02-TF-002"), "RF04-01-02-TF-002")</f>
        <v>RF04-01-02-TF-002</v>
      </c>
      <c r="J61" s="60" t="s">
        <v>229</v>
      </c>
      <c r="K61" s="86" t="s">
        <v>39</v>
      </c>
      <c r="L61" s="86"/>
      <c r="M61" s="86"/>
      <c r="N61" s="88" t="s">
        <v>230</v>
      </c>
      <c r="O61" s="89"/>
      <c r="P61" s="90">
        <f ca="1">_xlfn.SINGLE(COUNTIFS('All.2Spec.test'!A:A,Tabella_All.1Tab.test[[#This Row],[ID 4°]],'All.2Spec.test'!B:B,"Step"))</f>
        <v>1</v>
      </c>
      <c r="Q61" s="91" t="str">
        <f t="shared" si="1"/>
        <v>B</v>
      </c>
      <c r="S61" s="78"/>
    </row>
    <row r="62" spans="1:19" s="70" customFormat="1" ht="102">
      <c r="A62" s="92"/>
      <c r="B62" s="83" t="s">
        <v>231</v>
      </c>
      <c r="C62" s="84" t="s">
        <v>232</v>
      </c>
      <c r="D62" s="85" t="s">
        <v>233</v>
      </c>
      <c r="E62" s="84" t="s">
        <v>234</v>
      </c>
      <c r="F62" s="86" t="s">
        <v>35</v>
      </c>
      <c r="G62" s="87" t="s">
        <v>235</v>
      </c>
      <c r="H62" s="84" t="s">
        <v>236</v>
      </c>
      <c r="I62" s="58" t="str">
        <f>_xlfn.IFNA(HYPERLINK("#All.2Spec.test!$A"&amp;MATCH("RF07-01-01-TF-001", 'All.2Spec.test'!$A:$A, 0),"RF07-01-01-TF-001"), "RF07-01-01-TF-001")</f>
        <v>RF07-01-01-TF-001</v>
      </c>
      <c r="J62" s="60" t="s">
        <v>236</v>
      </c>
      <c r="K62" s="86" t="s">
        <v>39</v>
      </c>
      <c r="L62" s="86"/>
      <c r="M62" s="86"/>
      <c r="N62" s="88" t="s">
        <v>237</v>
      </c>
      <c r="O62" s="89"/>
      <c r="P62" s="90">
        <f ca="1">_xlfn.SINGLE(COUNTIFS('All.2Spec.test'!A:A,Tabella_All.1Tab.test[[#This Row],[ID 4°]],'All.2Spec.test'!B:B,"Step"))</f>
        <v>1</v>
      </c>
      <c r="Q62" s="91" t="str">
        <f t="shared" si="1"/>
        <v>B</v>
      </c>
      <c r="S62" s="78"/>
    </row>
    <row r="63" spans="1:19" s="70" customFormat="1" ht="51">
      <c r="A63" s="92"/>
      <c r="B63" s="83" t="s">
        <v>231</v>
      </c>
      <c r="C63" s="84" t="s">
        <v>232</v>
      </c>
      <c r="D63" s="85" t="s">
        <v>233</v>
      </c>
      <c r="E63" s="84" t="s">
        <v>234</v>
      </c>
      <c r="F63" s="86" t="s">
        <v>35</v>
      </c>
      <c r="G63" s="87" t="s">
        <v>238</v>
      </c>
      <c r="H63" s="84" t="s">
        <v>239</v>
      </c>
      <c r="I63" s="58" t="str">
        <f>_xlfn.IFNA(HYPERLINK("#All.2Spec.test!$A"&amp;MATCH("RF07-01-02-TF-001", 'All.2Spec.test'!$A:$A, 0),"RF07-01-02-TF-001"), "RF07-01-02-TF-001")</f>
        <v>RF07-01-02-TF-001</v>
      </c>
      <c r="J63" s="60" t="s">
        <v>240</v>
      </c>
      <c r="K63" s="86" t="s">
        <v>39</v>
      </c>
      <c r="L63" s="86"/>
      <c r="M63" s="86"/>
      <c r="N63" s="88" t="s">
        <v>241</v>
      </c>
      <c r="O63" s="89"/>
      <c r="P63" s="90">
        <f ca="1">_xlfn.SINGLE(COUNTIFS('All.2Spec.test'!A:A,Tabella_All.1Tab.test[[#This Row],[ID 4°]],'All.2Spec.test'!B:B,"Step"))</f>
        <v>1</v>
      </c>
      <c r="Q63" s="91" t="str">
        <f t="shared" si="1"/>
        <v>B</v>
      </c>
      <c r="S63" s="78"/>
    </row>
    <row r="64" spans="1:19" s="70" customFormat="1" ht="76.5">
      <c r="A64" s="92"/>
      <c r="B64" s="83" t="s">
        <v>231</v>
      </c>
      <c r="C64" s="84" t="s">
        <v>232</v>
      </c>
      <c r="D64" s="85" t="s">
        <v>233</v>
      </c>
      <c r="E64" s="84" t="s">
        <v>234</v>
      </c>
      <c r="F64" s="86" t="s">
        <v>35</v>
      </c>
      <c r="G64" s="87" t="s">
        <v>242</v>
      </c>
      <c r="H64" s="84" t="s">
        <v>243</v>
      </c>
      <c r="I64" s="58" t="str">
        <f>_xlfn.IFNA(HYPERLINK("#All.2Spec.test!$A"&amp;MATCH("RF07-01-03-TF-001", 'All.2Spec.test'!$A:$A, 0),"RF07-01-03-TF-001"), "RF07-01-03-TF-001")</f>
        <v>RF07-01-03-TF-001</v>
      </c>
      <c r="J64" s="60" t="s">
        <v>244</v>
      </c>
      <c r="K64" s="86" t="s">
        <v>39</v>
      </c>
      <c r="L64" s="86"/>
      <c r="M64" s="86"/>
      <c r="N64" s="88" t="s">
        <v>245</v>
      </c>
      <c r="O64" s="89"/>
      <c r="P64" s="90">
        <f ca="1">_xlfn.SINGLE(COUNTIFS('All.2Spec.test'!A:A,Tabella_All.1Tab.test[[#This Row],[ID 4°]],'All.2Spec.test'!B:B,"Step"))</f>
        <v>1</v>
      </c>
      <c r="Q64" s="91" t="str">
        <f t="shared" si="1"/>
        <v>B</v>
      </c>
      <c r="S64" s="78"/>
    </row>
    <row r="65" spans="1:19" s="70" customFormat="1" ht="51">
      <c r="A65" s="92"/>
      <c r="B65" s="83" t="s">
        <v>231</v>
      </c>
      <c r="C65" s="84" t="s">
        <v>232</v>
      </c>
      <c r="D65" s="85" t="s">
        <v>233</v>
      </c>
      <c r="E65" s="84" t="s">
        <v>234</v>
      </c>
      <c r="F65" s="86" t="s">
        <v>35</v>
      </c>
      <c r="G65" s="87" t="s">
        <v>246</v>
      </c>
      <c r="H65" s="84" t="s">
        <v>247</v>
      </c>
      <c r="I65" s="58" t="str">
        <f>_xlfn.IFNA(HYPERLINK("#All.2Spec.test!$A"&amp;MATCH("RF07-01-05-TF-001", 'All.2Spec.test'!$A:$A, 0),"RF07-01-05-TF-001"), "RF07-01-05-TF-001")</f>
        <v>RF07-01-05-TF-001</v>
      </c>
      <c r="J65" s="60" t="s">
        <v>248</v>
      </c>
      <c r="K65" s="86" t="s">
        <v>39</v>
      </c>
      <c r="L65" s="86"/>
      <c r="M65" s="86"/>
      <c r="N65" s="88" t="s">
        <v>249</v>
      </c>
      <c r="O65" s="89"/>
      <c r="P65" s="90">
        <f ca="1">_xlfn.SINGLE(COUNTIFS('All.2Spec.test'!A:A,Tabella_All.1Tab.test[[#This Row],[ID 4°]],'All.2Spec.test'!B:B,"Step"))</f>
        <v>1</v>
      </c>
      <c r="Q65" s="91" t="str">
        <f t="shared" si="1"/>
        <v>B</v>
      </c>
      <c r="S65" s="78"/>
    </row>
    <row r="66" spans="1:19" s="70" customFormat="1" ht="51">
      <c r="A66" s="92"/>
      <c r="B66" s="83" t="s">
        <v>231</v>
      </c>
      <c r="C66" s="84" t="s">
        <v>232</v>
      </c>
      <c r="D66" s="85" t="s">
        <v>233</v>
      </c>
      <c r="E66" s="84" t="s">
        <v>234</v>
      </c>
      <c r="F66" s="86" t="s">
        <v>35</v>
      </c>
      <c r="G66" s="87" t="s">
        <v>246</v>
      </c>
      <c r="H66" s="84" t="s">
        <v>247</v>
      </c>
      <c r="I66" s="58" t="str">
        <f>_xlfn.IFNA(HYPERLINK("#All.2Spec.test!$A"&amp;MATCH("RF07-01-05-TF-002", 'All.2Spec.test'!$A:$A, 0),"RF07-01-05-TF-002"), "RF07-01-05-TF-002")</f>
        <v>RF07-01-05-TF-002</v>
      </c>
      <c r="J66" s="60" t="s">
        <v>250</v>
      </c>
      <c r="K66" s="86" t="s">
        <v>39</v>
      </c>
      <c r="L66" s="86"/>
      <c r="M66" s="86"/>
      <c r="N66" s="88" t="s">
        <v>251</v>
      </c>
      <c r="O66" s="89"/>
      <c r="P66" s="90">
        <f ca="1">_xlfn.SINGLE(COUNTIFS('All.2Spec.test'!A:A,Tabella_All.1Tab.test[[#This Row],[ID 4°]],'All.2Spec.test'!B:B,"Step"))</f>
        <v>1</v>
      </c>
      <c r="Q66" s="91" t="str">
        <f t="shared" si="1"/>
        <v>B</v>
      </c>
      <c r="S66" s="78"/>
    </row>
    <row r="67" spans="1:19" s="70" customFormat="1" ht="50.65" customHeight="1">
      <c r="A67" s="92"/>
      <c r="B67" s="83" t="s">
        <v>231</v>
      </c>
      <c r="C67" s="84" t="s">
        <v>232</v>
      </c>
      <c r="D67" s="85" t="s">
        <v>233</v>
      </c>
      <c r="E67" s="84" t="s">
        <v>234</v>
      </c>
      <c r="F67" s="86" t="s">
        <v>35</v>
      </c>
      <c r="G67" s="87" t="s">
        <v>246</v>
      </c>
      <c r="H67" s="84" t="s">
        <v>247</v>
      </c>
      <c r="I67" s="58" t="str">
        <f>_xlfn.IFNA(HYPERLINK("#All.2Spec.test!$A"&amp;MATCH("RF07-01-05-TF-003", 'All.2Spec.test'!$A:$A, 0),"RF07-01-05-TF-003"), "RF07-01-05-TF-003")</f>
        <v>RF07-01-05-TF-003</v>
      </c>
      <c r="J67" s="60" t="s">
        <v>252</v>
      </c>
      <c r="K67" s="86" t="s">
        <v>39</v>
      </c>
      <c r="L67" s="86"/>
      <c r="M67" s="86"/>
      <c r="N67" s="88" t="s">
        <v>253</v>
      </c>
      <c r="O67" s="89"/>
      <c r="P67" s="90">
        <f ca="1">_xlfn.SINGLE(COUNTIFS('All.2Spec.test'!A:A,Tabella_All.1Tab.test[[#This Row],[ID 4°]],'All.2Spec.test'!B:B,"Step"))</f>
        <v>1</v>
      </c>
      <c r="Q67" s="91" t="str">
        <f t="shared" si="1"/>
        <v>B</v>
      </c>
      <c r="S67" s="78"/>
    </row>
    <row r="68" spans="1:19" s="70" customFormat="1" ht="51">
      <c r="A68" s="92"/>
      <c r="B68" s="83" t="s">
        <v>231</v>
      </c>
      <c r="C68" s="84" t="s">
        <v>232</v>
      </c>
      <c r="D68" s="85" t="s">
        <v>233</v>
      </c>
      <c r="E68" s="84" t="s">
        <v>234</v>
      </c>
      <c r="F68" s="86" t="s">
        <v>35</v>
      </c>
      <c r="G68" s="87" t="s">
        <v>246</v>
      </c>
      <c r="H68" s="84" t="s">
        <v>247</v>
      </c>
      <c r="I68" s="58" t="str">
        <f>_xlfn.IFNA(HYPERLINK("#All.2Spec.test!$A"&amp;MATCH("RF07-01-05-TF-004", 'All.2Spec.test'!$A:$A, 0),"RF07-01-05-TF-004"), "RF07-01-05-TF-004")</f>
        <v>RF07-01-05-TF-004</v>
      </c>
      <c r="J68" s="60" t="s">
        <v>254</v>
      </c>
      <c r="K68" s="86" t="s">
        <v>39</v>
      </c>
      <c r="L68" s="86"/>
      <c r="M68" s="86"/>
      <c r="N68" s="88" t="s">
        <v>255</v>
      </c>
      <c r="O68" s="89"/>
      <c r="P68" s="90">
        <f ca="1">_xlfn.SINGLE(COUNTIFS('All.2Spec.test'!A:A,Tabella_All.1Tab.test[[#This Row],[ID 4°]],'All.2Spec.test'!B:B,"Step"))</f>
        <v>1</v>
      </c>
      <c r="Q68" s="91" t="str">
        <f t="shared" ref="Q68:Q83" si="2">IF(F68*K68&lt;1,"Nessuna",(IF(F68*K68&lt;=2,"C",(IF(F68*K68&lt;=4,"C",(IF(F68*K68&lt;=9,"B",(IF(F68*K68&lt;=12,"B","A")))))))))</f>
        <v>B</v>
      </c>
      <c r="S68" s="78"/>
    </row>
    <row r="69" spans="1:19" s="70" customFormat="1" ht="82.15" customHeight="1">
      <c r="A69" s="92"/>
      <c r="B69" s="83" t="s">
        <v>231</v>
      </c>
      <c r="C69" s="84" t="s">
        <v>232</v>
      </c>
      <c r="D69" s="85" t="s">
        <v>233</v>
      </c>
      <c r="E69" s="84" t="s">
        <v>234</v>
      </c>
      <c r="F69" s="86" t="s">
        <v>35</v>
      </c>
      <c r="G69" s="87" t="s">
        <v>246</v>
      </c>
      <c r="H69" s="84" t="s">
        <v>247</v>
      </c>
      <c r="I69" s="58" t="str">
        <f>_xlfn.IFNA(HYPERLINK("#All.2Spec.test!$A"&amp;MATCH("RF07-01-05-TF-005", 'All.2Spec.test'!$A:$A, 0),"RF07-01-05-TF-005"), "RF07-01-05-TF-005")</f>
        <v>RF07-01-05-TF-005</v>
      </c>
      <c r="J69" s="60" t="s">
        <v>256</v>
      </c>
      <c r="K69" s="86" t="s">
        <v>39</v>
      </c>
      <c r="L69" s="86"/>
      <c r="M69" s="86"/>
      <c r="N69" s="88" t="s">
        <v>257</v>
      </c>
      <c r="O69" s="89"/>
      <c r="P69" s="90">
        <f ca="1">_xlfn.SINGLE(COUNTIFS('All.2Spec.test'!A:A,Tabella_All.1Tab.test[[#This Row],[ID 4°]],'All.2Spec.test'!B:B,"Step"))</f>
        <v>1</v>
      </c>
      <c r="Q69" s="91" t="str">
        <f t="shared" si="2"/>
        <v>B</v>
      </c>
      <c r="S69" s="78"/>
    </row>
    <row r="70" spans="1:19" s="70" customFormat="1" ht="95.25" customHeight="1">
      <c r="A70" s="92"/>
      <c r="B70" s="83" t="s">
        <v>231</v>
      </c>
      <c r="C70" s="84" t="s">
        <v>232</v>
      </c>
      <c r="D70" s="85" t="s">
        <v>233</v>
      </c>
      <c r="E70" s="84" t="s">
        <v>234</v>
      </c>
      <c r="F70" s="86" t="s">
        <v>35</v>
      </c>
      <c r="G70" s="87" t="s">
        <v>246</v>
      </c>
      <c r="H70" s="84" t="s">
        <v>247</v>
      </c>
      <c r="I70" s="58" t="str">
        <f>_xlfn.IFNA(HYPERLINK("#All.2Spec.test!$A"&amp;MATCH("RF07-01-05-TF-006", 'All.2Spec.test'!$A:$A, 0),"RF07-01-05-TF-006"), "RF07-01-05-TF-006")</f>
        <v>RF07-01-05-TF-006</v>
      </c>
      <c r="J70" s="60" t="s">
        <v>258</v>
      </c>
      <c r="K70" s="86" t="s">
        <v>39</v>
      </c>
      <c r="L70" s="86"/>
      <c r="M70" s="86"/>
      <c r="N70" s="88" t="s">
        <v>259</v>
      </c>
      <c r="O70" s="89"/>
      <c r="P70" s="90">
        <f ca="1">_xlfn.SINGLE(COUNTIFS('All.2Spec.test'!A:A,Tabella_All.1Tab.test[[#This Row],[ID 4°]],'All.2Spec.test'!B:B,"Step"))</f>
        <v>1</v>
      </c>
      <c r="Q70" s="91" t="str">
        <f t="shared" si="2"/>
        <v>B</v>
      </c>
      <c r="S70" s="78"/>
    </row>
    <row r="71" spans="1:19" s="70" customFormat="1" ht="91.15" customHeight="1">
      <c r="A71" s="92"/>
      <c r="B71" s="83" t="s">
        <v>231</v>
      </c>
      <c r="C71" s="84" t="s">
        <v>232</v>
      </c>
      <c r="D71" s="85" t="s">
        <v>233</v>
      </c>
      <c r="E71" s="84" t="s">
        <v>234</v>
      </c>
      <c r="F71" s="86" t="s">
        <v>35</v>
      </c>
      <c r="G71" s="87" t="s">
        <v>246</v>
      </c>
      <c r="H71" s="84" t="s">
        <v>247</v>
      </c>
      <c r="I71" s="58" t="str">
        <f>_xlfn.IFNA(HYPERLINK("#All.2Spec.test!$A"&amp;MATCH("RF07-01-05-TF-007", 'All.2Spec.test'!$A:$A, 0),"RF07-01-05-TF-007"), "RF07-01-05-TF-007")</f>
        <v>RF07-01-05-TF-007</v>
      </c>
      <c r="J71" s="60" t="s">
        <v>260</v>
      </c>
      <c r="K71" s="86" t="s">
        <v>39</v>
      </c>
      <c r="L71" s="86"/>
      <c r="M71" s="86"/>
      <c r="N71" s="88" t="s">
        <v>261</v>
      </c>
      <c r="O71" s="89"/>
      <c r="P71" s="90">
        <f ca="1">_xlfn.SINGLE(COUNTIFS('All.2Spec.test'!A:A,Tabella_All.1Tab.test[[#This Row],[ID 4°]],'All.2Spec.test'!B:B,"Step"))</f>
        <v>1</v>
      </c>
      <c r="Q71" s="91" t="str">
        <f t="shared" si="2"/>
        <v>B</v>
      </c>
      <c r="S71" s="78"/>
    </row>
    <row r="72" spans="1:19" s="70" customFormat="1" ht="94.15" customHeight="1">
      <c r="A72" s="92"/>
      <c r="B72" s="83" t="s">
        <v>231</v>
      </c>
      <c r="C72" s="84" t="s">
        <v>232</v>
      </c>
      <c r="D72" s="85" t="s">
        <v>233</v>
      </c>
      <c r="E72" s="84" t="s">
        <v>234</v>
      </c>
      <c r="F72" s="86" t="s">
        <v>35</v>
      </c>
      <c r="G72" s="87" t="s">
        <v>246</v>
      </c>
      <c r="H72" s="84" t="s">
        <v>247</v>
      </c>
      <c r="I72" s="58" t="str">
        <f>_xlfn.IFNA(HYPERLINK("#All.2Spec.test!$A"&amp;MATCH("RF07-01-05-TF-008", 'All.2Spec.test'!$A:$A, 0),"RF07-01-05-TF-008"), "RF07-01-05-TF-008")</f>
        <v>RF07-01-05-TF-008</v>
      </c>
      <c r="J72" s="60" t="s">
        <v>262</v>
      </c>
      <c r="K72" s="86" t="s">
        <v>39</v>
      </c>
      <c r="L72" s="86"/>
      <c r="M72" s="86"/>
      <c r="N72" s="88" t="s">
        <v>255</v>
      </c>
      <c r="O72" s="89"/>
      <c r="P72" s="90">
        <f ca="1">_xlfn.SINGLE(COUNTIFS('All.2Spec.test'!A:A,Tabella_All.1Tab.test[[#This Row],[ID 4°]],'All.2Spec.test'!B:B,"Step"))</f>
        <v>1</v>
      </c>
      <c r="Q72" s="91" t="str">
        <f t="shared" si="2"/>
        <v>B</v>
      </c>
      <c r="S72" s="78"/>
    </row>
    <row r="73" spans="1:19" s="70" customFormat="1" ht="91.15" customHeight="1">
      <c r="A73" s="92"/>
      <c r="B73" s="83" t="s">
        <v>231</v>
      </c>
      <c r="C73" s="84" t="s">
        <v>232</v>
      </c>
      <c r="D73" s="85" t="s">
        <v>233</v>
      </c>
      <c r="E73" s="84" t="s">
        <v>234</v>
      </c>
      <c r="F73" s="86" t="s">
        <v>35</v>
      </c>
      <c r="G73" s="87" t="s">
        <v>263</v>
      </c>
      <c r="H73" s="84" t="s">
        <v>264</v>
      </c>
      <c r="I73" s="58" t="str">
        <f>_xlfn.IFNA(HYPERLINK("#All.2Spec.test!$A"&amp;MATCH("RF07-01-06-TF-001", 'All.2Spec.test'!$A:$A, 0),"RF07-01-06-TF-001"), "RF07-01-06-TF-001")</f>
        <v>RF07-01-06-TF-001</v>
      </c>
      <c r="J73" s="60" t="s">
        <v>265</v>
      </c>
      <c r="K73" s="86" t="s">
        <v>39</v>
      </c>
      <c r="L73" s="86"/>
      <c r="M73" s="86"/>
      <c r="N73" s="88" t="s">
        <v>266</v>
      </c>
      <c r="O73" s="89"/>
      <c r="P73" s="90">
        <f ca="1">_xlfn.SINGLE(COUNTIFS('All.2Spec.test'!A:A,Tabella_All.1Tab.test[[#This Row],[ID 4°]],'All.2Spec.test'!B:B,"Step"))</f>
        <v>1</v>
      </c>
      <c r="Q73" s="91" t="str">
        <f t="shared" si="2"/>
        <v>B</v>
      </c>
      <c r="S73" s="78"/>
    </row>
    <row r="74" spans="1:19" s="70" customFormat="1" ht="90" customHeight="1">
      <c r="A74" s="92"/>
      <c r="B74" s="83" t="s">
        <v>231</v>
      </c>
      <c r="C74" s="84" t="s">
        <v>232</v>
      </c>
      <c r="D74" s="85" t="s">
        <v>233</v>
      </c>
      <c r="E74" s="84" t="s">
        <v>234</v>
      </c>
      <c r="F74" s="86" t="s">
        <v>35</v>
      </c>
      <c r="G74" s="87" t="s">
        <v>267</v>
      </c>
      <c r="H74" s="84" t="s">
        <v>268</v>
      </c>
      <c r="I74" s="58" t="str">
        <f>_xlfn.IFNA(HYPERLINK("#All.2Spec.test!$A"&amp;MATCH("RF07-01-07-TF-001", 'All.2Spec.test'!$A:$A, 0),"RF07-01-07-TF-001"), "RF07-01-07-TF-001")</f>
        <v>RF07-01-07-TF-001</v>
      </c>
      <c r="J74" s="60" t="s">
        <v>269</v>
      </c>
      <c r="K74" s="86" t="s">
        <v>39</v>
      </c>
      <c r="L74" s="86"/>
      <c r="M74" s="86"/>
      <c r="N74" s="88" t="s">
        <v>270</v>
      </c>
      <c r="O74" s="89"/>
      <c r="P74" s="90">
        <f ca="1">_xlfn.SINGLE(COUNTIFS('All.2Spec.test'!A:A,Tabella_All.1Tab.test[[#This Row],[ID 4°]],'All.2Spec.test'!B:B,"Step"))</f>
        <v>1</v>
      </c>
      <c r="Q74" s="91" t="str">
        <f t="shared" si="2"/>
        <v>B</v>
      </c>
      <c r="S74" s="78"/>
    </row>
    <row r="75" spans="1:19" s="70" customFormat="1" ht="57.75" customHeight="1">
      <c r="A75" s="92"/>
      <c r="B75" s="83" t="s">
        <v>231</v>
      </c>
      <c r="C75" s="84" t="s">
        <v>232</v>
      </c>
      <c r="D75" s="85" t="s">
        <v>233</v>
      </c>
      <c r="E75" s="84" t="s">
        <v>234</v>
      </c>
      <c r="F75" s="86" t="s">
        <v>35</v>
      </c>
      <c r="G75" s="87" t="s">
        <v>267</v>
      </c>
      <c r="H75" s="84" t="s">
        <v>268</v>
      </c>
      <c r="I75" s="58" t="str">
        <f>_xlfn.IFNA(HYPERLINK("#All.2Spec.test!$A"&amp;MATCH("RF07-01-07-TF-002", 'All.2Spec.test'!$A:$A, 0),"RF07-01-07-TF-002"), "RF07-01-07-TF-002")</f>
        <v>RF07-01-07-TF-002</v>
      </c>
      <c r="J75" s="60" t="s">
        <v>271</v>
      </c>
      <c r="K75" s="86" t="s">
        <v>39</v>
      </c>
      <c r="L75" s="86"/>
      <c r="M75" s="86"/>
      <c r="N75" s="88" t="s">
        <v>272</v>
      </c>
      <c r="O75" s="89"/>
      <c r="P75" s="90">
        <f ca="1">_xlfn.SINGLE(COUNTIFS('All.2Spec.test'!A:A,Tabella_All.1Tab.test[[#This Row],[ID 4°]],'All.2Spec.test'!B:B,"Step"))</f>
        <v>1</v>
      </c>
      <c r="Q75" s="91" t="str">
        <f t="shared" si="2"/>
        <v>B</v>
      </c>
      <c r="S75" s="78"/>
    </row>
    <row r="76" spans="1:19" s="70" customFormat="1" ht="49.5">
      <c r="A76" s="92"/>
      <c r="B76" s="83" t="s">
        <v>231</v>
      </c>
      <c r="C76" s="84" t="s">
        <v>232</v>
      </c>
      <c r="D76" s="85" t="s">
        <v>233</v>
      </c>
      <c r="E76" s="84" t="s">
        <v>234</v>
      </c>
      <c r="F76" s="86" t="s">
        <v>35</v>
      </c>
      <c r="G76" s="87" t="s">
        <v>267</v>
      </c>
      <c r="H76" s="84" t="s">
        <v>268</v>
      </c>
      <c r="I76" s="58" t="str">
        <f>_xlfn.IFNA(HYPERLINK("#All.2Spec.test!$A"&amp;MATCH("RF07-01-07-TF-003", 'All.2Spec.test'!$A:$A, 0),"RF07-01-07-TF-003"), "RF07-01-07-TF-003")</f>
        <v>RF07-01-07-TF-003</v>
      </c>
      <c r="J76" s="60" t="s">
        <v>273</v>
      </c>
      <c r="K76" s="86" t="s">
        <v>39</v>
      </c>
      <c r="L76" s="86"/>
      <c r="M76" s="86"/>
      <c r="N76" s="88" t="s">
        <v>274</v>
      </c>
      <c r="O76" s="89"/>
      <c r="P76" s="90">
        <f ca="1">_xlfn.SINGLE(COUNTIFS('All.2Spec.test'!A:A,Tabella_All.1Tab.test[[#This Row],[ID 4°]],'All.2Spec.test'!B:B,"Step"))</f>
        <v>1</v>
      </c>
      <c r="Q76" s="91" t="str">
        <f t="shared" si="2"/>
        <v>B</v>
      </c>
      <c r="S76" s="78"/>
    </row>
    <row r="77" spans="1:19" s="70" customFormat="1" ht="54.75" customHeight="1">
      <c r="A77" s="92"/>
      <c r="B77" s="83" t="s">
        <v>231</v>
      </c>
      <c r="C77" s="84" t="s">
        <v>232</v>
      </c>
      <c r="D77" s="85" t="s">
        <v>233</v>
      </c>
      <c r="E77" s="84" t="s">
        <v>234</v>
      </c>
      <c r="F77" s="86" t="s">
        <v>35</v>
      </c>
      <c r="G77" s="87" t="s">
        <v>275</v>
      </c>
      <c r="H77" s="84" t="s">
        <v>276</v>
      </c>
      <c r="I77" s="58" t="str">
        <f>_xlfn.IFNA(HYPERLINK("#All.2Spec.test!$A"&amp;MATCH("RF07-01-08-TF-001", 'All.2Spec.test'!$A:$A, 0),"RF07-01-08-TF-001"), "RF07-01-08-TF-001")</f>
        <v>RF07-01-08-TF-001</v>
      </c>
      <c r="J77" s="60" t="s">
        <v>276</v>
      </c>
      <c r="K77" s="86" t="s">
        <v>39</v>
      </c>
      <c r="L77" s="86"/>
      <c r="M77" s="86"/>
      <c r="N77" s="88" t="s">
        <v>277</v>
      </c>
      <c r="O77" s="89"/>
      <c r="P77" s="90">
        <f ca="1">_xlfn.SINGLE(COUNTIFS('All.2Spec.test'!A:A,Tabella_All.1Tab.test[[#This Row],[ID 4°]],'All.2Spec.test'!B:B,"Step"))</f>
        <v>1</v>
      </c>
      <c r="Q77" s="91" t="str">
        <f t="shared" si="2"/>
        <v>B</v>
      </c>
      <c r="S77" s="78"/>
    </row>
    <row r="78" spans="1:19" s="70" customFormat="1" ht="140.25">
      <c r="A78" s="92"/>
      <c r="B78" s="83" t="s">
        <v>231</v>
      </c>
      <c r="C78" s="84" t="s">
        <v>232</v>
      </c>
      <c r="D78" s="85" t="s">
        <v>233</v>
      </c>
      <c r="E78" s="84" t="s">
        <v>234</v>
      </c>
      <c r="F78" s="86" t="s">
        <v>35</v>
      </c>
      <c r="G78" s="87" t="s">
        <v>278</v>
      </c>
      <c r="H78" s="84" t="s">
        <v>279</v>
      </c>
      <c r="I78" s="58" t="str">
        <f>_xlfn.IFNA(HYPERLINK("#All.2Spec.test!$A"&amp;MATCH("RF07-01-15-TF-001", 'All.2Spec.test'!$A:$A, 0),"RF07-01-15-TF-001"), "RF07-01-15-TF-001")</f>
        <v>RF07-01-15-TF-001</v>
      </c>
      <c r="J78" s="60" t="s">
        <v>280</v>
      </c>
      <c r="K78" s="86" t="s">
        <v>39</v>
      </c>
      <c r="L78" s="86"/>
      <c r="M78" s="86"/>
      <c r="N78" s="88" t="s">
        <v>281</v>
      </c>
      <c r="O78" s="89"/>
      <c r="P78" s="90">
        <f ca="1">_xlfn.SINGLE(COUNTIFS('All.2Spec.test'!A:A,Tabella_All.1Tab.test[[#This Row],[ID 4°]],'All.2Spec.test'!B:B,"Step"))</f>
        <v>1</v>
      </c>
      <c r="Q78" s="91" t="str">
        <f t="shared" si="2"/>
        <v>B</v>
      </c>
      <c r="S78" s="78"/>
    </row>
    <row r="79" spans="1:19" s="70" customFormat="1" ht="140.25">
      <c r="A79" s="92"/>
      <c r="B79" s="83" t="s">
        <v>231</v>
      </c>
      <c r="C79" s="84" t="s">
        <v>232</v>
      </c>
      <c r="D79" s="85" t="s">
        <v>233</v>
      </c>
      <c r="E79" s="84" t="s">
        <v>234</v>
      </c>
      <c r="F79" s="86" t="s">
        <v>35</v>
      </c>
      <c r="G79" s="87" t="s">
        <v>278</v>
      </c>
      <c r="H79" s="84" t="s">
        <v>279</v>
      </c>
      <c r="I79" s="58" t="str">
        <f>_xlfn.IFNA(HYPERLINK("#All.2Spec.test!$A"&amp;MATCH("RF07-01-15-TF-002", 'All.2Spec.test'!$A:$A, 0),"RF07-01-15-TF-002"), "RF07-01-15-TF-002")</f>
        <v>RF07-01-15-TF-002</v>
      </c>
      <c r="J79" s="60" t="s">
        <v>282</v>
      </c>
      <c r="K79" s="86" t="s">
        <v>39</v>
      </c>
      <c r="L79" s="86"/>
      <c r="M79" s="86"/>
      <c r="N79" s="88" t="s">
        <v>283</v>
      </c>
      <c r="O79" s="89"/>
      <c r="P79" s="90">
        <f ca="1">_xlfn.SINGLE(COUNTIFS('All.2Spec.test'!A:A,Tabella_All.1Tab.test[[#This Row],[ID 4°]],'All.2Spec.test'!B:B,"Step"))</f>
        <v>1</v>
      </c>
      <c r="Q79" s="91" t="str">
        <f t="shared" si="2"/>
        <v>B</v>
      </c>
      <c r="S79" s="78"/>
    </row>
    <row r="80" spans="1:19" s="70" customFormat="1" ht="89.25">
      <c r="A80" s="92"/>
      <c r="B80" s="83" t="s">
        <v>231</v>
      </c>
      <c r="C80" s="84" t="s">
        <v>232</v>
      </c>
      <c r="D80" s="85" t="s">
        <v>233</v>
      </c>
      <c r="E80" s="84" t="s">
        <v>234</v>
      </c>
      <c r="F80" s="86" t="s">
        <v>35</v>
      </c>
      <c r="G80" s="87" t="s">
        <v>278</v>
      </c>
      <c r="H80" s="84" t="s">
        <v>279</v>
      </c>
      <c r="I80" s="58" t="str">
        <f>_xlfn.IFNA(HYPERLINK("#All.2Spec.test!$A"&amp;MATCH("RF07-01-15-TF-003", 'All.2Spec.test'!$A:$A, 0),"RF07-01-15-TF-003"), "RF07-01-15-TF-003")</f>
        <v>RF07-01-15-TF-003</v>
      </c>
      <c r="J80" s="60" t="s">
        <v>284</v>
      </c>
      <c r="K80" s="86" t="s">
        <v>39</v>
      </c>
      <c r="L80" s="86"/>
      <c r="M80" s="86"/>
      <c r="N80" s="88" t="s">
        <v>285</v>
      </c>
      <c r="O80" s="89"/>
      <c r="P80" s="90">
        <f ca="1">_xlfn.SINGLE(COUNTIFS('All.2Spec.test'!A:A,Tabella_All.1Tab.test[[#This Row],[ID 4°]],'All.2Spec.test'!B:B,"Step"))</f>
        <v>1</v>
      </c>
      <c r="Q80" s="91" t="str">
        <f t="shared" si="2"/>
        <v>B</v>
      </c>
      <c r="S80" s="78"/>
    </row>
    <row r="81" spans="1:19" s="70" customFormat="1" ht="140.25">
      <c r="A81" s="92"/>
      <c r="B81" s="83" t="s">
        <v>231</v>
      </c>
      <c r="C81" s="84" t="s">
        <v>232</v>
      </c>
      <c r="D81" s="85" t="s">
        <v>233</v>
      </c>
      <c r="E81" s="84" t="s">
        <v>234</v>
      </c>
      <c r="F81" s="86" t="s">
        <v>35</v>
      </c>
      <c r="G81" s="87" t="s">
        <v>278</v>
      </c>
      <c r="H81" s="84" t="s">
        <v>279</v>
      </c>
      <c r="I81" s="58" t="str">
        <f>_xlfn.IFNA(HYPERLINK("#All.2Spec.test!$A"&amp;MATCH("RF07-01-15-TF-004", 'All.2Spec.test'!$A:$A, 0),"RF07-01-15-TF-004"), "RF07-01-15-TF-004")</f>
        <v>RF07-01-15-TF-004</v>
      </c>
      <c r="J81" s="60" t="s">
        <v>286</v>
      </c>
      <c r="K81" s="86" t="s">
        <v>39</v>
      </c>
      <c r="L81" s="86"/>
      <c r="M81" s="86"/>
      <c r="N81" s="88" t="s">
        <v>287</v>
      </c>
      <c r="O81" s="89"/>
      <c r="P81" s="90">
        <f ca="1">_xlfn.SINGLE(COUNTIFS('All.2Spec.test'!A:A,Tabella_All.1Tab.test[[#This Row],[ID 4°]],'All.2Spec.test'!B:B,"Step"))</f>
        <v>1</v>
      </c>
      <c r="Q81" s="91" t="str">
        <f t="shared" si="2"/>
        <v>B</v>
      </c>
      <c r="S81" s="78"/>
    </row>
    <row r="82" spans="1:19" s="70" customFormat="1" ht="140.25">
      <c r="A82" s="92"/>
      <c r="B82" s="83" t="s">
        <v>231</v>
      </c>
      <c r="C82" s="84" t="s">
        <v>232</v>
      </c>
      <c r="D82" s="85" t="s">
        <v>233</v>
      </c>
      <c r="E82" s="84" t="s">
        <v>234</v>
      </c>
      <c r="F82" s="86" t="s">
        <v>35</v>
      </c>
      <c r="G82" s="87" t="s">
        <v>278</v>
      </c>
      <c r="H82" s="84" t="s">
        <v>279</v>
      </c>
      <c r="I82" s="58" t="str">
        <f>_xlfn.IFNA(HYPERLINK("#All.2Spec.test!$A"&amp;MATCH("RF07-01-15-TF-005", 'All.2Spec.test'!$A:$A, 0),"RF07-01-15-TF-005"), "RF07-01-15-TF-005")</f>
        <v>RF07-01-15-TF-005</v>
      </c>
      <c r="J82" s="60" t="s">
        <v>288</v>
      </c>
      <c r="K82" s="86" t="s">
        <v>39</v>
      </c>
      <c r="L82" s="86"/>
      <c r="M82" s="86"/>
      <c r="N82" s="88" t="s">
        <v>289</v>
      </c>
      <c r="O82" s="89"/>
      <c r="P82" s="90">
        <f ca="1">_xlfn.SINGLE(COUNTIFS('All.2Spec.test'!A:A,Tabella_All.1Tab.test[[#This Row],[ID 4°]],'All.2Spec.test'!B:B,"Step"))</f>
        <v>1</v>
      </c>
      <c r="Q82" s="91" t="str">
        <f t="shared" si="2"/>
        <v>B</v>
      </c>
      <c r="S82" s="78"/>
    </row>
    <row r="83" spans="1:19" s="70" customFormat="1" ht="89.25">
      <c r="A83" s="92"/>
      <c r="B83" s="83" t="s">
        <v>231</v>
      </c>
      <c r="C83" s="84" t="s">
        <v>232</v>
      </c>
      <c r="D83" s="85" t="s">
        <v>233</v>
      </c>
      <c r="E83" s="84" t="s">
        <v>234</v>
      </c>
      <c r="F83" s="86" t="s">
        <v>35</v>
      </c>
      <c r="G83" s="87" t="s">
        <v>278</v>
      </c>
      <c r="H83" s="84" t="s">
        <v>279</v>
      </c>
      <c r="I83" s="58" t="str">
        <f>_xlfn.IFNA(HYPERLINK("#All.2Spec.test!$A"&amp;MATCH("RF07-01-15-TF-006", 'All.2Spec.test'!$A:$A, 0),"RF07-01-15-TF-006"), "RF07-01-15-TF-006")</f>
        <v>RF07-01-15-TF-006</v>
      </c>
      <c r="J83" s="60" t="s">
        <v>290</v>
      </c>
      <c r="K83" s="86" t="s">
        <v>39</v>
      </c>
      <c r="L83" s="86"/>
      <c r="M83" s="86"/>
      <c r="N83" s="88" t="s">
        <v>291</v>
      </c>
      <c r="O83" s="89"/>
      <c r="P83" s="90">
        <f ca="1">_xlfn.SINGLE(COUNTIFS('All.2Spec.test'!A:A,Tabella_All.1Tab.test[[#This Row],[ID 4°]],'All.2Spec.test'!B:B,"Step"))</f>
        <v>1</v>
      </c>
      <c r="Q83" s="91" t="str">
        <f t="shared" si="2"/>
        <v>B</v>
      </c>
      <c r="S83" s="78"/>
    </row>
    <row r="84" spans="1:19" s="70" customFormat="1">
      <c r="A84" s="79"/>
      <c r="B84" s="79"/>
      <c r="C84" s="80"/>
      <c r="D84" s="79"/>
      <c r="E84" s="80"/>
      <c r="F84" s="79"/>
      <c r="G84" s="80"/>
      <c r="H84" s="80"/>
      <c r="I84" s="79"/>
      <c r="J84" s="80"/>
      <c r="K84" s="79"/>
      <c r="L84" s="81"/>
      <c r="M84" s="79"/>
      <c r="N84" s="80"/>
      <c r="O84" s="81"/>
      <c r="P84" s="81"/>
      <c r="Q84" s="80"/>
    </row>
    <row r="85" spans="1:19" s="70" customFormat="1">
      <c r="A85" s="79"/>
      <c r="B85" s="79"/>
      <c r="C85" s="80"/>
      <c r="D85" s="79"/>
      <c r="E85" s="80"/>
      <c r="F85" s="79"/>
      <c r="G85" s="80"/>
      <c r="H85" s="80"/>
      <c r="I85" s="79"/>
      <c r="J85" s="80"/>
      <c r="K85" s="79"/>
      <c r="L85" s="81"/>
      <c r="M85" s="79"/>
      <c r="N85" s="80"/>
      <c r="O85" s="81"/>
      <c r="P85" s="81"/>
      <c r="Q85" s="80"/>
    </row>
    <row r="86" spans="1:19" s="70" customFormat="1">
      <c r="A86" s="79"/>
      <c r="B86" s="79"/>
      <c r="C86" s="80"/>
      <c r="D86" s="79"/>
      <c r="E86" s="80"/>
      <c r="F86" s="79"/>
      <c r="G86" s="80"/>
      <c r="H86" s="80"/>
      <c r="I86" s="79"/>
      <c r="J86" s="80"/>
      <c r="K86" s="79"/>
      <c r="L86" s="81"/>
      <c r="M86" s="79"/>
      <c r="N86" s="80"/>
      <c r="O86" s="81"/>
      <c r="P86" s="81"/>
      <c r="Q86" s="80"/>
    </row>
    <row r="87" spans="1:19" s="70" customFormat="1">
      <c r="A87" s="79"/>
      <c r="B87" s="79"/>
      <c r="C87" s="80"/>
      <c r="D87" s="79"/>
      <c r="E87" s="80"/>
      <c r="F87" s="79"/>
      <c r="G87" s="80"/>
      <c r="H87" s="80"/>
      <c r="I87" s="79"/>
      <c r="J87" s="80"/>
      <c r="K87" s="79"/>
      <c r="L87" s="81"/>
      <c r="M87" s="79"/>
      <c r="N87" s="80"/>
      <c r="O87" s="81"/>
      <c r="P87" s="81"/>
      <c r="Q87" s="80"/>
    </row>
    <row r="88" spans="1:19" s="70" customFormat="1">
      <c r="A88" s="79"/>
      <c r="B88" s="79"/>
      <c r="C88" s="80"/>
      <c r="D88" s="79"/>
      <c r="E88" s="80"/>
      <c r="F88" s="79"/>
      <c r="G88" s="80"/>
      <c r="H88" s="80"/>
      <c r="I88" s="82"/>
      <c r="J88" s="59"/>
      <c r="K88" s="79"/>
      <c r="L88" s="81"/>
      <c r="M88" s="79"/>
      <c r="N88" s="80"/>
      <c r="O88" s="81"/>
      <c r="P88" s="81"/>
      <c r="Q88" s="80"/>
    </row>
    <row r="89" spans="1:19" s="70" customFormat="1">
      <c r="A89" s="79"/>
      <c r="B89" s="79"/>
      <c r="C89" s="80"/>
      <c r="D89" s="79"/>
      <c r="E89" s="80"/>
      <c r="F89" s="79"/>
      <c r="G89" s="80"/>
      <c r="H89" s="80"/>
      <c r="I89" s="79"/>
      <c r="J89" s="80"/>
      <c r="K89" s="79"/>
      <c r="L89" s="81"/>
      <c r="M89" s="79"/>
      <c r="N89" s="80"/>
      <c r="O89" s="81"/>
      <c r="P89" s="81"/>
      <c r="Q89" s="80"/>
    </row>
    <row r="90" spans="1:19" s="70" customFormat="1">
      <c r="A90" s="79"/>
      <c r="B90" s="79"/>
      <c r="C90" s="80"/>
      <c r="D90" s="79"/>
      <c r="E90" s="80"/>
      <c r="F90" s="79"/>
      <c r="G90" s="80"/>
      <c r="H90" s="80"/>
      <c r="I90" s="79"/>
      <c r="J90" s="80"/>
      <c r="K90" s="79"/>
      <c r="L90" s="81"/>
      <c r="M90" s="79"/>
      <c r="N90" s="80"/>
      <c r="O90" s="81"/>
      <c r="P90" s="81"/>
      <c r="Q90" s="80"/>
    </row>
    <row r="91" spans="1:19" s="70" customFormat="1">
      <c r="A91" s="79"/>
      <c r="B91" s="79"/>
      <c r="C91" s="80"/>
      <c r="D91" s="79"/>
      <c r="E91" s="80"/>
      <c r="F91" s="79"/>
      <c r="G91" s="80"/>
      <c r="H91" s="80"/>
      <c r="I91" s="79"/>
      <c r="J91" s="80"/>
      <c r="K91" s="79"/>
      <c r="L91" s="81"/>
      <c r="M91" s="79"/>
      <c r="N91" s="80"/>
      <c r="O91" s="81"/>
      <c r="P91" s="81"/>
      <c r="Q91" s="80"/>
    </row>
    <row r="92" spans="1:19" s="70" customFormat="1">
      <c r="A92" s="79"/>
      <c r="B92" s="79"/>
      <c r="C92" s="80"/>
      <c r="D92" s="79"/>
      <c r="E92" s="80"/>
      <c r="F92" s="79"/>
      <c r="G92" s="80"/>
      <c r="H92" s="80"/>
      <c r="I92" s="79"/>
      <c r="J92" s="80"/>
      <c r="K92" s="79"/>
      <c r="L92" s="81"/>
      <c r="M92" s="79"/>
      <c r="N92" s="80"/>
      <c r="O92" s="81"/>
      <c r="P92" s="81"/>
      <c r="Q92" s="80"/>
    </row>
    <row r="93" spans="1:19" s="70" customFormat="1">
      <c r="A93" s="79"/>
      <c r="B93" s="79"/>
      <c r="C93" s="80"/>
      <c r="D93" s="79"/>
      <c r="E93" s="80"/>
      <c r="F93" s="79"/>
      <c r="G93" s="80"/>
      <c r="H93" s="80"/>
      <c r="I93" s="79"/>
      <c r="J93" s="80"/>
      <c r="K93" s="79"/>
      <c r="L93" s="81"/>
      <c r="M93" s="79"/>
      <c r="N93" s="80"/>
      <c r="O93" s="81"/>
      <c r="P93" s="81"/>
      <c r="Q93" s="80"/>
    </row>
    <row r="94" spans="1:19" s="70" customFormat="1">
      <c r="A94" s="79"/>
      <c r="B94" s="79"/>
      <c r="C94" s="80"/>
      <c r="D94" s="79"/>
      <c r="E94" s="80"/>
      <c r="F94" s="79"/>
      <c r="G94" s="80"/>
      <c r="H94" s="80"/>
      <c r="I94" s="79"/>
      <c r="J94" s="80"/>
      <c r="K94" s="79"/>
      <c r="L94" s="81"/>
      <c r="M94" s="79"/>
      <c r="N94" s="80"/>
      <c r="O94" s="81"/>
      <c r="P94" s="81"/>
      <c r="Q94" s="80"/>
    </row>
    <row r="95" spans="1:19" s="70" customFormat="1">
      <c r="A95" s="79"/>
      <c r="B95" s="79"/>
      <c r="C95" s="80"/>
      <c r="D95" s="79"/>
      <c r="E95" s="80"/>
      <c r="F95" s="79"/>
      <c r="G95" s="80"/>
      <c r="H95" s="80"/>
      <c r="I95" s="79"/>
      <c r="J95" s="80"/>
      <c r="K95" s="79"/>
      <c r="L95" s="81"/>
      <c r="M95" s="79"/>
      <c r="N95" s="80"/>
      <c r="O95" s="81"/>
      <c r="P95" s="81"/>
      <c r="Q95" s="80"/>
    </row>
    <row r="96" spans="1:19" s="70" customFormat="1">
      <c r="A96" s="79"/>
      <c r="B96" s="79"/>
      <c r="C96" s="80"/>
      <c r="D96" s="79"/>
      <c r="E96" s="80"/>
      <c r="F96" s="79"/>
      <c r="G96" s="80"/>
      <c r="H96" s="80"/>
      <c r="I96" s="79"/>
      <c r="J96" s="80"/>
      <c r="K96" s="79"/>
      <c r="L96" s="81"/>
      <c r="M96" s="79"/>
      <c r="N96" s="80"/>
      <c r="O96" s="81"/>
      <c r="P96" s="81"/>
      <c r="Q96" s="80"/>
    </row>
    <row r="97" spans="1:17" s="70" customFormat="1">
      <c r="A97" s="79"/>
      <c r="B97" s="79"/>
      <c r="C97" s="80"/>
      <c r="D97" s="79"/>
      <c r="E97" s="80"/>
      <c r="F97" s="79"/>
      <c r="G97" s="80"/>
      <c r="H97" s="80"/>
      <c r="I97" s="79"/>
      <c r="J97" s="80"/>
      <c r="K97" s="79"/>
      <c r="L97" s="81"/>
      <c r="M97" s="79"/>
      <c r="N97" s="80"/>
      <c r="O97" s="81"/>
      <c r="P97" s="81"/>
      <c r="Q97" s="80"/>
    </row>
    <row r="98" spans="1:17" s="70" customFormat="1">
      <c r="A98" s="79"/>
      <c r="B98" s="79"/>
      <c r="C98" s="80"/>
      <c r="D98" s="79"/>
      <c r="E98" s="80"/>
      <c r="F98" s="79"/>
      <c r="G98" s="80"/>
      <c r="H98" s="80"/>
      <c r="I98" s="79"/>
      <c r="J98" s="80"/>
      <c r="K98" s="79"/>
      <c r="L98" s="81"/>
      <c r="M98" s="79"/>
      <c r="N98" s="80"/>
      <c r="O98" s="81"/>
      <c r="P98" s="81"/>
      <c r="Q98" s="80"/>
    </row>
    <row r="99" spans="1:17" s="70" customFormat="1">
      <c r="A99" s="79"/>
      <c r="B99" s="79"/>
      <c r="C99" s="80"/>
      <c r="D99" s="79"/>
      <c r="E99" s="80"/>
      <c r="F99" s="79"/>
      <c r="G99" s="80"/>
      <c r="H99" s="80"/>
      <c r="I99" s="79"/>
      <c r="J99" s="80"/>
      <c r="K99" s="79"/>
      <c r="L99" s="81"/>
      <c r="M99" s="79"/>
      <c r="N99" s="80"/>
      <c r="O99" s="81"/>
      <c r="P99" s="81"/>
      <c r="Q99" s="80"/>
    </row>
    <row r="100" spans="1:17" s="70" customFormat="1">
      <c r="A100" s="79"/>
      <c r="B100" s="79"/>
      <c r="C100" s="80"/>
      <c r="D100" s="79"/>
      <c r="E100" s="80"/>
      <c r="F100" s="79"/>
      <c r="G100" s="80"/>
      <c r="H100" s="80"/>
      <c r="I100" s="79"/>
      <c r="J100" s="80"/>
      <c r="K100" s="79"/>
      <c r="L100" s="81"/>
      <c r="M100" s="79"/>
      <c r="N100" s="80"/>
      <c r="O100" s="81"/>
      <c r="P100" s="81"/>
      <c r="Q100" s="80"/>
    </row>
    <row r="101" spans="1:17" s="70" customFormat="1">
      <c r="A101" s="79"/>
      <c r="B101" s="79"/>
      <c r="C101" s="80"/>
      <c r="D101" s="79"/>
      <c r="E101" s="80"/>
      <c r="F101" s="79"/>
      <c r="G101" s="80"/>
      <c r="H101" s="80"/>
      <c r="I101" s="79"/>
      <c r="J101" s="80"/>
      <c r="K101" s="79"/>
      <c r="L101" s="81"/>
      <c r="M101" s="79"/>
      <c r="N101" s="80"/>
      <c r="O101" s="81"/>
      <c r="P101" s="81"/>
      <c r="Q101" s="80"/>
    </row>
    <row r="102" spans="1:17" s="70" customFormat="1">
      <c r="A102" s="79"/>
      <c r="B102" s="79"/>
      <c r="C102" s="80"/>
      <c r="D102" s="79"/>
      <c r="E102" s="80"/>
      <c r="F102" s="79"/>
      <c r="G102" s="80"/>
      <c r="H102" s="80"/>
      <c r="I102" s="79"/>
      <c r="J102" s="80"/>
      <c r="K102" s="79"/>
      <c r="L102" s="81"/>
      <c r="M102" s="79"/>
      <c r="N102" s="80"/>
      <c r="O102" s="81"/>
      <c r="P102" s="81"/>
      <c r="Q102" s="80"/>
    </row>
    <row r="103" spans="1:17" s="70" customFormat="1">
      <c r="A103" s="79"/>
      <c r="B103" s="79"/>
      <c r="C103" s="80"/>
      <c r="D103" s="79"/>
      <c r="E103" s="80"/>
      <c r="F103" s="79"/>
      <c r="G103" s="80"/>
      <c r="H103" s="80"/>
      <c r="I103" s="79"/>
      <c r="J103" s="80"/>
      <c r="K103" s="79"/>
      <c r="L103" s="81"/>
      <c r="M103" s="79"/>
      <c r="N103" s="80"/>
      <c r="O103" s="81"/>
      <c r="P103" s="81"/>
      <c r="Q103" s="80"/>
    </row>
    <row r="104" spans="1:17" s="70" customFormat="1">
      <c r="A104" s="79"/>
      <c r="B104" s="79"/>
      <c r="C104" s="80"/>
      <c r="D104" s="79"/>
      <c r="E104" s="80"/>
      <c r="F104" s="79"/>
      <c r="G104" s="80"/>
      <c r="H104" s="80"/>
      <c r="I104" s="79"/>
      <c r="J104" s="80"/>
      <c r="K104" s="79"/>
      <c r="L104" s="81"/>
      <c r="M104" s="79"/>
      <c r="N104" s="80"/>
      <c r="O104" s="81"/>
      <c r="P104" s="81"/>
      <c r="Q104" s="80"/>
    </row>
    <row r="105" spans="1:17" s="70" customFormat="1">
      <c r="A105" s="79"/>
      <c r="B105" s="79"/>
      <c r="C105" s="80"/>
      <c r="D105" s="79"/>
      <c r="E105" s="80"/>
      <c r="F105" s="79"/>
      <c r="G105" s="80"/>
      <c r="H105" s="80"/>
      <c r="I105" s="79"/>
      <c r="J105" s="80"/>
      <c r="K105" s="79"/>
      <c r="L105" s="81"/>
      <c r="M105" s="79"/>
      <c r="N105" s="80"/>
      <c r="O105" s="81"/>
      <c r="P105" s="81"/>
      <c r="Q105" s="80"/>
    </row>
    <row r="106" spans="1:17" s="70" customFormat="1">
      <c r="A106" s="79"/>
      <c r="B106" s="79"/>
      <c r="C106" s="80"/>
      <c r="D106" s="79"/>
      <c r="E106" s="80"/>
      <c r="F106" s="79"/>
      <c r="G106" s="80"/>
      <c r="H106" s="80"/>
      <c r="I106" s="79"/>
      <c r="J106" s="80"/>
      <c r="K106" s="79"/>
      <c r="L106" s="81"/>
      <c r="M106" s="79"/>
      <c r="N106" s="80"/>
      <c r="O106" s="81"/>
      <c r="P106" s="81"/>
      <c r="Q106" s="80"/>
    </row>
    <row r="107" spans="1:17" s="70" customFormat="1">
      <c r="A107" s="79"/>
      <c r="B107" s="79"/>
      <c r="C107" s="80"/>
      <c r="D107" s="79"/>
      <c r="E107" s="80"/>
      <c r="F107" s="79"/>
      <c r="G107" s="80"/>
      <c r="H107" s="80"/>
      <c r="I107" s="79"/>
      <c r="J107" s="80"/>
      <c r="K107" s="79"/>
      <c r="L107" s="81"/>
      <c r="M107" s="79"/>
      <c r="N107" s="80"/>
      <c r="O107" s="81"/>
      <c r="P107" s="81"/>
      <c r="Q107" s="80"/>
    </row>
    <row r="108" spans="1:17" s="70" customFormat="1">
      <c r="A108" s="79"/>
      <c r="B108" s="79"/>
      <c r="C108" s="80"/>
      <c r="D108" s="79"/>
      <c r="E108" s="80"/>
      <c r="F108" s="79"/>
      <c r="G108" s="80"/>
      <c r="H108" s="80"/>
      <c r="I108" s="79"/>
      <c r="J108" s="80"/>
      <c r="K108" s="79"/>
      <c r="L108" s="81"/>
      <c r="M108" s="79"/>
      <c r="N108" s="80"/>
      <c r="O108" s="81"/>
      <c r="P108" s="81"/>
      <c r="Q108" s="80"/>
    </row>
    <row r="109" spans="1:17" s="70" customFormat="1">
      <c r="A109" s="79"/>
      <c r="B109" s="79"/>
      <c r="C109" s="80"/>
      <c r="D109" s="79"/>
      <c r="E109" s="80"/>
      <c r="F109" s="79"/>
      <c r="G109" s="80"/>
      <c r="H109" s="80"/>
      <c r="I109" s="79"/>
      <c r="J109" s="80"/>
      <c r="K109" s="79"/>
      <c r="L109" s="81"/>
      <c r="M109" s="79"/>
      <c r="N109" s="80"/>
      <c r="O109" s="81"/>
      <c r="P109" s="81"/>
      <c r="Q109" s="80"/>
    </row>
    <row r="110" spans="1:17" s="70" customFormat="1">
      <c r="A110" s="79"/>
      <c r="B110" s="79"/>
      <c r="C110" s="80"/>
      <c r="D110" s="79"/>
      <c r="E110" s="80"/>
      <c r="F110" s="79"/>
      <c r="G110" s="80"/>
      <c r="H110" s="80"/>
      <c r="I110" s="79"/>
      <c r="J110" s="80"/>
      <c r="K110" s="79"/>
      <c r="L110" s="81"/>
      <c r="M110" s="79"/>
      <c r="N110" s="80"/>
      <c r="O110" s="81"/>
      <c r="P110" s="81"/>
      <c r="Q110" s="80"/>
    </row>
    <row r="111" spans="1:17" s="70" customFormat="1">
      <c r="A111" s="79"/>
      <c r="B111" s="79"/>
      <c r="C111" s="80"/>
      <c r="D111" s="79"/>
      <c r="E111" s="80"/>
      <c r="F111" s="79"/>
      <c r="G111" s="80"/>
      <c r="H111" s="80"/>
      <c r="I111" s="79"/>
      <c r="J111" s="80"/>
      <c r="K111" s="79"/>
      <c r="L111" s="81"/>
      <c r="M111" s="79"/>
      <c r="N111" s="80"/>
      <c r="O111" s="81"/>
      <c r="P111" s="81"/>
      <c r="Q111" s="80"/>
    </row>
    <row r="112" spans="1:17" s="70" customFormat="1">
      <c r="A112" s="79"/>
      <c r="B112" s="79"/>
      <c r="C112" s="80"/>
      <c r="D112" s="79"/>
      <c r="E112" s="80"/>
      <c r="F112" s="79"/>
      <c r="G112" s="80"/>
      <c r="H112" s="80"/>
      <c r="I112" s="79"/>
      <c r="J112" s="80"/>
      <c r="K112" s="79"/>
      <c r="L112" s="81"/>
      <c r="M112" s="79"/>
      <c r="N112" s="80"/>
      <c r="O112" s="81"/>
      <c r="P112" s="81"/>
      <c r="Q112" s="80"/>
    </row>
    <row r="113" spans="1:18" s="70" customFormat="1">
      <c r="A113" s="79"/>
      <c r="B113" s="79"/>
      <c r="C113" s="80"/>
      <c r="D113" s="79"/>
      <c r="E113" s="80"/>
      <c r="F113" s="79"/>
      <c r="G113" s="80"/>
      <c r="H113" s="80"/>
      <c r="I113" s="79"/>
      <c r="J113" s="80"/>
      <c r="K113" s="79"/>
      <c r="L113" s="81"/>
      <c r="M113" s="79"/>
      <c r="N113" s="80"/>
      <c r="O113" s="81"/>
      <c r="P113" s="81"/>
      <c r="Q113" s="80"/>
    </row>
    <row r="114" spans="1:18" s="70" customFormat="1">
      <c r="A114" s="79"/>
      <c r="B114" s="79"/>
      <c r="C114" s="80"/>
      <c r="D114" s="79"/>
      <c r="E114" s="80"/>
      <c r="F114" s="79"/>
      <c r="G114" s="80"/>
      <c r="H114" s="80"/>
      <c r="I114" s="79"/>
      <c r="J114" s="80"/>
      <c r="K114" s="79"/>
      <c r="L114" s="81"/>
      <c r="M114" s="79"/>
      <c r="N114" s="80"/>
      <c r="O114" s="81"/>
      <c r="P114" s="81"/>
      <c r="Q114" s="80"/>
    </row>
    <row r="115" spans="1:18" s="70" customFormat="1">
      <c r="A115" s="79"/>
      <c r="B115" s="79"/>
      <c r="C115" s="80"/>
      <c r="D115" s="79"/>
      <c r="E115" s="80"/>
      <c r="F115" s="79"/>
      <c r="G115" s="80"/>
      <c r="H115" s="80"/>
      <c r="I115" s="79"/>
      <c r="J115" s="80"/>
      <c r="K115" s="79"/>
      <c r="L115" s="81"/>
      <c r="M115" s="79"/>
      <c r="N115" s="80"/>
      <c r="O115" s="81"/>
      <c r="P115" s="81"/>
      <c r="Q115" s="80"/>
    </row>
    <row r="116" spans="1:18" s="70" customFormat="1">
      <c r="A116" s="79"/>
      <c r="B116" s="79"/>
      <c r="C116" s="80"/>
      <c r="D116" s="79"/>
      <c r="E116" s="80"/>
      <c r="F116" s="79"/>
      <c r="G116" s="80"/>
      <c r="H116" s="80"/>
      <c r="I116" s="79"/>
      <c r="J116" s="80"/>
      <c r="K116" s="79"/>
      <c r="L116" s="81"/>
      <c r="M116" s="79"/>
      <c r="N116" s="80"/>
      <c r="O116" s="81"/>
      <c r="P116" s="81"/>
      <c r="Q116" s="80"/>
    </row>
    <row r="117" spans="1:18" s="70" customFormat="1">
      <c r="A117" s="79"/>
      <c r="B117" s="79"/>
      <c r="C117" s="80"/>
      <c r="D117" s="79"/>
      <c r="E117" s="80"/>
      <c r="F117" s="79"/>
      <c r="G117" s="80"/>
      <c r="H117" s="80"/>
      <c r="I117" s="79"/>
      <c r="J117" s="80"/>
      <c r="K117" s="79"/>
      <c r="L117" s="81"/>
      <c r="M117" s="79"/>
      <c r="N117" s="80"/>
      <c r="O117" s="81"/>
      <c r="P117" s="81"/>
      <c r="Q117" s="80"/>
    </row>
    <row r="118" spans="1:18" s="70" customFormat="1">
      <c r="A118" s="79"/>
      <c r="B118" s="79"/>
      <c r="C118" s="80"/>
      <c r="D118" s="79"/>
      <c r="E118" s="80"/>
      <c r="F118" s="79"/>
      <c r="G118" s="80"/>
      <c r="H118" s="80"/>
      <c r="I118" s="79"/>
      <c r="J118" s="80"/>
      <c r="K118" s="79"/>
      <c r="L118" s="81"/>
      <c r="M118" s="79"/>
      <c r="N118" s="80"/>
      <c r="O118" s="81"/>
      <c r="P118" s="81"/>
      <c r="Q118" s="80"/>
      <c r="R118" s="78" t="s">
        <v>292</v>
      </c>
    </row>
    <row r="119" spans="1:18" s="70" customFormat="1">
      <c r="A119" s="79"/>
      <c r="B119" s="79"/>
      <c r="C119" s="80"/>
      <c r="D119" s="79"/>
      <c r="E119" s="80"/>
      <c r="F119" s="79"/>
      <c r="G119" s="80"/>
      <c r="H119" s="80"/>
      <c r="I119" s="79"/>
      <c r="J119" s="80"/>
      <c r="K119" s="79"/>
      <c r="L119" s="81"/>
      <c r="M119" s="79"/>
      <c r="N119" s="80"/>
      <c r="O119" s="81"/>
      <c r="P119" s="81"/>
      <c r="Q119" s="80"/>
      <c r="R119" s="70" t="s">
        <v>292</v>
      </c>
    </row>
    <row r="157" spans="1:4">
      <c r="A157" s="79" t="s">
        <v>31</v>
      </c>
      <c r="B157" s="79" t="s">
        <v>293</v>
      </c>
      <c r="C157" s="80" t="s">
        <v>33</v>
      </c>
      <c r="D157" s="79" t="s">
        <v>294</v>
      </c>
    </row>
    <row r="173" spans="1:4">
      <c r="A173" s="79" t="s">
        <v>31</v>
      </c>
      <c r="B173" s="79" t="s">
        <v>293</v>
      </c>
      <c r="C173" s="80" t="s">
        <v>33</v>
      </c>
      <c r="D173" s="79" t="s">
        <v>294</v>
      </c>
    </row>
  </sheetData>
  <sheetProtection autoFilter="0"/>
  <dataConsolidate/>
  <mergeCells count="5">
    <mergeCell ref="B2:H2"/>
    <mergeCell ref="I2:Q2"/>
    <mergeCell ref="B1:E1"/>
    <mergeCell ref="F1:G1"/>
    <mergeCell ref="P1:Q1"/>
  </mergeCells>
  <phoneticPr fontId="19" type="noConversion"/>
  <pageMargins left="0.27559055118110237" right="0.23622047244094491" top="0.46" bottom="0.43307086614173229" header="0.31496062992125984" footer="0.23622047244094491"/>
  <pageSetup paperSize="9" scale="64" orientation="landscape" horizontalDpi="300" verticalDpi="300" r:id="rId1"/>
  <headerFooter alignWithMargins="0">
    <oddHeader>&amp;R&amp;D  &amp;T</oddHeader>
    <oddFooter>&amp;L&amp;F&amp;C&amp;A&amp;RPagina &amp;P di &amp;N</oddFooter>
  </headerFooter>
  <drawing r:id="rId2"/>
  <legacyDrawing r:id="rId3"/>
  <controls>
    <mc:AlternateContent xmlns:mc="http://schemas.openxmlformats.org/markup-compatibility/2006">
      <mc:Choice Requires="x14">
        <control shapeId="424961" r:id="rId10" name="Btn_Insert">
          <controlPr defaultSize="0" autoLine="0" r:id="rId11">
            <anchor moveWithCells="1">
              <from>
                <xdr:col>4</xdr:col>
                <xdr:colOff>33338</xdr:colOff>
                <xdr:row>0</xdr:row>
                <xdr:rowOff>0</xdr:rowOff>
              </from>
              <to>
                <xdr:col>5</xdr:col>
                <xdr:colOff>0</xdr:colOff>
                <xdr:row>0</xdr:row>
                <xdr:rowOff>357188</xdr:rowOff>
              </to>
            </anchor>
          </controlPr>
        </control>
      </mc:Choice>
      <mc:Fallback>
        <control shapeId="424961" r:id="rId10" name="Btn_Insert"/>
      </mc:Fallback>
    </mc:AlternateContent>
    <mc:AlternateContent xmlns:mc="http://schemas.openxmlformats.org/markup-compatibility/2006">
      <mc:Choice Requires="x14">
        <control shapeId="424962" r:id="rId8" name="Btn_Delete">
          <controlPr defaultSize="0" autoLine="0" r:id="rId9">
            <anchor moveWithCells="1">
              <from>
                <xdr:col>9</xdr:col>
                <xdr:colOff>128588</xdr:colOff>
                <xdr:row>0</xdr:row>
                <xdr:rowOff>23813</xdr:rowOff>
              </from>
              <to>
                <xdr:col>9</xdr:col>
                <xdr:colOff>1400175</xdr:colOff>
                <xdr:row>0</xdr:row>
                <xdr:rowOff>381000</xdr:rowOff>
              </to>
            </anchor>
          </controlPr>
        </control>
      </mc:Choice>
      <mc:Fallback>
        <control shapeId="424962" r:id="rId8" name="Btn_Delete"/>
      </mc:Fallback>
    </mc:AlternateContent>
    <mc:AlternateContent xmlns:mc="http://schemas.openxmlformats.org/markup-compatibility/2006">
      <mc:Choice Requires="x14">
        <control shapeId="424963" r:id="rId6" name="Btn_Duplicate">
          <controlPr defaultSize="0" autoLine="0" r:id="rId7">
            <anchor moveWithCells="1">
              <from>
                <xdr:col>7</xdr:col>
                <xdr:colOff>661988</xdr:colOff>
                <xdr:row>0</xdr:row>
                <xdr:rowOff>14288</xdr:rowOff>
              </from>
              <to>
                <xdr:col>7</xdr:col>
                <xdr:colOff>2009775</xdr:colOff>
                <xdr:row>0</xdr:row>
                <xdr:rowOff>371475</xdr:rowOff>
              </to>
            </anchor>
          </controlPr>
        </control>
      </mc:Choice>
      <mc:Fallback>
        <control shapeId="424963" r:id="rId6" name="Btn_Duplicate"/>
      </mc:Fallback>
    </mc:AlternateContent>
    <mc:AlternateContent xmlns:mc="http://schemas.openxmlformats.org/markup-compatibility/2006">
      <mc:Choice Requires="x14">
        <control shapeId="424964" r:id="rId4" name="Riordina">
          <controlPr defaultSize="0" autoLine="0" r:id="rId5">
            <anchor moveWithCells="1">
              <from>
                <xdr:col>13</xdr:col>
                <xdr:colOff>471488</xdr:colOff>
                <xdr:row>0</xdr:row>
                <xdr:rowOff>0</xdr:rowOff>
              </from>
              <to>
                <xdr:col>13</xdr:col>
                <xdr:colOff>1819275</xdr:colOff>
                <xdr:row>0</xdr:row>
                <xdr:rowOff>357188</xdr:rowOff>
              </to>
            </anchor>
          </controlPr>
        </control>
      </mc:Choice>
      <mc:Fallback>
        <control shapeId="424964" r:id="rId4" name="Riordina"/>
      </mc:Fallback>
    </mc:AlternateContent>
  </controls>
  <tableParts count="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A915-D486-478B-9488-7423C755B967}">
  <sheetPr codeName="Foglio2"/>
  <dimension ref="A2:D11"/>
  <sheetViews>
    <sheetView workbookViewId="0"/>
  </sheetViews>
  <sheetFormatPr defaultRowHeight="12.75"/>
  <cols>
    <col min="1" max="1" width="1.42578125" customWidth="1"/>
    <col min="2" max="2" width="104.5703125" bestFit="1" customWidth="1"/>
    <col min="3" max="3" width="27.5703125" customWidth="1"/>
    <col min="4" max="4" width="17.85546875" customWidth="1"/>
  </cols>
  <sheetData>
    <row r="2" spans="1:4" ht="66.75" customHeight="1">
      <c r="A2" s="1"/>
      <c r="B2" s="2"/>
    </row>
    <row r="3" spans="1:4" ht="17.649999999999999" customHeight="1">
      <c r="A3" s="1"/>
      <c r="B3" s="5" t="s">
        <v>0</v>
      </c>
      <c r="C3" s="3" t="s">
        <v>1</v>
      </c>
    </row>
    <row r="4" spans="1:4" ht="16.5" customHeight="1">
      <c r="A4" s="1"/>
      <c r="B4" s="5" t="s">
        <v>2</v>
      </c>
      <c r="C4" s="3" t="s">
        <v>3</v>
      </c>
    </row>
    <row r="5" spans="1:4" ht="16.5" customHeight="1">
      <c r="A5" s="1"/>
      <c r="B5" s="5" t="s">
        <v>4</v>
      </c>
      <c r="C5" s="3" t="s">
        <v>5</v>
      </c>
    </row>
    <row r="6" spans="1:4" ht="16.5" customHeight="1">
      <c r="A6" s="1"/>
      <c r="B6" s="5" t="s">
        <v>6</v>
      </c>
      <c r="C6" s="4">
        <v>44521</v>
      </c>
    </row>
    <row r="7" spans="1:4" ht="16.5" customHeight="1">
      <c r="A7" s="1"/>
      <c r="B7" s="5" t="s">
        <v>7</v>
      </c>
      <c r="C7" s="3" t="s">
        <v>8</v>
      </c>
    </row>
    <row r="8" spans="1:4" ht="16.5" customHeight="1">
      <c r="A8" s="1"/>
      <c r="B8" s="5" t="s">
        <v>9</v>
      </c>
      <c r="C8" s="3" t="s">
        <v>10</v>
      </c>
    </row>
    <row r="9" spans="1:4" ht="16.5" customHeight="1">
      <c r="A9" s="1"/>
      <c r="B9" s="2"/>
    </row>
    <row r="10" spans="1:4" ht="119.25" customHeight="1">
      <c r="A10" s="1"/>
      <c r="B10" s="114" t="s">
        <v>295</v>
      </c>
      <c r="C10" s="115"/>
      <c r="D10" s="116"/>
    </row>
    <row r="11" spans="1:4" ht="16.5" customHeight="1"/>
  </sheetData>
  <mergeCells count="1">
    <mergeCell ref="B10:D10"/>
  </mergeCells>
  <pageMargins left="0.38" right="0.55000000000000004" top="0.67" bottom="0.62" header="0.46" footer="0.5"/>
  <pageSetup paperSize="9" orientation="landscape" verticalDpi="3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7"/>
  <dimension ref="A1:J595"/>
  <sheetViews>
    <sheetView workbookViewId="0">
      <pane ySplit="3" topLeftCell="A4" activePane="bottomLeft" state="frozenSplit"/>
      <selection pane="bottomLeft" sqref="A1:C1"/>
      <selection activeCell="B1" sqref="B1"/>
    </sheetView>
  </sheetViews>
  <sheetFormatPr defaultColWidth="8.85546875" defaultRowHeight="13.15"/>
  <cols>
    <col min="1" max="1" width="22.7109375" style="20" customWidth="1"/>
    <col min="2" max="2" width="12.85546875" style="7" customWidth="1"/>
    <col min="3" max="3" width="19.140625" style="7" customWidth="1"/>
    <col min="4" max="4" width="59.140625" style="7" customWidth="1"/>
    <col min="5" max="5" width="32.7109375" style="7" customWidth="1"/>
    <col min="6" max="6" width="70.85546875" style="7" customWidth="1"/>
    <col min="7" max="7" width="9.140625" style="7" customWidth="1"/>
    <col min="8" max="9" width="8.140625" style="7" customWidth="1"/>
    <col min="10" max="16384" width="8.85546875" style="7"/>
  </cols>
  <sheetData>
    <row r="1" spans="1:10" s="6" customFormat="1" ht="62.65" customHeight="1">
      <c r="A1" s="134" t="s">
        <v>7</v>
      </c>
      <c r="B1" s="132"/>
      <c r="C1" s="135"/>
      <c r="D1" s="130" t="str">
        <f>'Copertina All.2Spec.test'!C7</f>
        <v>Profile Manager</v>
      </c>
      <c r="E1" s="131"/>
      <c r="F1" s="131"/>
      <c r="G1" s="131"/>
      <c r="H1" s="132"/>
      <c r="I1" s="133"/>
      <c r="J1" s="22"/>
    </row>
    <row r="2" spans="1:10" s="6" customFormat="1" ht="20.65" thickBot="1">
      <c r="A2" s="136" t="s">
        <v>296</v>
      </c>
      <c r="B2" s="137"/>
      <c r="C2" s="138"/>
      <c r="D2" s="139" t="str">
        <f>'Copertina All.2Spec.test'!C3</f>
        <v>INL_4-RIC-SI-007 - PdT - Profile Manager SMART</v>
      </c>
      <c r="E2" s="140"/>
      <c r="F2" s="141"/>
      <c r="G2" s="141"/>
      <c r="H2" s="141"/>
      <c r="I2" s="142"/>
      <c r="J2" s="22"/>
    </row>
    <row r="3" spans="1:10" ht="30.4" thickBot="1">
      <c r="A3" s="48" t="s">
        <v>297</v>
      </c>
      <c r="B3" s="43" t="s">
        <v>298</v>
      </c>
      <c r="C3" s="143" t="s">
        <v>299</v>
      </c>
      <c r="D3" s="144"/>
      <c r="E3" s="143" t="s">
        <v>300</v>
      </c>
      <c r="F3" s="145"/>
      <c r="G3" s="44" t="s">
        <v>4</v>
      </c>
      <c r="H3" s="45" t="s">
        <v>27</v>
      </c>
      <c r="I3" s="46" t="s">
        <v>29</v>
      </c>
      <c r="J3" s="47" t="s">
        <v>301</v>
      </c>
    </row>
    <row r="4" spans="1:10" ht="13.5" customHeight="1" thickBot="1">
      <c r="A4" s="30" t="s">
        <v>302</v>
      </c>
      <c r="B4" s="31"/>
      <c r="C4" s="31"/>
      <c r="D4" s="31"/>
      <c r="E4" s="31"/>
      <c r="F4" s="31"/>
      <c r="G4" s="31"/>
      <c r="H4" s="31"/>
      <c r="I4" s="31"/>
      <c r="J4" s="31"/>
    </row>
    <row r="5" spans="1:10" ht="42" customHeight="1" thickBot="1">
      <c r="A5" s="39" t="str">
        <f>HYPERLINK("#All.1Tab.test!$A"&amp;MATCH("RF01-01-01-TF-001",'All.1Tab.test'!$I:$I,0), "RF01-01-01-TF-001")</f>
        <v>RF01-01-01-TF-001</v>
      </c>
      <c r="B5" s="42">
        <f ca="1">COUNTIFS($A$4:$A6,$A4,$B$4:$B6,B6)</f>
        <v>1</v>
      </c>
      <c r="C5" s="117" t="str">
        <f>INDEX('All.1Tab.test'!$J:$J,MATCH($A5,'All.1Tab.test'!$I:$I,0))</f>
        <v>Ricerca della Patente attiva per codice fiscale e nazione</v>
      </c>
      <c r="D5" s="118"/>
      <c r="E5" s="117" t="str">
        <f>INDEX('All.1Tab.test'!$N:$N,MATCH($A5,'All.1Tab.test'!$I:$I,0))</f>
        <v>Si esegue la ricerca Patente con esito positivo per codice fiscale e nazione (la patente è attiva)</v>
      </c>
      <c r="F5" s="118"/>
      <c r="G5" s="36">
        <v>1</v>
      </c>
      <c r="H5" s="37">
        <v>15</v>
      </c>
      <c r="I5" s="40">
        <f>COUNTA($B7:$B10)</f>
        <v>4</v>
      </c>
      <c r="J5" s="38" t="s">
        <v>303</v>
      </c>
    </row>
    <row r="6" spans="1:10" ht="14.65" customHeight="1" thickBot="1">
      <c r="A6" s="30" t="s">
        <v>302</v>
      </c>
      <c r="B6" s="32" t="s">
        <v>304</v>
      </c>
      <c r="C6" s="33" t="s">
        <v>305</v>
      </c>
      <c r="D6" s="33" t="s">
        <v>306</v>
      </c>
      <c r="E6" s="33" t="s">
        <v>307</v>
      </c>
      <c r="F6" s="33" t="s">
        <v>308</v>
      </c>
      <c r="G6" s="33"/>
      <c r="H6" s="33"/>
      <c r="I6" s="33"/>
      <c r="J6" s="34"/>
    </row>
    <row r="7" spans="1:10" ht="50.25" customHeight="1">
      <c r="A7" s="30" t="s">
        <v>302</v>
      </c>
      <c r="B7" s="8" t="s">
        <v>309</v>
      </c>
      <c r="C7" s="9" t="s">
        <v>310</v>
      </c>
      <c r="D7" s="10" t="s">
        <v>311</v>
      </c>
      <c r="E7" s="11"/>
      <c r="F7" s="10" t="s">
        <v>312</v>
      </c>
      <c r="G7" s="119"/>
      <c r="H7" s="122"/>
      <c r="I7" s="125"/>
      <c r="J7" s="128"/>
    </row>
    <row r="8" spans="1:10" ht="50.25" customHeight="1">
      <c r="A8" s="30" t="s">
        <v>302</v>
      </c>
      <c r="B8" s="12" t="s">
        <v>309</v>
      </c>
      <c r="C8" s="13" t="s">
        <v>313</v>
      </c>
      <c r="D8" s="10" t="s">
        <v>314</v>
      </c>
      <c r="E8" s="10" t="s">
        <v>315</v>
      </c>
      <c r="F8" s="11" t="s">
        <v>316</v>
      </c>
      <c r="G8" s="120"/>
      <c r="H8" s="123"/>
      <c r="I8" s="126"/>
      <c r="J8" s="128"/>
    </row>
    <row r="9" spans="1:10" ht="50.25" customHeight="1">
      <c r="A9" s="30" t="s">
        <v>302</v>
      </c>
      <c r="B9" s="14">
        <v>1</v>
      </c>
      <c r="C9" s="15" t="s">
        <v>317</v>
      </c>
      <c r="D9" s="16" t="s">
        <v>318</v>
      </c>
      <c r="E9" s="10"/>
      <c r="F9" s="11" t="s">
        <v>319</v>
      </c>
      <c r="G9" s="120"/>
      <c r="H9" s="123"/>
      <c r="I9" s="126"/>
      <c r="J9" s="128"/>
    </row>
    <row r="10" spans="1:10" ht="115.15" thickBot="1">
      <c r="A10" s="30" t="s">
        <v>302</v>
      </c>
      <c r="B10" s="17">
        <v>1</v>
      </c>
      <c r="C10" s="18" t="s">
        <v>320</v>
      </c>
      <c r="D10" s="19" t="s">
        <v>321</v>
      </c>
      <c r="E10" s="19"/>
      <c r="F10" s="19" t="s">
        <v>322</v>
      </c>
      <c r="G10" s="121"/>
      <c r="H10" s="124"/>
      <c r="I10" s="127"/>
      <c r="J10" s="129"/>
    </row>
    <row r="11" spans="1:10" ht="13.5" customHeight="1" thickBot="1">
      <c r="A11" s="30" t="s">
        <v>323</v>
      </c>
      <c r="B11" s="31"/>
      <c r="C11" s="31"/>
      <c r="D11" s="31"/>
      <c r="E11" s="31"/>
      <c r="F11" s="31"/>
      <c r="G11" s="31"/>
      <c r="H11" s="31"/>
      <c r="I11" s="31"/>
      <c r="J11" s="31"/>
    </row>
    <row r="12" spans="1:10" ht="42" customHeight="1" thickBot="1">
      <c r="A12" s="39" t="str">
        <f>HYPERLINK("#All.1Tab.test!$A"&amp;MATCH("RF01-01-01-TF-002",'All.1Tab.test'!$I:$I,0), "RF01-01-01-TF-002")</f>
        <v>RF01-01-01-TF-002</v>
      </c>
      <c r="B12" s="42">
        <f ca="1">COUNTIFS($A$4:$A13,$A11,$B$4:$B13,B13)</f>
        <v>1</v>
      </c>
      <c r="C12" s="117" t="str">
        <f>INDEX('All.1Tab.test'!$J:$J,MATCH($A12,'All.1Tab.test'!$I:$I,0))</f>
        <v>Ricerca della Patente sospesa per codice fiscale e nazione</v>
      </c>
      <c r="D12" s="118"/>
      <c r="E12" s="117" t="str">
        <f>INDEX('All.1Tab.test'!$N:$N,MATCH($A12,'All.1Tab.test'!$I:$I,0))</f>
        <v>Si esegue la ricerca Patente con esito positivo per codice fiscale e nazione (la patente è sospesa)</v>
      </c>
      <c r="F12" s="118"/>
      <c r="G12" s="36">
        <v>1</v>
      </c>
      <c r="H12" s="37">
        <v>15</v>
      </c>
      <c r="I12" s="40">
        <f>COUNTA($B14:$B17)</f>
        <v>4</v>
      </c>
      <c r="J12" s="38" t="s">
        <v>303</v>
      </c>
    </row>
    <row r="13" spans="1:10" ht="14.65" customHeight="1" thickBot="1">
      <c r="A13" s="30" t="s">
        <v>323</v>
      </c>
      <c r="B13" s="32" t="s">
        <v>304</v>
      </c>
      <c r="C13" s="33" t="s">
        <v>305</v>
      </c>
      <c r="D13" s="33" t="s">
        <v>306</v>
      </c>
      <c r="E13" s="33" t="s">
        <v>307</v>
      </c>
      <c r="F13" s="33" t="s">
        <v>308</v>
      </c>
      <c r="G13" s="33"/>
      <c r="H13" s="33"/>
      <c r="I13" s="33"/>
      <c r="J13" s="34"/>
    </row>
    <row r="14" spans="1:10" ht="50.25" customHeight="1">
      <c r="A14" s="30" t="s">
        <v>323</v>
      </c>
      <c r="B14" s="8" t="s">
        <v>309</v>
      </c>
      <c r="C14" s="9" t="s">
        <v>310</v>
      </c>
      <c r="D14" s="10" t="s">
        <v>311</v>
      </c>
      <c r="E14" s="11"/>
      <c r="F14" s="10" t="s">
        <v>312</v>
      </c>
      <c r="G14" s="119"/>
      <c r="H14" s="122"/>
      <c r="I14" s="125"/>
      <c r="J14" s="128"/>
    </row>
    <row r="15" spans="1:10" ht="50.25" customHeight="1">
      <c r="A15" s="30" t="s">
        <v>323</v>
      </c>
      <c r="B15" s="12" t="s">
        <v>309</v>
      </c>
      <c r="C15" s="13" t="s">
        <v>313</v>
      </c>
      <c r="D15" s="10" t="s">
        <v>314</v>
      </c>
      <c r="E15" s="10" t="s">
        <v>315</v>
      </c>
      <c r="F15" s="11" t="s">
        <v>316</v>
      </c>
      <c r="G15" s="120"/>
      <c r="H15" s="123"/>
      <c r="I15" s="126"/>
      <c r="J15" s="128"/>
    </row>
    <row r="16" spans="1:10" ht="50.25" customHeight="1">
      <c r="A16" s="30" t="s">
        <v>323</v>
      </c>
      <c r="B16" s="14">
        <v>1</v>
      </c>
      <c r="C16" s="15" t="s">
        <v>317</v>
      </c>
      <c r="D16" s="16" t="s">
        <v>318</v>
      </c>
      <c r="E16" s="10"/>
      <c r="F16" s="11" t="s">
        <v>319</v>
      </c>
      <c r="G16" s="120"/>
      <c r="H16" s="123"/>
      <c r="I16" s="126"/>
      <c r="J16" s="128"/>
    </row>
    <row r="17" spans="1:10" ht="140.65" thickBot="1">
      <c r="A17" s="30" t="s">
        <v>323</v>
      </c>
      <c r="B17" s="17">
        <v>1</v>
      </c>
      <c r="C17" s="18" t="s">
        <v>320</v>
      </c>
      <c r="D17" s="19" t="s">
        <v>324</v>
      </c>
      <c r="E17" s="19"/>
      <c r="F17" s="19" t="s">
        <v>325</v>
      </c>
      <c r="G17" s="121"/>
      <c r="H17" s="124"/>
      <c r="I17" s="127"/>
      <c r="J17" s="129"/>
    </row>
    <row r="18" spans="1:10" ht="13.5" customHeight="1" thickBot="1">
      <c r="A18" s="30" t="s">
        <v>326</v>
      </c>
      <c r="B18" s="31"/>
      <c r="C18" s="31"/>
      <c r="D18" s="31"/>
      <c r="E18" s="31"/>
      <c r="F18" s="31"/>
      <c r="G18" s="31"/>
      <c r="H18" s="31"/>
      <c r="I18" s="31"/>
      <c r="J18" s="31"/>
    </row>
    <row r="19" spans="1:10" ht="42" customHeight="1" thickBot="1">
      <c r="A19" s="39" t="str">
        <f>HYPERLINK("#All.1Tab.test!$A"&amp;MATCH("RF01-01-01-TF-003",'All.1Tab.test'!$I:$I,0), "RF01-01-01-TF-003")</f>
        <v>RF01-01-01-TF-003</v>
      </c>
      <c r="B19" s="42">
        <f ca="1">COUNTIFS($A$4:$A20,$A18,$B$4:$B20,B20)</f>
        <v>1</v>
      </c>
      <c r="C19" s="117" t="str">
        <f>INDEX('All.1Tab.test'!$J:$J,MATCH($A19,'All.1Tab.test'!$I:$I,0))</f>
        <v>Ricerca della Patente revocata per codice fiscale e nazione</v>
      </c>
      <c r="D19" s="118"/>
      <c r="E19" s="117" t="str">
        <f>INDEX('All.1Tab.test'!$N:$N,MATCH($A19,'All.1Tab.test'!$I:$I,0))</f>
        <v>Si esegue la ricerca Patente con esito negativo per codice fiscale e nazione (la patente è revocata)</v>
      </c>
      <c r="F19" s="118"/>
      <c r="G19" s="36">
        <v>1</v>
      </c>
      <c r="H19" s="37">
        <v>15</v>
      </c>
      <c r="I19" s="40">
        <f>COUNTA($B21:$B24)</f>
        <v>4</v>
      </c>
      <c r="J19" s="38" t="s">
        <v>303</v>
      </c>
    </row>
    <row r="20" spans="1:10" ht="14.65" customHeight="1" thickBot="1">
      <c r="A20" s="30" t="s">
        <v>326</v>
      </c>
      <c r="B20" s="32" t="s">
        <v>304</v>
      </c>
      <c r="C20" s="33" t="s">
        <v>305</v>
      </c>
      <c r="D20" s="33" t="s">
        <v>306</v>
      </c>
      <c r="E20" s="33" t="s">
        <v>307</v>
      </c>
      <c r="F20" s="33" t="s">
        <v>308</v>
      </c>
      <c r="G20" s="33"/>
      <c r="H20" s="33"/>
      <c r="I20" s="33"/>
      <c r="J20" s="34"/>
    </row>
    <row r="21" spans="1:10" ht="50.25" customHeight="1">
      <c r="A21" s="30" t="s">
        <v>326</v>
      </c>
      <c r="B21" s="8" t="s">
        <v>309</v>
      </c>
      <c r="C21" s="9" t="s">
        <v>310</v>
      </c>
      <c r="D21" s="10" t="s">
        <v>311</v>
      </c>
      <c r="E21" s="11"/>
      <c r="F21" s="10" t="s">
        <v>312</v>
      </c>
      <c r="G21" s="119"/>
      <c r="H21" s="122"/>
      <c r="I21" s="125"/>
      <c r="J21" s="128"/>
    </row>
    <row r="22" spans="1:10" ht="50.25" customHeight="1">
      <c r="A22" s="30" t="s">
        <v>326</v>
      </c>
      <c r="B22" s="12" t="s">
        <v>309</v>
      </c>
      <c r="C22" s="13" t="s">
        <v>313</v>
      </c>
      <c r="D22" s="10" t="s">
        <v>314</v>
      </c>
      <c r="E22" s="10" t="s">
        <v>315</v>
      </c>
      <c r="F22" s="11" t="s">
        <v>316</v>
      </c>
      <c r="G22" s="120"/>
      <c r="H22" s="123"/>
      <c r="I22" s="126"/>
      <c r="J22" s="128"/>
    </row>
    <row r="23" spans="1:10" ht="50.25" customHeight="1">
      <c r="A23" s="30" t="s">
        <v>326</v>
      </c>
      <c r="B23" s="14">
        <v>1</v>
      </c>
      <c r="C23" s="15" t="s">
        <v>317</v>
      </c>
      <c r="D23" s="16" t="s">
        <v>318</v>
      </c>
      <c r="E23" s="10"/>
      <c r="F23" s="11" t="s">
        <v>319</v>
      </c>
      <c r="G23" s="120"/>
      <c r="H23" s="123"/>
      <c r="I23" s="126"/>
      <c r="J23" s="128"/>
    </row>
    <row r="24" spans="1:10" ht="140.65" thickBot="1">
      <c r="A24" s="30" t="s">
        <v>326</v>
      </c>
      <c r="B24" s="17">
        <v>1</v>
      </c>
      <c r="C24" s="18" t="s">
        <v>320</v>
      </c>
      <c r="D24" s="19" t="s">
        <v>324</v>
      </c>
      <c r="E24" s="19"/>
      <c r="F24" s="19" t="s">
        <v>327</v>
      </c>
      <c r="G24" s="121"/>
      <c r="H24" s="124"/>
      <c r="I24" s="127"/>
      <c r="J24" s="129"/>
    </row>
    <row r="25" spans="1:10" ht="13.5" customHeight="1" thickBot="1">
      <c r="A25" s="30" t="s">
        <v>328</v>
      </c>
      <c r="B25" s="31"/>
      <c r="C25" s="31"/>
      <c r="D25" s="31"/>
      <c r="E25" s="31"/>
      <c r="F25" s="31"/>
      <c r="G25" s="31"/>
      <c r="H25" s="31"/>
      <c r="I25" s="31"/>
      <c r="J25" s="31"/>
    </row>
    <row r="26" spans="1:10" ht="42" customHeight="1" thickBot="1">
      <c r="A26" s="39" t="str">
        <f>HYPERLINK("#All.1Tab.test!$A"&amp;MATCH("RF01-01-01-TF-004",'All.1Tab.test'!$I:$I,0), "RF01-01-01-TF-004")</f>
        <v>RF01-01-01-TF-004</v>
      </c>
      <c r="B26" s="42">
        <f ca="1">COUNTIFS($A$4:$A27,$A25,$B$4:$B27,B27)</f>
        <v>1</v>
      </c>
      <c r="C26" s="117" t="str">
        <f>INDEX('All.1Tab.test'!$J:$J,MATCH($A26,'All.1Tab.test'!$I:$I,0))</f>
        <v>Ricerca della Patente non esistente per codice fiscale e nazione</v>
      </c>
      <c r="D26" s="118"/>
      <c r="E26" s="117" t="str">
        <f>INDEX('All.1Tab.test'!$N:$N,MATCH($A26,'All.1Tab.test'!$I:$I,0))</f>
        <v>Si esegue la ricerca Patente con esito negativo per codice fiscale e nazione (la patente non è esistente)</v>
      </c>
      <c r="F26" s="118"/>
      <c r="G26" s="36">
        <v>1</v>
      </c>
      <c r="H26" s="37">
        <v>15</v>
      </c>
      <c r="I26" s="40">
        <f>COUNTA($B28:$B31)</f>
        <v>4</v>
      </c>
      <c r="J26" s="38" t="s">
        <v>303</v>
      </c>
    </row>
    <row r="27" spans="1:10" ht="14.65" customHeight="1" thickBot="1">
      <c r="A27" s="30" t="s">
        <v>328</v>
      </c>
      <c r="B27" s="32" t="s">
        <v>304</v>
      </c>
      <c r="C27" s="33" t="s">
        <v>305</v>
      </c>
      <c r="D27" s="33" t="s">
        <v>306</v>
      </c>
      <c r="E27" s="33" t="s">
        <v>307</v>
      </c>
      <c r="F27" s="33" t="s">
        <v>308</v>
      </c>
      <c r="G27" s="33"/>
      <c r="H27" s="33"/>
      <c r="I27" s="33"/>
      <c r="J27" s="34"/>
    </row>
    <row r="28" spans="1:10" ht="50.25" customHeight="1">
      <c r="A28" s="30" t="s">
        <v>328</v>
      </c>
      <c r="B28" s="8" t="s">
        <v>309</v>
      </c>
      <c r="C28" s="9" t="s">
        <v>310</v>
      </c>
      <c r="D28" s="10" t="s">
        <v>311</v>
      </c>
      <c r="E28" s="11"/>
      <c r="F28" s="10" t="s">
        <v>312</v>
      </c>
      <c r="G28" s="119"/>
      <c r="H28" s="122"/>
      <c r="I28" s="125"/>
      <c r="J28" s="128"/>
    </row>
    <row r="29" spans="1:10" ht="50.25" customHeight="1">
      <c r="A29" s="30" t="s">
        <v>328</v>
      </c>
      <c r="B29" s="12" t="s">
        <v>309</v>
      </c>
      <c r="C29" s="13" t="s">
        <v>313</v>
      </c>
      <c r="D29" s="10" t="s">
        <v>314</v>
      </c>
      <c r="E29" s="10" t="s">
        <v>315</v>
      </c>
      <c r="F29" s="11" t="s">
        <v>316</v>
      </c>
      <c r="G29" s="120"/>
      <c r="H29" s="123"/>
      <c r="I29" s="126"/>
      <c r="J29" s="128"/>
    </row>
    <row r="30" spans="1:10" ht="50.25" customHeight="1">
      <c r="A30" s="30" t="s">
        <v>328</v>
      </c>
      <c r="B30" s="14">
        <v>1</v>
      </c>
      <c r="C30" s="15" t="s">
        <v>317</v>
      </c>
      <c r="D30" s="16" t="s">
        <v>318</v>
      </c>
      <c r="E30" s="10"/>
      <c r="F30" s="11" t="s">
        <v>319</v>
      </c>
      <c r="G30" s="120"/>
      <c r="H30" s="123"/>
      <c r="I30" s="126"/>
      <c r="J30" s="128"/>
    </row>
    <row r="31" spans="1:10" ht="140.65" thickBot="1">
      <c r="A31" s="30" t="s">
        <v>328</v>
      </c>
      <c r="B31" s="17">
        <v>1</v>
      </c>
      <c r="C31" s="18" t="s">
        <v>320</v>
      </c>
      <c r="D31" s="19" t="s">
        <v>329</v>
      </c>
      <c r="E31" s="19"/>
      <c r="F31" s="19" t="s">
        <v>327</v>
      </c>
      <c r="G31" s="121"/>
      <c r="H31" s="124"/>
      <c r="I31" s="127"/>
      <c r="J31" s="129"/>
    </row>
    <row r="32" spans="1:10" ht="13.5" customHeight="1" thickBot="1">
      <c r="A32" s="30" t="s">
        <v>330</v>
      </c>
      <c r="B32" s="31"/>
      <c r="C32" s="31"/>
      <c r="D32" s="31"/>
      <c r="E32" s="31"/>
      <c r="F32" s="31"/>
      <c r="G32" s="31"/>
      <c r="H32" s="31"/>
      <c r="I32" s="31"/>
      <c r="J32" s="31"/>
    </row>
    <row r="33" spans="1:10" ht="42" customHeight="1" thickBot="1">
      <c r="A33" s="39" t="str">
        <f>HYPERLINK("#All.1Tab.test!$A"&amp;MATCH("RF01-01-02-TF-001",'All.1Tab.test'!$I:$I,0), "RF01-01-02-TF-001")</f>
        <v>RF01-01-02-TF-001</v>
      </c>
      <c r="B33" s="42">
        <f ca="1">COUNTIFS($A$4:$A34,$A32,$B$4:$B34,B34)</f>
        <v>1</v>
      </c>
      <c r="C33" s="117" t="str">
        <f>INDEX('All.1Tab.test'!$J:$J,MATCH($A33,'All.1Tab.test'!$I:$I,0))</f>
        <v>Ricerca della Patente attiva per Ragione Sociale</v>
      </c>
      <c r="D33" s="118"/>
      <c r="E33" s="117" t="str">
        <f>INDEX('All.1Tab.test'!$N:$N,MATCH($A33,'All.1Tab.test'!$I:$I,0))</f>
        <v>Si esegue la ricerca Patente con esito positivo per Ragione Sociale  (la patente è attiva)</v>
      </c>
      <c r="F33" s="118"/>
      <c r="G33" s="36">
        <v>1</v>
      </c>
      <c r="H33" s="37">
        <v>15</v>
      </c>
      <c r="I33" s="40">
        <f>COUNTA($B35:$B38)</f>
        <v>4</v>
      </c>
      <c r="J33" s="38" t="s">
        <v>303</v>
      </c>
    </row>
    <row r="34" spans="1:10" ht="14.65" customHeight="1" thickBot="1">
      <c r="A34" s="30" t="s">
        <v>330</v>
      </c>
      <c r="B34" s="32" t="s">
        <v>304</v>
      </c>
      <c r="C34" s="33" t="s">
        <v>305</v>
      </c>
      <c r="D34" s="33" t="s">
        <v>306</v>
      </c>
      <c r="E34" s="33" t="s">
        <v>307</v>
      </c>
      <c r="F34" s="33" t="s">
        <v>308</v>
      </c>
      <c r="G34" s="33"/>
      <c r="H34" s="33"/>
      <c r="I34" s="33"/>
      <c r="J34" s="34"/>
    </row>
    <row r="35" spans="1:10" ht="50.25" customHeight="1">
      <c r="A35" s="30" t="s">
        <v>330</v>
      </c>
      <c r="B35" s="8" t="s">
        <v>309</v>
      </c>
      <c r="C35" s="9" t="s">
        <v>310</v>
      </c>
      <c r="D35" s="10" t="s">
        <v>311</v>
      </c>
      <c r="E35" s="11"/>
      <c r="F35" s="10" t="s">
        <v>312</v>
      </c>
      <c r="G35" s="119"/>
      <c r="H35" s="122"/>
      <c r="I35" s="125"/>
      <c r="J35" s="128"/>
    </row>
    <row r="36" spans="1:10" ht="50.25" customHeight="1">
      <c r="A36" s="30" t="s">
        <v>330</v>
      </c>
      <c r="B36" s="12" t="s">
        <v>309</v>
      </c>
      <c r="C36" s="13" t="s">
        <v>313</v>
      </c>
      <c r="D36" s="10" t="s">
        <v>314</v>
      </c>
      <c r="E36" s="10" t="s">
        <v>315</v>
      </c>
      <c r="F36" s="11" t="s">
        <v>316</v>
      </c>
      <c r="G36" s="120"/>
      <c r="H36" s="123"/>
      <c r="I36" s="126"/>
      <c r="J36" s="128"/>
    </row>
    <row r="37" spans="1:10" ht="50.25" customHeight="1">
      <c r="A37" s="30" t="s">
        <v>330</v>
      </c>
      <c r="B37" s="14">
        <v>1</v>
      </c>
      <c r="C37" s="15" t="s">
        <v>317</v>
      </c>
      <c r="D37" s="16" t="s">
        <v>318</v>
      </c>
      <c r="E37" s="10"/>
      <c r="F37" s="11" t="s">
        <v>319</v>
      </c>
      <c r="G37" s="120"/>
      <c r="H37" s="123"/>
      <c r="I37" s="126"/>
      <c r="J37" s="128"/>
    </row>
    <row r="38" spans="1:10" ht="115.15" thickBot="1">
      <c r="A38" s="30" t="s">
        <v>330</v>
      </c>
      <c r="B38" s="17">
        <v>1</v>
      </c>
      <c r="C38" s="18" t="s">
        <v>320</v>
      </c>
      <c r="D38" s="19" t="s">
        <v>331</v>
      </c>
      <c r="E38" s="19"/>
      <c r="F38" s="19" t="s">
        <v>332</v>
      </c>
      <c r="G38" s="121"/>
      <c r="H38" s="124"/>
      <c r="I38" s="127"/>
      <c r="J38" s="129"/>
    </row>
    <row r="39" spans="1:10" ht="13.5" customHeight="1" thickBot="1">
      <c r="A39" s="30" t="s">
        <v>333</v>
      </c>
      <c r="B39" s="31"/>
      <c r="C39" s="31"/>
      <c r="D39" s="31"/>
      <c r="E39" s="31"/>
      <c r="F39" s="31"/>
      <c r="G39" s="31"/>
      <c r="H39" s="31"/>
      <c r="I39" s="31"/>
      <c r="J39" s="31"/>
    </row>
    <row r="40" spans="1:10" ht="42" customHeight="1" thickBot="1">
      <c r="A40" s="39" t="str">
        <f>HYPERLINK("#All.1Tab.test!$A"&amp;MATCH("RF01-01-02-TF-002",'All.1Tab.test'!$I:$I,0), "RF01-01-02-TF-002")</f>
        <v>RF01-01-02-TF-002</v>
      </c>
      <c r="B40" s="42">
        <f ca="1">COUNTIFS($A$4:$A41,$A39,$B$4:$B41,B41)</f>
        <v>1</v>
      </c>
      <c r="C40" s="117" t="str">
        <f>INDEX('All.1Tab.test'!$J:$J,MATCH($A40,'All.1Tab.test'!$I:$I,0))</f>
        <v>Ricerca della Patente sospesa per Ragione Sociale</v>
      </c>
      <c r="D40" s="118"/>
      <c r="E40" s="117" t="str">
        <f>INDEX('All.1Tab.test'!$N:$N,MATCH($A40,'All.1Tab.test'!$I:$I,0))</f>
        <v>Si esegue la ricerca Patente con esito positivo per Ragione Sociale (la patente è sospesa)</v>
      </c>
      <c r="F40" s="118"/>
      <c r="G40" s="36">
        <v>1</v>
      </c>
      <c r="H40" s="37">
        <v>15</v>
      </c>
      <c r="I40" s="40">
        <f>COUNTA($B42:$B45)</f>
        <v>4</v>
      </c>
      <c r="J40" s="38" t="s">
        <v>303</v>
      </c>
    </row>
    <row r="41" spans="1:10" ht="14.65" customHeight="1" thickBot="1">
      <c r="A41" s="30" t="s">
        <v>333</v>
      </c>
      <c r="B41" s="32" t="s">
        <v>304</v>
      </c>
      <c r="C41" s="33" t="s">
        <v>305</v>
      </c>
      <c r="D41" s="33" t="s">
        <v>306</v>
      </c>
      <c r="E41" s="33" t="s">
        <v>307</v>
      </c>
      <c r="F41" s="33" t="s">
        <v>308</v>
      </c>
      <c r="G41" s="33"/>
      <c r="H41" s="33"/>
      <c r="I41" s="33"/>
      <c r="J41" s="34"/>
    </row>
    <row r="42" spans="1:10" ht="50.25" customHeight="1">
      <c r="A42" s="30" t="s">
        <v>333</v>
      </c>
      <c r="B42" s="8" t="s">
        <v>309</v>
      </c>
      <c r="C42" s="9" t="s">
        <v>310</v>
      </c>
      <c r="D42" s="10" t="s">
        <v>311</v>
      </c>
      <c r="E42" s="11"/>
      <c r="F42" s="10" t="s">
        <v>312</v>
      </c>
      <c r="G42" s="119"/>
      <c r="H42" s="122"/>
      <c r="I42" s="125"/>
      <c r="J42" s="128"/>
    </row>
    <row r="43" spans="1:10" ht="50.25" customHeight="1">
      <c r="A43" s="30" t="s">
        <v>333</v>
      </c>
      <c r="B43" s="12" t="s">
        <v>309</v>
      </c>
      <c r="C43" s="13" t="s">
        <v>313</v>
      </c>
      <c r="D43" s="10" t="s">
        <v>314</v>
      </c>
      <c r="E43" s="10" t="s">
        <v>315</v>
      </c>
      <c r="F43" s="11" t="s">
        <v>316</v>
      </c>
      <c r="G43" s="120"/>
      <c r="H43" s="123"/>
      <c r="I43" s="126"/>
      <c r="J43" s="128"/>
    </row>
    <row r="44" spans="1:10" ht="50.25" customHeight="1">
      <c r="A44" s="30" t="s">
        <v>333</v>
      </c>
      <c r="B44" s="14">
        <v>1</v>
      </c>
      <c r="C44" s="15" t="s">
        <v>317</v>
      </c>
      <c r="D44" s="16" t="s">
        <v>318</v>
      </c>
      <c r="E44" s="10"/>
      <c r="F44" s="11" t="s">
        <v>319</v>
      </c>
      <c r="G44" s="120"/>
      <c r="H44" s="123"/>
      <c r="I44" s="126"/>
      <c r="J44" s="128"/>
    </row>
    <row r="45" spans="1:10" ht="168" customHeight="1" thickBot="1">
      <c r="A45" s="30" t="s">
        <v>333</v>
      </c>
      <c r="B45" s="17">
        <v>1</v>
      </c>
      <c r="C45" s="18" t="s">
        <v>320</v>
      </c>
      <c r="D45" s="19" t="s">
        <v>334</v>
      </c>
      <c r="E45" s="19"/>
      <c r="F45" s="19" t="s">
        <v>335</v>
      </c>
      <c r="G45" s="121"/>
      <c r="H45" s="124"/>
      <c r="I45" s="127"/>
      <c r="J45" s="129"/>
    </row>
    <row r="46" spans="1:10" ht="13.5" customHeight="1" thickBot="1">
      <c r="A46" s="30" t="s">
        <v>336</v>
      </c>
      <c r="B46" s="31"/>
      <c r="C46" s="31"/>
      <c r="D46" s="31"/>
      <c r="E46" s="31"/>
      <c r="F46" s="31"/>
      <c r="G46" s="31"/>
      <c r="H46" s="31"/>
      <c r="I46" s="31"/>
      <c r="J46" s="31"/>
    </row>
    <row r="47" spans="1:10" ht="42" customHeight="1" thickBot="1">
      <c r="A47" s="39" t="str">
        <f>HYPERLINK("#All.1Tab.test!$A"&amp;MATCH("RF01-01-02-TF-003",'All.1Tab.test'!$I:$I,0), "RF01-01-02-TF-003")</f>
        <v>RF01-01-02-TF-003</v>
      </c>
      <c r="B47" s="42">
        <f ca="1">COUNTIFS($A$4:$A48,$A46,$B$4:$B48,B48)</f>
        <v>1</v>
      </c>
      <c r="C47" s="117" t="str">
        <f>INDEX('All.1Tab.test'!$J:$J,MATCH($A47,'All.1Tab.test'!$I:$I,0))</f>
        <v>Ricerca della Patente revocata per Ragione Sociale</v>
      </c>
      <c r="D47" s="118"/>
      <c r="E47" s="117" t="str">
        <f>INDEX('All.1Tab.test'!$N:$N,MATCH($A47,'All.1Tab.test'!$I:$I,0))</f>
        <v>Si esegue la ricerca Patente con esito negativo per Ragione Sociale (la patente è revocata)</v>
      </c>
      <c r="F47" s="118"/>
      <c r="G47" s="36">
        <v>1</v>
      </c>
      <c r="H47" s="37">
        <v>15</v>
      </c>
      <c r="I47" s="40">
        <f>COUNTA($B49:$B52)</f>
        <v>4</v>
      </c>
      <c r="J47" s="38" t="s">
        <v>303</v>
      </c>
    </row>
    <row r="48" spans="1:10" ht="14.65" customHeight="1" thickBot="1">
      <c r="A48" s="30" t="s">
        <v>336</v>
      </c>
      <c r="B48" s="32" t="s">
        <v>304</v>
      </c>
      <c r="C48" s="33" t="s">
        <v>305</v>
      </c>
      <c r="D48" s="33" t="s">
        <v>306</v>
      </c>
      <c r="E48" s="33" t="s">
        <v>307</v>
      </c>
      <c r="F48" s="33" t="s">
        <v>308</v>
      </c>
      <c r="G48" s="33"/>
      <c r="H48" s="33"/>
      <c r="I48" s="33"/>
      <c r="J48" s="34"/>
    </row>
    <row r="49" spans="1:10" ht="50.25" customHeight="1">
      <c r="A49" s="30" t="s">
        <v>336</v>
      </c>
      <c r="B49" s="8" t="s">
        <v>309</v>
      </c>
      <c r="C49" s="9" t="s">
        <v>310</v>
      </c>
      <c r="D49" s="10" t="s">
        <v>311</v>
      </c>
      <c r="E49" s="11"/>
      <c r="F49" s="10" t="s">
        <v>312</v>
      </c>
      <c r="G49" s="119"/>
      <c r="H49" s="122"/>
      <c r="I49" s="125"/>
      <c r="J49" s="128"/>
    </row>
    <row r="50" spans="1:10" ht="50.25" customHeight="1">
      <c r="A50" s="30" t="s">
        <v>336</v>
      </c>
      <c r="B50" s="12" t="s">
        <v>309</v>
      </c>
      <c r="C50" s="13" t="s">
        <v>313</v>
      </c>
      <c r="D50" s="10" t="s">
        <v>314</v>
      </c>
      <c r="E50" s="10" t="s">
        <v>315</v>
      </c>
      <c r="F50" s="11" t="s">
        <v>316</v>
      </c>
      <c r="G50" s="120"/>
      <c r="H50" s="123"/>
      <c r="I50" s="126"/>
      <c r="J50" s="128"/>
    </row>
    <row r="51" spans="1:10" ht="50.25" customHeight="1">
      <c r="A51" s="30" t="s">
        <v>336</v>
      </c>
      <c r="B51" s="14">
        <v>1</v>
      </c>
      <c r="C51" s="15" t="s">
        <v>317</v>
      </c>
      <c r="D51" s="16" t="s">
        <v>318</v>
      </c>
      <c r="E51" s="10"/>
      <c r="F51" s="11" t="s">
        <v>319</v>
      </c>
      <c r="G51" s="120"/>
      <c r="H51" s="123"/>
      <c r="I51" s="126"/>
      <c r="J51" s="128"/>
    </row>
    <row r="52" spans="1:10" ht="140.65" thickBot="1">
      <c r="A52" s="30" t="s">
        <v>336</v>
      </c>
      <c r="B52" s="17">
        <v>1</v>
      </c>
      <c r="C52" s="18" t="s">
        <v>320</v>
      </c>
      <c r="D52" s="19" t="s">
        <v>337</v>
      </c>
      <c r="E52" s="19"/>
      <c r="F52" s="19" t="s">
        <v>327</v>
      </c>
      <c r="G52" s="121"/>
      <c r="H52" s="124"/>
      <c r="I52" s="127"/>
      <c r="J52" s="129"/>
    </row>
    <row r="53" spans="1:10" ht="13.5" customHeight="1" thickBot="1">
      <c r="A53" s="30" t="s">
        <v>338</v>
      </c>
      <c r="B53" s="31"/>
      <c r="C53" s="31"/>
      <c r="D53" s="31"/>
      <c r="E53" s="31"/>
      <c r="F53" s="31"/>
      <c r="G53" s="31"/>
      <c r="H53" s="31"/>
      <c r="I53" s="31"/>
      <c r="J53" s="31"/>
    </row>
    <row r="54" spans="1:10" ht="42" customHeight="1" thickBot="1">
      <c r="A54" s="39" t="str">
        <f>HYPERLINK("#All.1Tab.test!$A"&amp;MATCH("RF01-01-02-TF-004",'All.1Tab.test'!$I:$I,0), "RF01-01-02-TF-004")</f>
        <v>RF01-01-02-TF-004</v>
      </c>
      <c r="B54" s="42">
        <f ca="1">COUNTIFS($A$4:$A55,$A53,$B$4:$B55,B55)</f>
        <v>1</v>
      </c>
      <c r="C54" s="117" t="str">
        <f>INDEX('All.1Tab.test'!$J:$J,MATCH($A54,'All.1Tab.test'!$I:$I,0))</f>
        <v>Ricerca della Patente non esistente per Ragione Sociale</v>
      </c>
      <c r="D54" s="118"/>
      <c r="E54" s="117" t="str">
        <f>INDEX('All.1Tab.test'!$N:$N,MATCH($A54,'All.1Tab.test'!$I:$I,0))</f>
        <v>Si esegue la ricerca Patente con esito negativo per Ragione Sociale (la patente non è esistente)</v>
      </c>
      <c r="F54" s="118"/>
      <c r="G54" s="36">
        <v>1</v>
      </c>
      <c r="H54" s="37">
        <v>15</v>
      </c>
      <c r="I54" s="40">
        <f>COUNTA($B56:$B59)</f>
        <v>4</v>
      </c>
      <c r="J54" s="38" t="s">
        <v>303</v>
      </c>
    </row>
    <row r="55" spans="1:10" ht="14.65" customHeight="1" thickBot="1">
      <c r="A55" s="30" t="s">
        <v>338</v>
      </c>
      <c r="B55" s="32" t="s">
        <v>304</v>
      </c>
      <c r="C55" s="33" t="s">
        <v>305</v>
      </c>
      <c r="D55" s="33" t="s">
        <v>306</v>
      </c>
      <c r="E55" s="33" t="s">
        <v>307</v>
      </c>
      <c r="F55" s="33" t="s">
        <v>308</v>
      </c>
      <c r="G55" s="33"/>
      <c r="H55" s="33"/>
      <c r="I55" s="33"/>
      <c r="J55" s="34"/>
    </row>
    <row r="56" spans="1:10" ht="50.25" customHeight="1">
      <c r="A56" s="30" t="s">
        <v>338</v>
      </c>
      <c r="B56" s="8" t="s">
        <v>309</v>
      </c>
      <c r="C56" s="9" t="s">
        <v>310</v>
      </c>
      <c r="D56" s="10" t="s">
        <v>311</v>
      </c>
      <c r="E56" s="11"/>
      <c r="F56" s="10" t="s">
        <v>312</v>
      </c>
      <c r="G56" s="119"/>
      <c r="H56" s="122"/>
      <c r="I56" s="125"/>
      <c r="J56" s="128"/>
    </row>
    <row r="57" spans="1:10" ht="50.25" customHeight="1">
      <c r="A57" s="30" t="s">
        <v>338</v>
      </c>
      <c r="B57" s="12" t="s">
        <v>309</v>
      </c>
      <c r="C57" s="13" t="s">
        <v>313</v>
      </c>
      <c r="D57" s="10" t="s">
        <v>314</v>
      </c>
      <c r="E57" s="10" t="s">
        <v>315</v>
      </c>
      <c r="F57" s="11" t="s">
        <v>316</v>
      </c>
      <c r="G57" s="120"/>
      <c r="H57" s="123"/>
      <c r="I57" s="126"/>
      <c r="J57" s="128"/>
    </row>
    <row r="58" spans="1:10" ht="50.25" customHeight="1">
      <c r="A58" s="30" t="s">
        <v>338</v>
      </c>
      <c r="B58" s="14">
        <v>1</v>
      </c>
      <c r="C58" s="15" t="s">
        <v>317</v>
      </c>
      <c r="D58" s="16" t="s">
        <v>318</v>
      </c>
      <c r="E58" s="10"/>
      <c r="F58" s="11" t="s">
        <v>319</v>
      </c>
      <c r="G58" s="120"/>
      <c r="H58" s="123"/>
      <c r="I58" s="126"/>
      <c r="J58" s="128"/>
    </row>
    <row r="59" spans="1:10" ht="140.65" thickBot="1">
      <c r="A59" s="30" t="s">
        <v>338</v>
      </c>
      <c r="B59" s="17">
        <v>1</v>
      </c>
      <c r="C59" s="18" t="s">
        <v>320</v>
      </c>
      <c r="D59" s="19" t="s">
        <v>339</v>
      </c>
      <c r="E59" s="19"/>
      <c r="F59" s="19" t="s">
        <v>327</v>
      </c>
      <c r="G59" s="121"/>
      <c r="H59" s="124"/>
      <c r="I59" s="127"/>
      <c r="J59" s="129"/>
    </row>
    <row r="60" spans="1:10" ht="13.5" customHeight="1" thickBot="1">
      <c r="A60" s="30" t="s">
        <v>340</v>
      </c>
      <c r="B60" s="31"/>
      <c r="C60" s="31"/>
      <c r="D60" s="31"/>
      <c r="E60" s="31"/>
      <c r="F60" s="31"/>
      <c r="G60" s="31"/>
      <c r="H60" s="31"/>
      <c r="I60" s="31"/>
      <c r="J60" s="31"/>
    </row>
    <row r="61" spans="1:10" ht="42" customHeight="1" thickBot="1">
      <c r="A61" s="39" t="str">
        <f>HYPERLINK("#All.1Tab.test!$A"&amp;MATCH("RF01-01-03-TF-001",'All.1Tab.test'!$I:$I,0), "RF01-01-03-TF-001")</f>
        <v>RF01-01-03-TF-001</v>
      </c>
      <c r="B61" s="42">
        <f ca="1">COUNTIFS($A$4:$A62,$A60,$B$4:$B62,B62)</f>
        <v>1</v>
      </c>
      <c r="C61" s="117" t="str">
        <f>INDEX('All.1Tab.test'!$J:$J,MATCH($A61,'All.1Tab.test'!$I:$I,0))</f>
        <v>Ricerca della Patente attiva per Numero Patente</v>
      </c>
      <c r="D61" s="118"/>
      <c r="E61" s="117" t="str">
        <f>INDEX('All.1Tab.test'!$N:$N,MATCH($A61,'All.1Tab.test'!$I:$I,0))</f>
        <v>Si esegue la ricerca Patente con esito positivo per Numero Patente (la patente è attiva)</v>
      </c>
      <c r="F61" s="118"/>
      <c r="G61" s="36">
        <v>1</v>
      </c>
      <c r="H61" s="37">
        <v>15</v>
      </c>
      <c r="I61" s="40">
        <f>COUNTA($B63:$B66)</f>
        <v>4</v>
      </c>
      <c r="J61" s="38" t="s">
        <v>303</v>
      </c>
    </row>
    <row r="62" spans="1:10" ht="14.65" customHeight="1" thickBot="1">
      <c r="A62" s="30" t="s">
        <v>340</v>
      </c>
      <c r="B62" s="32" t="s">
        <v>304</v>
      </c>
      <c r="C62" s="33" t="s">
        <v>305</v>
      </c>
      <c r="D62" s="33" t="s">
        <v>306</v>
      </c>
      <c r="E62" s="33" t="s">
        <v>307</v>
      </c>
      <c r="F62" s="33" t="s">
        <v>308</v>
      </c>
      <c r="G62" s="33"/>
      <c r="H62" s="33"/>
      <c r="I62" s="33"/>
      <c r="J62" s="34"/>
    </row>
    <row r="63" spans="1:10" ht="50.25" customHeight="1">
      <c r="A63" s="30" t="s">
        <v>340</v>
      </c>
      <c r="B63" s="8" t="s">
        <v>309</v>
      </c>
      <c r="C63" s="9" t="s">
        <v>310</v>
      </c>
      <c r="D63" s="10" t="s">
        <v>311</v>
      </c>
      <c r="E63" s="11"/>
      <c r="F63" s="10" t="s">
        <v>312</v>
      </c>
      <c r="G63" s="119"/>
      <c r="H63" s="122"/>
      <c r="I63" s="125"/>
      <c r="J63" s="128"/>
    </row>
    <row r="64" spans="1:10" ht="50.25" customHeight="1">
      <c r="A64" s="30" t="s">
        <v>340</v>
      </c>
      <c r="B64" s="12" t="s">
        <v>309</v>
      </c>
      <c r="C64" s="13" t="s">
        <v>313</v>
      </c>
      <c r="D64" s="10" t="s">
        <v>314</v>
      </c>
      <c r="E64" s="10" t="s">
        <v>315</v>
      </c>
      <c r="F64" s="11" t="s">
        <v>316</v>
      </c>
      <c r="G64" s="120"/>
      <c r="H64" s="123"/>
      <c r="I64" s="126"/>
      <c r="J64" s="128"/>
    </row>
    <row r="65" spans="1:10" ht="50.25" customHeight="1">
      <c r="A65" s="30" t="s">
        <v>340</v>
      </c>
      <c r="B65" s="14">
        <v>1</v>
      </c>
      <c r="C65" s="15" t="s">
        <v>317</v>
      </c>
      <c r="D65" s="16" t="s">
        <v>318</v>
      </c>
      <c r="E65" s="10"/>
      <c r="F65" s="11" t="s">
        <v>319</v>
      </c>
      <c r="G65" s="120"/>
      <c r="H65" s="123"/>
      <c r="I65" s="126"/>
      <c r="J65" s="128"/>
    </row>
    <row r="66" spans="1:10" ht="115.15" thickBot="1">
      <c r="A66" s="30" t="s">
        <v>340</v>
      </c>
      <c r="B66" s="17">
        <v>1</v>
      </c>
      <c r="C66" s="18" t="s">
        <v>320</v>
      </c>
      <c r="D66" s="19" t="s">
        <v>341</v>
      </c>
      <c r="E66" s="19"/>
      <c r="F66" s="19" t="s">
        <v>342</v>
      </c>
      <c r="G66" s="121"/>
      <c r="H66" s="124"/>
      <c r="I66" s="127"/>
      <c r="J66" s="129"/>
    </row>
    <row r="67" spans="1:10" ht="13.5" customHeight="1" thickBot="1">
      <c r="A67" s="30" t="s">
        <v>343</v>
      </c>
      <c r="B67" s="31"/>
      <c r="C67" s="31"/>
      <c r="D67" s="31"/>
      <c r="E67" s="31"/>
      <c r="F67" s="31"/>
      <c r="G67" s="31"/>
      <c r="H67" s="31"/>
      <c r="I67" s="31"/>
      <c r="J67" s="31"/>
    </row>
    <row r="68" spans="1:10" ht="42" customHeight="1" thickBot="1">
      <c r="A68" s="39" t="str">
        <f>HYPERLINK("#All.1Tab.test!$A"&amp;MATCH("RF01-01-03-TF-002",'All.1Tab.test'!$I:$I,0), "RF01-01-03-TF-002")</f>
        <v>RF01-01-03-TF-002</v>
      </c>
      <c r="B68" s="42">
        <f ca="1">COUNTIFS($A$4:$A69,$A67,$B$4:$B69,B69)</f>
        <v>1</v>
      </c>
      <c r="C68" s="117" t="str">
        <f>INDEX('All.1Tab.test'!$J:$J,MATCH($A68,'All.1Tab.test'!$I:$I,0))</f>
        <v>Ricerca della Patente sospesa per Numero Patente</v>
      </c>
      <c r="D68" s="118"/>
      <c r="E68" s="117" t="str">
        <f>INDEX('All.1Tab.test'!$N:$N,MATCH($A68,'All.1Tab.test'!$I:$I,0))</f>
        <v>Si esegue la ricerca Patente con esito positivo per Numero Patente  (la patente è sospesa)</v>
      </c>
      <c r="F68" s="118"/>
      <c r="G68" s="36">
        <v>1</v>
      </c>
      <c r="H68" s="37">
        <v>15</v>
      </c>
      <c r="I68" s="40">
        <f>COUNTA($B70:$B73)</f>
        <v>4</v>
      </c>
      <c r="J68" s="38" t="s">
        <v>303</v>
      </c>
    </row>
    <row r="69" spans="1:10" ht="14.65" customHeight="1" thickBot="1">
      <c r="A69" s="30" t="s">
        <v>343</v>
      </c>
      <c r="B69" s="32" t="s">
        <v>304</v>
      </c>
      <c r="C69" s="33" t="s">
        <v>305</v>
      </c>
      <c r="D69" s="33" t="s">
        <v>306</v>
      </c>
      <c r="E69" s="33" t="s">
        <v>307</v>
      </c>
      <c r="F69" s="33" t="s">
        <v>308</v>
      </c>
      <c r="G69" s="33"/>
      <c r="H69" s="33"/>
      <c r="I69" s="33"/>
      <c r="J69" s="34"/>
    </row>
    <row r="70" spans="1:10" ht="50.25" customHeight="1">
      <c r="A70" s="30" t="s">
        <v>343</v>
      </c>
      <c r="B70" s="8" t="s">
        <v>309</v>
      </c>
      <c r="C70" s="9" t="s">
        <v>310</v>
      </c>
      <c r="D70" s="10" t="s">
        <v>311</v>
      </c>
      <c r="E70" s="11"/>
      <c r="F70" s="10" t="s">
        <v>312</v>
      </c>
      <c r="G70" s="119"/>
      <c r="H70" s="122"/>
      <c r="I70" s="125"/>
      <c r="J70" s="128"/>
    </row>
    <row r="71" spans="1:10" ht="50.25" customHeight="1">
      <c r="A71" s="30" t="s">
        <v>343</v>
      </c>
      <c r="B71" s="12" t="s">
        <v>309</v>
      </c>
      <c r="C71" s="13" t="s">
        <v>313</v>
      </c>
      <c r="D71" s="10" t="s">
        <v>314</v>
      </c>
      <c r="E71" s="10" t="s">
        <v>315</v>
      </c>
      <c r="F71" s="11" t="s">
        <v>316</v>
      </c>
      <c r="G71" s="120"/>
      <c r="H71" s="123"/>
      <c r="I71" s="126"/>
      <c r="J71" s="128"/>
    </row>
    <row r="72" spans="1:10" ht="50.25" customHeight="1">
      <c r="A72" s="30" t="s">
        <v>343</v>
      </c>
      <c r="B72" s="14">
        <v>1</v>
      </c>
      <c r="C72" s="15" t="s">
        <v>317</v>
      </c>
      <c r="D72" s="16" t="s">
        <v>318</v>
      </c>
      <c r="E72" s="10"/>
      <c r="F72" s="11" t="s">
        <v>319</v>
      </c>
      <c r="G72" s="120"/>
      <c r="H72" s="123"/>
      <c r="I72" s="126"/>
      <c r="J72" s="128"/>
    </row>
    <row r="73" spans="1:10" ht="140.65" thickBot="1">
      <c r="A73" s="30" t="s">
        <v>343</v>
      </c>
      <c r="B73" s="17">
        <v>1</v>
      </c>
      <c r="C73" s="18" t="s">
        <v>320</v>
      </c>
      <c r="D73" s="19" t="s">
        <v>344</v>
      </c>
      <c r="E73" s="19"/>
      <c r="F73" s="19" t="s">
        <v>342</v>
      </c>
      <c r="G73" s="121"/>
      <c r="H73" s="124"/>
      <c r="I73" s="127"/>
      <c r="J73" s="129"/>
    </row>
    <row r="74" spans="1:10" ht="13.5" customHeight="1" thickBot="1">
      <c r="A74" s="30" t="s">
        <v>345</v>
      </c>
      <c r="B74" s="31"/>
      <c r="C74" s="31"/>
      <c r="D74" s="31"/>
      <c r="E74" s="31"/>
      <c r="F74" s="31"/>
      <c r="G74" s="31"/>
      <c r="H74" s="31"/>
      <c r="I74" s="31"/>
      <c r="J74" s="31"/>
    </row>
    <row r="75" spans="1:10" ht="42" customHeight="1" thickBot="1">
      <c r="A75" s="39" t="str">
        <f>HYPERLINK("#All.1Tab.test!$A"&amp;MATCH("RF01-01-03-TF-003",'All.1Tab.test'!$I:$I,0), "RF01-01-03-TF-003")</f>
        <v>RF01-01-03-TF-003</v>
      </c>
      <c r="B75" s="42">
        <f ca="1">COUNTIFS($A$4:$A76,$A74,$B$4:$B76,B76)</f>
        <v>1</v>
      </c>
      <c r="C75" s="117" t="str">
        <f>INDEX('All.1Tab.test'!$J:$J,MATCH($A75,'All.1Tab.test'!$I:$I,0))</f>
        <v>Ricerca della Patente revocata per Numero Patente</v>
      </c>
      <c r="D75" s="118"/>
      <c r="E75" s="117" t="str">
        <f>INDEX('All.1Tab.test'!$N:$N,MATCH($A75,'All.1Tab.test'!$I:$I,0))</f>
        <v>Si esegue la ricerca Patente con esito negativo per Numero Patente  (la patente è revocata)</v>
      </c>
      <c r="F75" s="118"/>
      <c r="G75" s="36">
        <v>1</v>
      </c>
      <c r="H75" s="37">
        <v>15</v>
      </c>
      <c r="I75" s="40">
        <f>COUNTA($B77:$B80)</f>
        <v>4</v>
      </c>
      <c r="J75" s="38" t="s">
        <v>303</v>
      </c>
    </row>
    <row r="76" spans="1:10" ht="14.65" customHeight="1" thickBot="1">
      <c r="A76" s="30" t="s">
        <v>345</v>
      </c>
      <c r="B76" s="32" t="s">
        <v>304</v>
      </c>
      <c r="C76" s="33" t="s">
        <v>305</v>
      </c>
      <c r="D76" s="33" t="s">
        <v>306</v>
      </c>
      <c r="E76" s="33" t="s">
        <v>307</v>
      </c>
      <c r="F76" s="33" t="s">
        <v>308</v>
      </c>
      <c r="G76" s="33"/>
      <c r="H76" s="33"/>
      <c r="I76" s="33"/>
      <c r="J76" s="34"/>
    </row>
    <row r="77" spans="1:10" ht="50.25" customHeight="1">
      <c r="A77" s="30" t="s">
        <v>345</v>
      </c>
      <c r="B77" s="8" t="s">
        <v>309</v>
      </c>
      <c r="C77" s="9" t="s">
        <v>310</v>
      </c>
      <c r="D77" s="10" t="s">
        <v>311</v>
      </c>
      <c r="E77" s="11"/>
      <c r="F77" s="10" t="s">
        <v>312</v>
      </c>
      <c r="G77" s="119"/>
      <c r="H77" s="122"/>
      <c r="I77" s="125"/>
      <c r="J77" s="128"/>
    </row>
    <row r="78" spans="1:10" ht="50.25" customHeight="1">
      <c r="A78" s="30" t="s">
        <v>345</v>
      </c>
      <c r="B78" s="12" t="s">
        <v>309</v>
      </c>
      <c r="C78" s="13" t="s">
        <v>313</v>
      </c>
      <c r="D78" s="10" t="s">
        <v>314</v>
      </c>
      <c r="E78" s="10" t="s">
        <v>315</v>
      </c>
      <c r="F78" s="11" t="s">
        <v>316</v>
      </c>
      <c r="G78" s="120"/>
      <c r="H78" s="123"/>
      <c r="I78" s="126"/>
      <c r="J78" s="128"/>
    </row>
    <row r="79" spans="1:10" ht="50.25" customHeight="1">
      <c r="A79" s="30" t="s">
        <v>345</v>
      </c>
      <c r="B79" s="14">
        <v>1</v>
      </c>
      <c r="C79" s="15" t="s">
        <v>317</v>
      </c>
      <c r="D79" s="16" t="s">
        <v>318</v>
      </c>
      <c r="E79" s="10"/>
      <c r="F79" s="11" t="s">
        <v>319</v>
      </c>
      <c r="G79" s="120"/>
      <c r="H79" s="123"/>
      <c r="I79" s="126"/>
      <c r="J79" s="128"/>
    </row>
    <row r="80" spans="1:10" ht="140.65" thickBot="1">
      <c r="A80" s="30" t="s">
        <v>345</v>
      </c>
      <c r="B80" s="17">
        <v>1</v>
      </c>
      <c r="C80" s="18" t="s">
        <v>320</v>
      </c>
      <c r="D80" s="19" t="s">
        <v>344</v>
      </c>
      <c r="E80" s="19"/>
      <c r="F80" s="19" t="s">
        <v>327</v>
      </c>
      <c r="G80" s="121"/>
      <c r="H80" s="124"/>
      <c r="I80" s="127"/>
      <c r="J80" s="129"/>
    </row>
    <row r="81" spans="1:10" ht="13.5" customHeight="1" thickBot="1">
      <c r="A81" s="30" t="s">
        <v>346</v>
      </c>
      <c r="B81" s="31"/>
      <c r="C81" s="31"/>
      <c r="D81" s="31"/>
      <c r="E81" s="31"/>
      <c r="F81" s="31"/>
      <c r="G81" s="31"/>
      <c r="H81" s="31"/>
      <c r="I81" s="31"/>
      <c r="J81" s="31"/>
    </row>
    <row r="82" spans="1:10" ht="42" customHeight="1" thickBot="1">
      <c r="A82" s="39" t="str">
        <f>HYPERLINK("#All.1Tab.test!$A"&amp;MATCH("RF01-01-03-TF-004",'All.1Tab.test'!$I:$I,0), "RF01-01-03-TF-004")</f>
        <v>RF01-01-03-TF-004</v>
      </c>
      <c r="B82" s="42">
        <f ca="1">COUNTIFS($A$4:$A83,$A81,$B$4:$B83,B83)</f>
        <v>1</v>
      </c>
      <c r="C82" s="117" t="str">
        <f>INDEX('All.1Tab.test'!$J:$J,MATCH($A82,'All.1Tab.test'!$I:$I,0))</f>
        <v>Ricerca della Patente non esistente per Numero Patente</v>
      </c>
      <c r="D82" s="118"/>
      <c r="E82" s="117" t="str">
        <f>INDEX('All.1Tab.test'!$N:$N,MATCH($A82,'All.1Tab.test'!$I:$I,0))</f>
        <v>Si esegue la ricerca Patente con esito negativo per Numero Patente  (la patente non è esistente)</v>
      </c>
      <c r="F82" s="118"/>
      <c r="G82" s="36">
        <v>1</v>
      </c>
      <c r="H82" s="37">
        <v>15</v>
      </c>
      <c r="I82" s="40">
        <f>COUNTA($B84:$B87)</f>
        <v>4</v>
      </c>
      <c r="J82" s="38" t="s">
        <v>303</v>
      </c>
    </row>
    <row r="83" spans="1:10" ht="14.65" customHeight="1" thickBot="1">
      <c r="A83" s="30" t="s">
        <v>346</v>
      </c>
      <c r="B83" s="32" t="s">
        <v>304</v>
      </c>
      <c r="C83" s="33" t="s">
        <v>305</v>
      </c>
      <c r="D83" s="33" t="s">
        <v>306</v>
      </c>
      <c r="E83" s="33" t="s">
        <v>307</v>
      </c>
      <c r="F83" s="33" t="s">
        <v>308</v>
      </c>
      <c r="G83" s="33"/>
      <c r="H83" s="33"/>
      <c r="I83" s="33"/>
      <c r="J83" s="34"/>
    </row>
    <row r="84" spans="1:10" ht="50.25" customHeight="1">
      <c r="A84" s="30" t="s">
        <v>346</v>
      </c>
      <c r="B84" s="8" t="s">
        <v>309</v>
      </c>
      <c r="C84" s="9" t="s">
        <v>310</v>
      </c>
      <c r="D84" s="10" t="s">
        <v>311</v>
      </c>
      <c r="E84" s="11"/>
      <c r="F84" s="10" t="s">
        <v>312</v>
      </c>
      <c r="G84" s="119"/>
      <c r="H84" s="122"/>
      <c r="I84" s="125"/>
      <c r="J84" s="128"/>
    </row>
    <row r="85" spans="1:10" ht="50.25" customHeight="1">
      <c r="A85" s="30" t="s">
        <v>346</v>
      </c>
      <c r="B85" s="12" t="s">
        <v>309</v>
      </c>
      <c r="C85" s="13" t="s">
        <v>313</v>
      </c>
      <c r="D85" s="10" t="s">
        <v>314</v>
      </c>
      <c r="E85" s="10" t="s">
        <v>315</v>
      </c>
      <c r="F85" s="11" t="s">
        <v>316</v>
      </c>
      <c r="G85" s="120"/>
      <c r="H85" s="123"/>
      <c r="I85" s="126"/>
      <c r="J85" s="128"/>
    </row>
    <row r="86" spans="1:10" ht="50.25" customHeight="1">
      <c r="A86" s="30" t="s">
        <v>346</v>
      </c>
      <c r="B86" s="14">
        <v>1</v>
      </c>
      <c r="C86" s="15" t="s">
        <v>317</v>
      </c>
      <c r="D86" s="16" t="s">
        <v>318</v>
      </c>
      <c r="E86" s="10"/>
      <c r="F86" s="11" t="s">
        <v>319</v>
      </c>
      <c r="G86" s="120"/>
      <c r="H86" s="123"/>
      <c r="I86" s="126"/>
      <c r="J86" s="128"/>
    </row>
    <row r="87" spans="1:10" ht="140.65" thickBot="1">
      <c r="A87" s="30" t="s">
        <v>346</v>
      </c>
      <c r="B87" s="17">
        <v>1</v>
      </c>
      <c r="C87" s="18" t="s">
        <v>320</v>
      </c>
      <c r="D87" s="19" t="s">
        <v>329</v>
      </c>
      <c r="E87" s="19"/>
      <c r="F87" s="19" t="s">
        <v>327</v>
      </c>
      <c r="G87" s="121"/>
      <c r="H87" s="124"/>
      <c r="I87" s="127"/>
      <c r="J87" s="129"/>
    </row>
    <row r="88" spans="1:10" ht="13.5" customHeight="1" thickBot="1">
      <c r="A88" s="30" t="s">
        <v>347</v>
      </c>
      <c r="B88" s="31"/>
      <c r="C88" s="31"/>
      <c r="D88" s="31"/>
      <c r="E88" s="31"/>
      <c r="F88" s="31"/>
      <c r="G88" s="31"/>
      <c r="H88" s="31"/>
      <c r="I88" s="31"/>
      <c r="J88" s="31"/>
    </row>
    <row r="89" spans="1:10" ht="42" customHeight="1" thickBot="1">
      <c r="A89" s="39" t="str">
        <f>HYPERLINK("#All.1Tab.test!$A"&amp;MATCH("RF01-03-01-TF-001",'All.1Tab.test'!$I:$I,0), "RF01-03-01-TF-001")</f>
        <v>RF01-03-01-TF-001</v>
      </c>
      <c r="B89" s="42">
        <f ca="1">COUNTIFS($A$4:$A90,$A88,$B$4:$B90,B90)</f>
        <v>1</v>
      </c>
      <c r="C89" s="117" t="str">
        <f>INDEX('All.1Tab.test'!$J:$J,MATCH($A89,'All.1Tab.test'!$I:$I,0))</f>
        <v>Storico decurtazioni                                                           ....</v>
      </c>
      <c r="D89" s="118"/>
      <c r="E89" s="117" t="str">
        <f>INDEX('All.1Tab.test'!$N:$N,MATCH($A89,'All.1Tab.test'!$I:$I,0))</f>
        <v>Si visualizza lo storico delle Decurtazioni relative ad una patente</v>
      </c>
      <c r="F89" s="118"/>
      <c r="G89" s="36">
        <v>1</v>
      </c>
      <c r="H89" s="37">
        <v>15</v>
      </c>
      <c r="I89" s="40">
        <f>COUNTA($B91:$B94)</f>
        <v>4</v>
      </c>
      <c r="J89" s="38" t="s">
        <v>303</v>
      </c>
    </row>
    <row r="90" spans="1:10" ht="14.65" customHeight="1" thickBot="1">
      <c r="A90" s="30" t="s">
        <v>347</v>
      </c>
      <c r="B90" s="32" t="s">
        <v>304</v>
      </c>
      <c r="C90" s="33" t="s">
        <v>305</v>
      </c>
      <c r="D90" s="33" t="s">
        <v>306</v>
      </c>
      <c r="E90" s="33" t="s">
        <v>307</v>
      </c>
      <c r="F90" s="33" t="s">
        <v>308</v>
      </c>
      <c r="G90" s="33"/>
      <c r="H90" s="33"/>
      <c r="I90" s="33"/>
      <c r="J90" s="34"/>
    </row>
    <row r="91" spans="1:10" ht="50.25" customHeight="1">
      <c r="A91" s="30" t="s">
        <v>347</v>
      </c>
      <c r="B91" s="8" t="s">
        <v>309</v>
      </c>
      <c r="C91" s="9" t="s">
        <v>310</v>
      </c>
      <c r="D91" s="10" t="s">
        <v>311</v>
      </c>
      <c r="E91" s="11"/>
      <c r="F91" s="10" t="s">
        <v>312</v>
      </c>
      <c r="G91" s="119"/>
      <c r="H91" s="122"/>
      <c r="I91" s="125"/>
      <c r="J91" s="128"/>
    </row>
    <row r="92" spans="1:10" ht="50.25" customHeight="1">
      <c r="A92" s="30" t="s">
        <v>347</v>
      </c>
      <c r="B92" s="12" t="s">
        <v>309</v>
      </c>
      <c r="C92" s="13" t="s">
        <v>313</v>
      </c>
      <c r="D92" s="10" t="s">
        <v>314</v>
      </c>
      <c r="E92" s="10" t="s">
        <v>315</v>
      </c>
      <c r="F92" s="11" t="s">
        <v>316</v>
      </c>
      <c r="G92" s="120"/>
      <c r="H92" s="123"/>
      <c r="I92" s="126"/>
      <c r="J92" s="128"/>
    </row>
    <row r="93" spans="1:10" ht="50.25" customHeight="1">
      <c r="A93" s="30" t="s">
        <v>347</v>
      </c>
      <c r="B93" s="14">
        <v>1</v>
      </c>
      <c r="C93" s="15" t="s">
        <v>317</v>
      </c>
      <c r="D93" s="16" t="s">
        <v>318</v>
      </c>
      <c r="E93" s="10"/>
      <c r="F93" s="11" t="s">
        <v>319</v>
      </c>
      <c r="G93" s="120"/>
      <c r="H93" s="123"/>
      <c r="I93" s="126"/>
      <c r="J93" s="128"/>
    </row>
    <row r="94" spans="1:10" ht="357.4" thickBot="1">
      <c r="A94" s="30" t="s">
        <v>347</v>
      </c>
      <c r="B94" s="17">
        <v>1</v>
      </c>
      <c r="C94" s="18" t="s">
        <v>320</v>
      </c>
      <c r="D94" s="19" t="s">
        <v>348</v>
      </c>
      <c r="E94" s="19"/>
      <c r="F94" s="19" t="s">
        <v>349</v>
      </c>
      <c r="G94" s="121"/>
      <c r="H94" s="124"/>
      <c r="I94" s="127"/>
      <c r="J94" s="129"/>
    </row>
    <row r="95" spans="1:10" ht="13.5" customHeight="1" thickBot="1">
      <c r="A95" s="30" t="s">
        <v>350</v>
      </c>
      <c r="B95" s="31"/>
      <c r="C95" s="31"/>
      <c r="D95" s="31"/>
      <c r="E95" s="31"/>
      <c r="F95" s="31"/>
      <c r="G95" s="31"/>
      <c r="H95" s="31"/>
      <c r="I95" s="31"/>
      <c r="J95" s="31"/>
    </row>
    <row r="96" spans="1:10" ht="42" customHeight="1" thickBot="1">
      <c r="A96" s="39" t="str">
        <f>HYPERLINK("#All.1Tab.test!$A"&amp;MATCH("RF01-03-02-TF-001",'All.1Tab.test'!$I:$I,0), "RF01-03-02-TF-001")</f>
        <v>RF01-03-02-TF-001</v>
      </c>
      <c r="B96" s="42">
        <f ca="1">COUNTIFS($A$4:$A97,$A95,$B$4:$B97,B97)</f>
        <v>1</v>
      </c>
      <c r="C96" s="117" t="str">
        <f>INDEX('All.1Tab.test'!$J:$J,MATCH($A96,'All.1Tab.test'!$I:$I,0))</f>
        <v>Storico decurtazioni                                                           ....</v>
      </c>
      <c r="D96" s="118"/>
      <c r="E96" s="117" t="str">
        <f>INDEX('All.1Tab.test'!$N:$N,MATCH($A96,'All.1Tab.test'!$I:$I,0))</f>
        <v>Si visualizza nello storico delle Decurtazioni I dettagli delle fattispecie</v>
      </c>
      <c r="F96" s="118"/>
      <c r="G96" s="36">
        <v>1</v>
      </c>
      <c r="H96" s="37">
        <v>15</v>
      </c>
      <c r="I96" s="40">
        <f>COUNTA($B98:$B101)</f>
        <v>4</v>
      </c>
      <c r="J96" s="38" t="s">
        <v>303</v>
      </c>
    </row>
    <row r="97" spans="1:10" ht="14.65" customHeight="1" thickBot="1">
      <c r="A97" s="30" t="s">
        <v>350</v>
      </c>
      <c r="B97" s="32" t="s">
        <v>304</v>
      </c>
      <c r="C97" s="33" t="s">
        <v>305</v>
      </c>
      <c r="D97" s="33" t="s">
        <v>306</v>
      </c>
      <c r="E97" s="33" t="s">
        <v>307</v>
      </c>
      <c r="F97" s="33" t="s">
        <v>308</v>
      </c>
      <c r="G97" s="33"/>
      <c r="H97" s="33"/>
      <c r="I97" s="33"/>
      <c r="J97" s="34"/>
    </row>
    <row r="98" spans="1:10" ht="50.25" customHeight="1">
      <c r="A98" s="30" t="s">
        <v>350</v>
      </c>
      <c r="B98" s="8" t="s">
        <v>309</v>
      </c>
      <c r="C98" s="9" t="s">
        <v>310</v>
      </c>
      <c r="D98" s="10" t="s">
        <v>311</v>
      </c>
      <c r="E98" s="11"/>
      <c r="F98" s="10" t="s">
        <v>312</v>
      </c>
      <c r="G98" s="119"/>
      <c r="H98" s="122"/>
      <c r="I98" s="125"/>
      <c r="J98" s="128"/>
    </row>
    <row r="99" spans="1:10" ht="50.25" customHeight="1">
      <c r="A99" s="30" t="s">
        <v>350</v>
      </c>
      <c r="B99" s="12" t="s">
        <v>309</v>
      </c>
      <c r="C99" s="13" t="s">
        <v>313</v>
      </c>
      <c r="D99" s="10" t="s">
        <v>314</v>
      </c>
      <c r="E99" s="10" t="s">
        <v>315</v>
      </c>
      <c r="F99" s="11" t="s">
        <v>316</v>
      </c>
      <c r="G99" s="120"/>
      <c r="H99" s="123"/>
      <c r="I99" s="126"/>
      <c r="J99" s="128"/>
    </row>
    <row r="100" spans="1:10" ht="50.25" customHeight="1">
      <c r="A100" s="30" t="s">
        <v>350</v>
      </c>
      <c r="B100" s="14">
        <v>1</v>
      </c>
      <c r="C100" s="15" t="s">
        <v>317</v>
      </c>
      <c r="D100" s="16" t="s">
        <v>318</v>
      </c>
      <c r="E100" s="10"/>
      <c r="F100" s="11" t="s">
        <v>319</v>
      </c>
      <c r="G100" s="120"/>
      <c r="H100" s="123"/>
      <c r="I100" s="126"/>
      <c r="J100" s="128"/>
    </row>
    <row r="101" spans="1:10" ht="357.4" thickBot="1">
      <c r="A101" s="30" t="s">
        <v>350</v>
      </c>
      <c r="B101" s="17">
        <v>1</v>
      </c>
      <c r="C101" s="18" t="s">
        <v>320</v>
      </c>
      <c r="D101" s="19" t="s">
        <v>351</v>
      </c>
      <c r="E101" s="19"/>
      <c r="F101" s="19" t="s">
        <v>352</v>
      </c>
      <c r="G101" s="121"/>
      <c r="H101" s="124"/>
      <c r="I101" s="127"/>
      <c r="J101" s="129"/>
    </row>
    <row r="102" spans="1:10" ht="13.5" customHeight="1" thickBot="1">
      <c r="A102" s="30" t="s">
        <v>353</v>
      </c>
      <c r="B102" s="31"/>
      <c r="C102" s="31"/>
      <c r="D102" s="31"/>
      <c r="E102" s="31"/>
      <c r="F102" s="31"/>
      <c r="G102" s="31"/>
      <c r="H102" s="31"/>
      <c r="I102" s="31"/>
      <c r="J102" s="31"/>
    </row>
    <row r="103" spans="1:10" ht="42" customHeight="1" thickBot="1">
      <c r="A103" s="39" t="str">
        <f>HYPERLINK("#All.1Tab.test!$A"&amp;MATCH("RF01-03-03-TF-001",'All.1Tab.test'!$I:$I,0), "RF01-03-03-TF-001")</f>
        <v>RF01-03-03-TF-001</v>
      </c>
      <c r="B103" s="42">
        <f ca="1">COUNTIFS($A$4:$A104,$A102,$B$4:$B104,B104)</f>
        <v>1</v>
      </c>
      <c r="C103" s="117" t="str">
        <f>INDEX('All.1Tab.test'!$J:$J,MATCH($A103,'All.1Tab.test'!$I:$I,0))</f>
        <v>Dettaglio Fattispecie nella Decurtazione                        ....</v>
      </c>
      <c r="D103" s="118"/>
      <c r="E103" s="117" t="str">
        <f>INDEX('All.1Tab.test'!$N:$N,MATCH($A103,'All.1Tab.test'!$I:$I,0))</f>
        <v>Si visualizza nello storico delle Decurtazioni i dettagli dei lavoratori nelle fattispecie</v>
      </c>
      <c r="F103" s="118"/>
      <c r="G103" s="36">
        <v>1</v>
      </c>
      <c r="H103" s="37">
        <v>15</v>
      </c>
      <c r="I103" s="40">
        <f>COUNTA($B105:$B108)</f>
        <v>4</v>
      </c>
      <c r="J103" s="38" t="s">
        <v>303</v>
      </c>
    </row>
    <row r="104" spans="1:10" ht="14.65" customHeight="1" thickBot="1">
      <c r="A104" s="30" t="s">
        <v>353</v>
      </c>
      <c r="B104" s="32" t="s">
        <v>304</v>
      </c>
      <c r="C104" s="33" t="s">
        <v>305</v>
      </c>
      <c r="D104" s="33" t="s">
        <v>306</v>
      </c>
      <c r="E104" s="33" t="s">
        <v>307</v>
      </c>
      <c r="F104" s="33" t="s">
        <v>308</v>
      </c>
      <c r="G104" s="33"/>
      <c r="H104" s="33"/>
      <c r="I104" s="33"/>
      <c r="J104" s="34"/>
    </row>
    <row r="105" spans="1:10" ht="50.25" customHeight="1">
      <c r="A105" s="30" t="s">
        <v>353</v>
      </c>
      <c r="B105" s="8" t="s">
        <v>309</v>
      </c>
      <c r="C105" s="9" t="s">
        <v>310</v>
      </c>
      <c r="D105" s="10" t="s">
        <v>311</v>
      </c>
      <c r="E105" s="11"/>
      <c r="F105" s="10" t="s">
        <v>312</v>
      </c>
      <c r="G105" s="119"/>
      <c r="H105" s="122"/>
      <c r="I105" s="125"/>
      <c r="J105" s="128"/>
    </row>
    <row r="106" spans="1:10" ht="50.25" customHeight="1">
      <c r="A106" s="30" t="s">
        <v>353</v>
      </c>
      <c r="B106" s="12" t="s">
        <v>309</v>
      </c>
      <c r="C106" s="13" t="s">
        <v>313</v>
      </c>
      <c r="D106" s="10" t="s">
        <v>314</v>
      </c>
      <c r="E106" s="10" t="s">
        <v>315</v>
      </c>
      <c r="F106" s="11" t="s">
        <v>316</v>
      </c>
      <c r="G106" s="120"/>
      <c r="H106" s="123"/>
      <c r="I106" s="126"/>
      <c r="J106" s="128"/>
    </row>
    <row r="107" spans="1:10" ht="50.25" customHeight="1">
      <c r="A107" s="30" t="s">
        <v>353</v>
      </c>
      <c r="B107" s="14">
        <v>1</v>
      </c>
      <c r="C107" s="15" t="s">
        <v>317</v>
      </c>
      <c r="D107" s="16" t="s">
        <v>318</v>
      </c>
      <c r="E107" s="10"/>
      <c r="F107" s="11" t="s">
        <v>319</v>
      </c>
      <c r="G107" s="120"/>
      <c r="H107" s="123"/>
      <c r="I107" s="126"/>
      <c r="J107" s="128"/>
    </row>
    <row r="108" spans="1:10" ht="409.6" thickBot="1">
      <c r="A108" s="30" t="s">
        <v>353</v>
      </c>
      <c r="B108" s="17">
        <v>1</v>
      </c>
      <c r="C108" s="18" t="s">
        <v>320</v>
      </c>
      <c r="D108" s="19" t="s">
        <v>354</v>
      </c>
      <c r="E108" s="19"/>
      <c r="F108" s="19" t="s">
        <v>355</v>
      </c>
      <c r="G108" s="121"/>
      <c r="H108" s="124"/>
      <c r="I108" s="127"/>
      <c r="J108" s="129"/>
    </row>
    <row r="109" spans="1:10" ht="13.5" customHeight="1" thickBot="1">
      <c r="A109" s="30" t="s">
        <v>356</v>
      </c>
      <c r="B109" s="31"/>
      <c r="C109" s="31"/>
      <c r="D109" s="31"/>
      <c r="E109" s="31"/>
      <c r="F109" s="31"/>
      <c r="G109" s="31"/>
      <c r="H109" s="31"/>
      <c r="I109" s="31"/>
      <c r="J109" s="31"/>
    </row>
    <row r="110" spans="1:10" ht="42" customHeight="1" thickBot="1">
      <c r="A110" s="39" t="str">
        <f>HYPERLINK("#All.1Tab.test!$A"&amp;MATCH("RF01-03-04-TF-001",'All.1Tab.test'!$I:$I,0), "RF01-03-04-TF-001")</f>
        <v>RF01-03-04-TF-001</v>
      </c>
      <c r="B110" s="42">
        <f ca="1">COUNTIFS($A$4:$A111,$A109,$B$4:$B111,B111)</f>
        <v>1</v>
      </c>
      <c r="C110" s="117" t="str">
        <f>INDEX('All.1Tab.test'!$J:$J,MATCH($A110,'All.1Tab.test'!$I:$I,0))</f>
        <v>Verifica Decurtazioni annullabili da revisore                         ....</v>
      </c>
      <c r="D110" s="118"/>
      <c r="E110" s="117" t="str">
        <f>INDEX('All.1Tab.test'!$N:$N,MATCH($A110,'All.1Tab.test'!$I:$I,0))</f>
        <v>Si verifica che l' utente deve poter visualizzare le decurtazioni che può annullare</v>
      </c>
      <c r="F110" s="118"/>
      <c r="G110" s="36">
        <v>1</v>
      </c>
      <c r="H110" s="37">
        <v>15</v>
      </c>
      <c r="I110" s="40">
        <f>COUNTA($B112:$B115)</f>
        <v>4</v>
      </c>
      <c r="J110" s="38" t="s">
        <v>303</v>
      </c>
    </row>
    <row r="111" spans="1:10" ht="14.65" customHeight="1" thickBot="1">
      <c r="A111" s="30" t="s">
        <v>356</v>
      </c>
      <c r="B111" s="32" t="s">
        <v>304</v>
      </c>
      <c r="C111" s="33" t="s">
        <v>305</v>
      </c>
      <c r="D111" s="33" t="s">
        <v>306</v>
      </c>
      <c r="E111" s="33" t="s">
        <v>307</v>
      </c>
      <c r="F111" s="33" t="s">
        <v>308</v>
      </c>
      <c r="G111" s="33"/>
      <c r="H111" s="33"/>
      <c r="I111" s="33"/>
      <c r="J111" s="34"/>
    </row>
    <row r="112" spans="1:10" ht="50.25" customHeight="1">
      <c r="A112" s="30" t="s">
        <v>356</v>
      </c>
      <c r="B112" s="8" t="s">
        <v>309</v>
      </c>
      <c r="C112" s="9" t="s">
        <v>310</v>
      </c>
      <c r="D112" s="10" t="s">
        <v>311</v>
      </c>
      <c r="E112" s="11"/>
      <c r="F112" s="10" t="s">
        <v>312</v>
      </c>
      <c r="G112" s="119"/>
      <c r="H112" s="122"/>
      <c r="I112" s="125"/>
      <c r="J112" s="128"/>
    </row>
    <row r="113" spans="1:10" ht="50.25" customHeight="1">
      <c r="A113" s="30" t="s">
        <v>356</v>
      </c>
      <c r="B113" s="12" t="s">
        <v>309</v>
      </c>
      <c r="C113" s="13" t="s">
        <v>313</v>
      </c>
      <c r="D113" s="10" t="s">
        <v>357</v>
      </c>
      <c r="E113" s="10" t="s">
        <v>358</v>
      </c>
      <c r="F113" s="11" t="s">
        <v>316</v>
      </c>
      <c r="G113" s="120"/>
      <c r="H113" s="123"/>
      <c r="I113" s="126"/>
      <c r="J113" s="128"/>
    </row>
    <row r="114" spans="1:10" ht="50.25" customHeight="1">
      <c r="A114" s="30" t="s">
        <v>356</v>
      </c>
      <c r="B114" s="14">
        <v>1</v>
      </c>
      <c r="C114" s="15" t="s">
        <v>317</v>
      </c>
      <c r="D114" s="16" t="s">
        <v>318</v>
      </c>
      <c r="E114" s="10"/>
      <c r="F114" s="11" t="s">
        <v>319</v>
      </c>
      <c r="G114" s="120"/>
      <c r="H114" s="123"/>
      <c r="I114" s="126"/>
      <c r="J114" s="128"/>
    </row>
    <row r="115" spans="1:10" ht="357.4" thickBot="1">
      <c r="A115" s="30" t="s">
        <v>356</v>
      </c>
      <c r="B115" s="17">
        <v>1</v>
      </c>
      <c r="C115" s="18" t="s">
        <v>320</v>
      </c>
      <c r="D115" s="19" t="s">
        <v>359</v>
      </c>
      <c r="E115" s="19"/>
      <c r="F115" s="19" t="s">
        <v>360</v>
      </c>
      <c r="G115" s="121"/>
      <c r="H115" s="124"/>
      <c r="I115" s="127"/>
      <c r="J115" s="129"/>
    </row>
    <row r="116" spans="1:10" ht="13.5" customHeight="1" thickBot="1">
      <c r="A116" s="30" t="s">
        <v>361</v>
      </c>
      <c r="B116" s="31"/>
      <c r="C116" s="31"/>
      <c r="D116" s="31"/>
      <c r="E116" s="31"/>
      <c r="F116" s="31"/>
      <c r="G116" s="31"/>
      <c r="H116" s="31"/>
      <c r="I116" s="31"/>
      <c r="J116" s="31"/>
    </row>
    <row r="117" spans="1:10" ht="42" customHeight="1" thickBot="1">
      <c r="A117" s="39" t="str">
        <f>HYPERLINK("#All.1Tab.test!$A"&amp;MATCH("RF01-03-05-TF-001",'All.1Tab.test'!$I:$I,0), "RF01-03-05-TF-001")</f>
        <v>RF01-03-05-TF-001</v>
      </c>
      <c r="B117" s="42">
        <f ca="1">COUNTIFS($A$4:$A118,$A116,$B$4:$B118,B118)</f>
        <v>1</v>
      </c>
      <c r="C117" s="117" t="str">
        <f>INDEX('All.1Tab.test'!$J:$J,MATCH($A117,'All.1Tab.test'!$I:$I,0))</f>
        <v>Verifica Decurtazioni cancellabili da utente creatore ....</v>
      </c>
      <c r="D117" s="118"/>
      <c r="E117" s="117" t="str">
        <f>INDEX('All.1Tab.test'!$N:$N,MATCH($A117,'All.1Tab.test'!$I:$I,0))</f>
        <v>Si verifica che l' utente che ha creato una decurtazione in bozza deve poterla cancellare fisicamente</v>
      </c>
      <c r="F117" s="118"/>
      <c r="G117" s="36">
        <v>1</v>
      </c>
      <c r="H117" s="37">
        <v>15</v>
      </c>
      <c r="I117" s="40">
        <f>COUNTA($B119:$B122)</f>
        <v>4</v>
      </c>
      <c r="J117" s="38" t="s">
        <v>303</v>
      </c>
    </row>
    <row r="118" spans="1:10" ht="14.65" customHeight="1" thickBot="1">
      <c r="A118" s="30" t="s">
        <v>361</v>
      </c>
      <c r="B118" s="32" t="s">
        <v>304</v>
      </c>
      <c r="C118" s="33" t="s">
        <v>305</v>
      </c>
      <c r="D118" s="33" t="s">
        <v>306</v>
      </c>
      <c r="E118" s="33" t="s">
        <v>307</v>
      </c>
      <c r="F118" s="33" t="s">
        <v>308</v>
      </c>
      <c r="G118" s="33"/>
      <c r="H118" s="33"/>
      <c r="I118" s="33"/>
      <c r="J118" s="34"/>
    </row>
    <row r="119" spans="1:10" ht="50.25" customHeight="1">
      <c r="A119" s="30" t="s">
        <v>361</v>
      </c>
      <c r="B119" s="8" t="s">
        <v>309</v>
      </c>
      <c r="C119" s="9" t="s">
        <v>310</v>
      </c>
      <c r="D119" s="10" t="s">
        <v>311</v>
      </c>
      <c r="E119" s="11"/>
      <c r="F119" s="10" t="s">
        <v>312</v>
      </c>
      <c r="G119" s="119"/>
      <c r="H119" s="122"/>
      <c r="I119" s="125"/>
      <c r="J119" s="128"/>
    </row>
    <row r="120" spans="1:10" ht="50.25" customHeight="1">
      <c r="A120" s="30" t="s">
        <v>361</v>
      </c>
      <c r="B120" s="12" t="s">
        <v>309</v>
      </c>
      <c r="C120" s="13" t="s">
        <v>313</v>
      </c>
      <c r="D120" s="10" t="s">
        <v>362</v>
      </c>
      <c r="E120" s="10" t="s">
        <v>363</v>
      </c>
      <c r="F120" s="11" t="s">
        <v>316</v>
      </c>
      <c r="G120" s="120"/>
      <c r="H120" s="123"/>
      <c r="I120" s="126"/>
      <c r="J120" s="128"/>
    </row>
    <row r="121" spans="1:10" ht="50.25" customHeight="1">
      <c r="A121" s="30" t="s">
        <v>361</v>
      </c>
      <c r="B121" s="14">
        <v>1</v>
      </c>
      <c r="C121" s="15" t="s">
        <v>317</v>
      </c>
      <c r="D121" s="16" t="s">
        <v>318</v>
      </c>
      <c r="E121" s="10"/>
      <c r="F121" s="11" t="s">
        <v>319</v>
      </c>
      <c r="G121" s="120"/>
      <c r="H121" s="123"/>
      <c r="I121" s="126"/>
      <c r="J121" s="128"/>
    </row>
    <row r="122" spans="1:10" ht="166.15" thickBot="1">
      <c r="A122" s="30" t="s">
        <v>361</v>
      </c>
      <c r="B122" s="17">
        <v>1</v>
      </c>
      <c r="C122" s="18" t="s">
        <v>320</v>
      </c>
      <c r="D122" s="19" t="s">
        <v>364</v>
      </c>
      <c r="E122" s="19"/>
      <c r="F122" s="19" t="s">
        <v>365</v>
      </c>
      <c r="G122" s="121"/>
      <c r="H122" s="124"/>
      <c r="I122" s="127"/>
      <c r="J122" s="129"/>
    </row>
    <row r="123" spans="1:10" ht="13.5" customHeight="1" thickBot="1">
      <c r="A123" s="30" t="s">
        <v>366</v>
      </c>
      <c r="B123" s="31"/>
      <c r="C123" s="31"/>
      <c r="D123" s="31"/>
      <c r="E123" s="31"/>
      <c r="F123" s="31"/>
      <c r="G123" s="31"/>
      <c r="H123" s="31"/>
      <c r="I123" s="31"/>
      <c r="J123" s="31"/>
    </row>
    <row r="124" spans="1:10" ht="42" customHeight="1" thickBot="1">
      <c r="A124" s="39" t="str">
        <f>HYPERLINK("#All.1Tab.test!$A"&amp;MATCH("RF01-03-05-TF-002",'All.1Tab.test'!$I:$I,0), "RF01-03-05-TF-002")</f>
        <v>RF01-03-05-TF-002</v>
      </c>
      <c r="B124" s="42">
        <f ca="1">COUNTIFS($A$4:$A125,$A123,$B$4:$B125,B125)</f>
        <v>1</v>
      </c>
      <c r="C124" s="117" t="str">
        <f>INDEX('All.1Tab.test'!$J:$J,MATCH($A124,'All.1Tab.test'!$I:$I,0))</f>
        <v>Decurtazioni non cancellabili fisicamente da utente non creatore                     ....</v>
      </c>
      <c r="D124" s="118"/>
      <c r="E124" s="117" t="str">
        <f>INDEX('All.1Tab.test'!$N:$N,MATCH($A124,'All.1Tab.test'!$I:$I,0))</f>
        <v>Si verifica che un utente che non ha creato una decurtazione in bozza non deve poterla cancellare fisicamente</v>
      </c>
      <c r="F124" s="118"/>
      <c r="G124" s="36">
        <v>1</v>
      </c>
      <c r="H124" s="37">
        <v>15</v>
      </c>
      <c r="I124" s="40">
        <f>COUNTA($B126:$B129)</f>
        <v>4</v>
      </c>
      <c r="J124" s="38" t="s">
        <v>303</v>
      </c>
    </row>
    <row r="125" spans="1:10" ht="14.65" customHeight="1" thickBot="1">
      <c r="A125" s="30" t="s">
        <v>366</v>
      </c>
      <c r="B125" s="32" t="s">
        <v>304</v>
      </c>
      <c r="C125" s="33" t="s">
        <v>305</v>
      </c>
      <c r="D125" s="33" t="s">
        <v>306</v>
      </c>
      <c r="E125" s="33" t="s">
        <v>307</v>
      </c>
      <c r="F125" s="33" t="s">
        <v>308</v>
      </c>
      <c r="G125" s="33"/>
      <c r="H125" s="33"/>
      <c r="I125" s="33"/>
      <c r="J125" s="34"/>
    </row>
    <row r="126" spans="1:10" ht="50.25" customHeight="1">
      <c r="A126" s="30" t="s">
        <v>366</v>
      </c>
      <c r="B126" s="8" t="s">
        <v>309</v>
      </c>
      <c r="C126" s="9" t="s">
        <v>310</v>
      </c>
      <c r="D126" s="10" t="s">
        <v>311</v>
      </c>
      <c r="E126" s="11"/>
      <c r="F126" s="10" t="s">
        <v>312</v>
      </c>
      <c r="G126" s="119"/>
      <c r="H126" s="122"/>
      <c r="I126" s="125"/>
      <c r="J126" s="128"/>
    </row>
    <row r="127" spans="1:10" ht="50.25" customHeight="1">
      <c r="A127" s="30" t="s">
        <v>366</v>
      </c>
      <c r="B127" s="12" t="s">
        <v>309</v>
      </c>
      <c r="C127" s="13" t="s">
        <v>313</v>
      </c>
      <c r="D127" s="10" t="s">
        <v>357</v>
      </c>
      <c r="E127" s="10" t="s">
        <v>367</v>
      </c>
      <c r="F127" s="11" t="s">
        <v>316</v>
      </c>
      <c r="G127" s="120"/>
      <c r="H127" s="123"/>
      <c r="I127" s="126"/>
      <c r="J127" s="128"/>
    </row>
    <row r="128" spans="1:10" ht="50.25" customHeight="1">
      <c r="A128" s="30" t="s">
        <v>366</v>
      </c>
      <c r="B128" s="14">
        <v>1</v>
      </c>
      <c r="C128" s="15" t="s">
        <v>317</v>
      </c>
      <c r="D128" s="16" t="s">
        <v>318</v>
      </c>
      <c r="E128" s="10"/>
      <c r="F128" s="11" t="s">
        <v>319</v>
      </c>
      <c r="G128" s="120"/>
      <c r="H128" s="123"/>
      <c r="I128" s="126"/>
      <c r="J128" s="128"/>
    </row>
    <row r="129" spans="1:10" ht="166.15" thickBot="1">
      <c r="A129" s="30" t="s">
        <v>366</v>
      </c>
      <c r="B129" s="17">
        <v>1</v>
      </c>
      <c r="C129" s="18" t="s">
        <v>320</v>
      </c>
      <c r="D129" s="19" t="s">
        <v>368</v>
      </c>
      <c r="E129" s="19"/>
      <c r="F129" s="19" t="s">
        <v>369</v>
      </c>
      <c r="G129" s="121"/>
      <c r="H129" s="124"/>
      <c r="I129" s="127"/>
      <c r="J129" s="129"/>
    </row>
    <row r="130" spans="1:10" ht="13.5" customHeight="1" thickBot="1">
      <c r="A130" s="30" t="s">
        <v>370</v>
      </c>
      <c r="B130" s="31"/>
      <c r="C130" s="31"/>
      <c r="D130" s="31"/>
      <c r="E130" s="31"/>
      <c r="F130" s="31"/>
      <c r="G130" s="31"/>
      <c r="H130" s="31"/>
      <c r="I130" s="31"/>
      <c r="J130" s="31"/>
    </row>
    <row r="131" spans="1:10" ht="42" customHeight="1" thickBot="1">
      <c r="A131" s="39" t="str">
        <f>HYPERLINK("#All.1Tab.test!$A"&amp;MATCH("RF01-04-01-TF-001",'All.1Tab.test'!$I:$I,0), "RF01-04-01-TF-001")</f>
        <v>RF01-04-01-TF-001</v>
      </c>
      <c r="B131" s="42">
        <f ca="1">COUNTIFS($A$4:$A132,$A130,$B$4:$B132,B132)</f>
        <v>1</v>
      </c>
      <c r="C131" s="117" t="str">
        <f>INDEX('All.1Tab.test'!$J:$J,MATCH($A131,'All.1Tab.test'!$I:$I,0))</f>
        <v>Scelta Ente per decurtazione                         ....</v>
      </c>
      <c r="D131" s="118"/>
      <c r="E131" s="117" t="str">
        <f>INDEX('All.1Tab.test'!$N:$N,MATCH($A131,'All.1Tab.test'!$I:$I,0))</f>
        <v>Si verifica che un utente abilitato creando una nuova decurtazione vede la selezione dell'Ente</v>
      </c>
      <c r="F131" s="118"/>
      <c r="G131" s="36">
        <v>1</v>
      </c>
      <c r="H131" s="37">
        <v>15</v>
      </c>
      <c r="I131" s="40">
        <f>COUNTA($B133:$B136)</f>
        <v>4</v>
      </c>
      <c r="J131" s="38" t="s">
        <v>303</v>
      </c>
    </row>
    <row r="132" spans="1:10" ht="14.65" customHeight="1" thickBot="1">
      <c r="A132" s="30" t="s">
        <v>370</v>
      </c>
      <c r="B132" s="32" t="s">
        <v>304</v>
      </c>
      <c r="C132" s="33" t="s">
        <v>305</v>
      </c>
      <c r="D132" s="33" t="s">
        <v>306</v>
      </c>
      <c r="E132" s="33" t="s">
        <v>307</v>
      </c>
      <c r="F132" s="33" t="s">
        <v>308</v>
      </c>
      <c r="G132" s="33"/>
      <c r="H132" s="33"/>
      <c r="I132" s="33"/>
      <c r="J132" s="34"/>
    </row>
    <row r="133" spans="1:10" ht="50.25" customHeight="1">
      <c r="A133" s="30" t="s">
        <v>370</v>
      </c>
      <c r="B133" s="8" t="s">
        <v>309</v>
      </c>
      <c r="C133" s="9" t="s">
        <v>310</v>
      </c>
      <c r="D133" s="10" t="s">
        <v>311</v>
      </c>
      <c r="E133" s="11"/>
      <c r="F133" s="10" t="s">
        <v>312</v>
      </c>
      <c r="G133" s="119"/>
      <c r="H133" s="122"/>
      <c r="I133" s="125"/>
      <c r="J133" s="128"/>
    </row>
    <row r="134" spans="1:10" ht="50.25" customHeight="1">
      <c r="A134" s="30" t="s">
        <v>370</v>
      </c>
      <c r="B134" s="12" t="s">
        <v>309</v>
      </c>
      <c r="C134" s="13" t="s">
        <v>313</v>
      </c>
      <c r="D134" s="10" t="s">
        <v>371</v>
      </c>
      <c r="E134" s="10" t="s">
        <v>367</v>
      </c>
      <c r="F134" s="11" t="s">
        <v>316</v>
      </c>
      <c r="G134" s="120"/>
      <c r="H134" s="123"/>
      <c r="I134" s="126"/>
      <c r="J134" s="128"/>
    </row>
    <row r="135" spans="1:10" ht="50.25" customHeight="1">
      <c r="A135" s="30" t="s">
        <v>370</v>
      </c>
      <c r="B135" s="14">
        <v>1</v>
      </c>
      <c r="C135" s="15" t="s">
        <v>317</v>
      </c>
      <c r="D135" s="16" t="s">
        <v>318</v>
      </c>
      <c r="E135" s="10"/>
      <c r="F135" s="11" t="s">
        <v>319</v>
      </c>
      <c r="G135" s="120"/>
      <c r="H135" s="123"/>
      <c r="I135" s="126"/>
      <c r="J135" s="128"/>
    </row>
    <row r="136" spans="1:10" ht="217.15" thickBot="1">
      <c r="A136" s="30" t="s">
        <v>370</v>
      </c>
      <c r="B136" s="17">
        <v>1</v>
      </c>
      <c r="C136" s="18" t="s">
        <v>320</v>
      </c>
      <c r="D136" s="19" t="s">
        <v>372</v>
      </c>
      <c r="E136" s="19"/>
      <c r="F136" s="19" t="s">
        <v>373</v>
      </c>
      <c r="G136" s="121"/>
      <c r="H136" s="124"/>
      <c r="I136" s="127"/>
      <c r="J136" s="129"/>
    </row>
    <row r="137" spans="1:10" ht="13.5" customHeight="1" thickBot="1">
      <c r="A137" s="30" t="s">
        <v>374</v>
      </c>
      <c r="B137" s="31"/>
      <c r="C137" s="31"/>
      <c r="D137" s="31"/>
      <c r="E137" s="31"/>
      <c r="F137" s="31"/>
      <c r="G137" s="31"/>
      <c r="H137" s="31"/>
      <c r="I137" s="31"/>
      <c r="J137" s="31"/>
    </row>
    <row r="138" spans="1:10" ht="42" customHeight="1" thickBot="1">
      <c r="A138" s="39" t="str">
        <f>HYPERLINK("#All.1Tab.test!$A"&amp;MATCH("RF01-04-02-TF-001",'All.1Tab.test'!$I:$I,0), "RF01-04-02-TF-001")</f>
        <v>RF01-04-02-TF-001</v>
      </c>
      <c r="B138" s="42">
        <f ca="1">COUNTIFS($A$4:$A139,$A137,$B$4:$B139,B139)</f>
        <v>1</v>
      </c>
      <c r="C138" s="117" t="str">
        <f>INDEX('All.1Tab.test'!$J:$J,MATCH($A138,'All.1Tab.test'!$I:$I,0))</f>
        <v>Scelta Tipo Atto per decurtazione                         ....</v>
      </c>
      <c r="D138" s="118"/>
      <c r="E138" s="117" t="str">
        <f>INDEX('All.1Tab.test'!$N:$N,MATCH($A138,'All.1Tab.test'!$I:$I,0))</f>
        <v>Si verifica che un utente abilitato creando una nuova decurtazione vede la selezione del Tipo Atto</v>
      </c>
      <c r="F138" s="118"/>
      <c r="G138" s="36">
        <v>1</v>
      </c>
      <c r="H138" s="37">
        <v>15</v>
      </c>
      <c r="I138" s="40">
        <f>COUNTA($B140:$B143)</f>
        <v>4</v>
      </c>
      <c r="J138" s="38" t="s">
        <v>303</v>
      </c>
    </row>
    <row r="139" spans="1:10" ht="14.65" customHeight="1" thickBot="1">
      <c r="A139" s="30" t="s">
        <v>374</v>
      </c>
      <c r="B139" s="32" t="s">
        <v>304</v>
      </c>
      <c r="C139" s="33" t="s">
        <v>305</v>
      </c>
      <c r="D139" s="33" t="s">
        <v>306</v>
      </c>
      <c r="E139" s="33" t="s">
        <v>307</v>
      </c>
      <c r="F139" s="33" t="s">
        <v>308</v>
      </c>
      <c r="G139" s="33"/>
      <c r="H139" s="33"/>
      <c r="I139" s="33"/>
      <c r="J139" s="34"/>
    </row>
    <row r="140" spans="1:10" ht="50.25" customHeight="1">
      <c r="A140" s="30" t="s">
        <v>374</v>
      </c>
      <c r="B140" s="8" t="s">
        <v>309</v>
      </c>
      <c r="C140" s="9" t="s">
        <v>310</v>
      </c>
      <c r="D140" s="10" t="s">
        <v>311</v>
      </c>
      <c r="E140" s="11"/>
      <c r="F140" s="10" t="s">
        <v>312</v>
      </c>
      <c r="G140" s="119"/>
      <c r="H140" s="122"/>
      <c r="I140" s="125"/>
      <c r="J140" s="128"/>
    </row>
    <row r="141" spans="1:10" ht="50.25" customHeight="1">
      <c r="A141" s="30" t="s">
        <v>374</v>
      </c>
      <c r="B141" s="12" t="s">
        <v>309</v>
      </c>
      <c r="C141" s="13" t="s">
        <v>313</v>
      </c>
      <c r="D141" s="10" t="s">
        <v>371</v>
      </c>
      <c r="E141" s="10" t="s">
        <v>367</v>
      </c>
      <c r="F141" s="11" t="s">
        <v>316</v>
      </c>
      <c r="G141" s="120"/>
      <c r="H141" s="123"/>
      <c r="I141" s="126"/>
      <c r="J141" s="128"/>
    </row>
    <row r="142" spans="1:10" ht="50.25" customHeight="1">
      <c r="A142" s="30" t="s">
        <v>374</v>
      </c>
      <c r="B142" s="14">
        <v>1</v>
      </c>
      <c r="C142" s="15" t="s">
        <v>317</v>
      </c>
      <c r="D142" s="16" t="s">
        <v>318</v>
      </c>
      <c r="E142" s="10"/>
      <c r="F142" s="11" t="s">
        <v>319</v>
      </c>
      <c r="G142" s="120"/>
      <c r="H142" s="123"/>
      <c r="I142" s="126"/>
      <c r="J142" s="128"/>
    </row>
    <row r="143" spans="1:10" ht="217.15" thickBot="1">
      <c r="A143" s="30" t="s">
        <v>374</v>
      </c>
      <c r="B143" s="17">
        <v>1</v>
      </c>
      <c r="C143" s="18" t="s">
        <v>320</v>
      </c>
      <c r="D143" s="19" t="s">
        <v>375</v>
      </c>
      <c r="E143" s="19"/>
      <c r="F143" s="19" t="s">
        <v>376</v>
      </c>
      <c r="G143" s="121"/>
      <c r="H143" s="124"/>
      <c r="I143" s="127"/>
      <c r="J143" s="129"/>
    </row>
    <row r="144" spans="1:10" ht="13.5" customHeight="1" thickBot="1">
      <c r="A144" s="30" t="s">
        <v>377</v>
      </c>
      <c r="B144" s="31"/>
      <c r="C144" s="31"/>
      <c r="D144" s="31"/>
      <c r="E144" s="31"/>
      <c r="F144" s="31"/>
      <c r="G144" s="31"/>
      <c r="H144" s="31"/>
      <c r="I144" s="31"/>
      <c r="J144" s="31"/>
    </row>
    <row r="145" spans="1:10" ht="42" customHeight="1" thickBot="1">
      <c r="A145" s="39" t="str">
        <f>HYPERLINK("#All.1Tab.test!$A"&amp;MATCH("RF01-04-03-TF-001",'All.1Tab.test'!$I:$I,0), "RF01-04-03-TF-001")</f>
        <v>RF01-04-03-TF-001</v>
      </c>
      <c r="B145" s="42">
        <f ca="1">COUNTIFS($A$4:$A146,$A144,$B$4:$B146,B146)</f>
        <v>1</v>
      </c>
      <c r="C145" s="117" t="str">
        <f>INDEX('All.1Tab.test'!$J:$J,MATCH($A145,'All.1Tab.test'!$I:$I,0))</f>
        <v>Viene presentanto l'elenco delle Fattispecie selezionabili</v>
      </c>
      <c r="D145" s="118"/>
      <c r="E145" s="117" t="str">
        <f>INDEX('All.1Tab.test'!$N:$N,MATCH($A145,'All.1Tab.test'!$I:$I,0))</f>
        <v>Si verifica che un utente abilitato possa selezionare una delle fattispecie disponibili</v>
      </c>
      <c r="F145" s="118"/>
      <c r="G145" s="36">
        <v>1</v>
      </c>
      <c r="H145" s="37">
        <v>15</v>
      </c>
      <c r="I145" s="40">
        <f>COUNTA($B147:$B150)</f>
        <v>4</v>
      </c>
      <c r="J145" s="38" t="s">
        <v>303</v>
      </c>
    </row>
    <row r="146" spans="1:10" ht="14.65" customHeight="1" thickBot="1">
      <c r="A146" s="30" t="s">
        <v>377</v>
      </c>
      <c r="B146" s="32" t="s">
        <v>304</v>
      </c>
      <c r="C146" s="33" t="s">
        <v>305</v>
      </c>
      <c r="D146" s="33" t="s">
        <v>306</v>
      </c>
      <c r="E146" s="33" t="s">
        <v>307</v>
      </c>
      <c r="F146" s="33" t="s">
        <v>308</v>
      </c>
      <c r="G146" s="33"/>
      <c r="H146" s="33"/>
      <c r="I146" s="33"/>
      <c r="J146" s="34"/>
    </row>
    <row r="147" spans="1:10" ht="50.25" customHeight="1">
      <c r="A147" s="30" t="s">
        <v>377</v>
      </c>
      <c r="B147" s="8" t="s">
        <v>309</v>
      </c>
      <c r="C147" s="9" t="s">
        <v>310</v>
      </c>
      <c r="D147" s="10" t="s">
        <v>311</v>
      </c>
      <c r="E147" s="11"/>
      <c r="F147" s="10" t="s">
        <v>312</v>
      </c>
      <c r="G147" s="119"/>
      <c r="H147" s="122"/>
      <c r="I147" s="125"/>
      <c r="J147" s="128"/>
    </row>
    <row r="148" spans="1:10" ht="50.25" customHeight="1">
      <c r="A148" s="30" t="s">
        <v>377</v>
      </c>
      <c r="B148" s="12" t="s">
        <v>309</v>
      </c>
      <c r="C148" s="13" t="s">
        <v>313</v>
      </c>
      <c r="D148" s="10" t="s">
        <v>371</v>
      </c>
      <c r="E148" s="10" t="s">
        <v>367</v>
      </c>
      <c r="F148" s="11" t="s">
        <v>316</v>
      </c>
      <c r="G148" s="120"/>
      <c r="H148" s="123"/>
      <c r="I148" s="126"/>
      <c r="J148" s="128"/>
    </row>
    <row r="149" spans="1:10" ht="50.25" customHeight="1">
      <c r="A149" s="30" t="s">
        <v>377</v>
      </c>
      <c r="B149" s="14">
        <v>1</v>
      </c>
      <c r="C149" s="15" t="s">
        <v>317</v>
      </c>
      <c r="D149" s="16" t="s">
        <v>318</v>
      </c>
      <c r="E149" s="10"/>
      <c r="F149" s="11" t="s">
        <v>319</v>
      </c>
      <c r="G149" s="120"/>
      <c r="H149" s="123"/>
      <c r="I149" s="126"/>
      <c r="J149" s="128"/>
    </row>
    <row r="150" spans="1:10" ht="217.15" thickBot="1">
      <c r="A150" s="30" t="s">
        <v>377</v>
      </c>
      <c r="B150" s="17">
        <v>1</v>
      </c>
      <c r="C150" s="18" t="s">
        <v>320</v>
      </c>
      <c r="D150" s="19" t="s">
        <v>378</v>
      </c>
      <c r="E150" s="19"/>
      <c r="F150" s="19" t="s">
        <v>379</v>
      </c>
      <c r="G150" s="121"/>
      <c r="H150" s="124"/>
      <c r="I150" s="127"/>
      <c r="J150" s="129"/>
    </row>
    <row r="151" spans="1:10" ht="13.5" customHeight="1" thickBot="1">
      <c r="A151" s="30" t="s">
        <v>380</v>
      </c>
      <c r="B151" s="31"/>
      <c r="C151" s="31"/>
      <c r="D151" s="31"/>
      <c r="E151" s="31"/>
      <c r="F151" s="31"/>
      <c r="G151" s="31"/>
      <c r="H151" s="31"/>
      <c r="I151" s="31"/>
      <c r="J151" s="31"/>
    </row>
    <row r="152" spans="1:10" ht="42" customHeight="1" thickBot="1">
      <c r="A152" s="39" t="str">
        <f>HYPERLINK("#All.1Tab.test!$A"&amp;MATCH("RF01-04-04-TF-001",'All.1Tab.test'!$I:$I,0), "RF01-04-04-TF-001")</f>
        <v>RF01-04-04-TF-001</v>
      </c>
      <c r="B152" s="42">
        <f ca="1">COUNTIFS($A$4:$A153,$A151,$B$4:$B153,B153)</f>
        <v>1</v>
      </c>
      <c r="C152" s="117" t="str">
        <f>INDEX('All.1Tab.test'!$J:$J,MATCH($A152,'All.1Tab.test'!$I:$I,0))</f>
        <v xml:space="preserve">Viene controllato l'Atto sia utilizzato per una unica decurtazione </v>
      </c>
      <c r="D152" s="118"/>
      <c r="E152" s="117" t="str">
        <f>INDEX('All.1Tab.test'!$N:$N,MATCH($A152,'All.1Tab.test'!$I:$I,0))</f>
        <v>Si verifica in inserimento che il Numero Atto di una Ente per una data definita non sia gia' stato utilizzato per una decurtazione NON annullata</v>
      </c>
      <c r="F152" s="118"/>
      <c r="G152" s="36">
        <v>1</v>
      </c>
      <c r="H152" s="37">
        <v>15</v>
      </c>
      <c r="I152" s="40">
        <f>COUNTA($B154:$B157)</f>
        <v>4</v>
      </c>
      <c r="J152" s="38" t="s">
        <v>303</v>
      </c>
    </row>
    <row r="153" spans="1:10" ht="14.65" customHeight="1" thickBot="1">
      <c r="A153" s="30" t="s">
        <v>380</v>
      </c>
      <c r="B153" s="32" t="s">
        <v>304</v>
      </c>
      <c r="C153" s="33" t="s">
        <v>305</v>
      </c>
      <c r="D153" s="33" t="s">
        <v>306</v>
      </c>
      <c r="E153" s="33" t="s">
        <v>307</v>
      </c>
      <c r="F153" s="33" t="s">
        <v>308</v>
      </c>
      <c r="G153" s="33"/>
      <c r="H153" s="33"/>
      <c r="I153" s="33"/>
      <c r="J153" s="34"/>
    </row>
    <row r="154" spans="1:10" ht="50.25" customHeight="1">
      <c r="A154" s="30" t="s">
        <v>380</v>
      </c>
      <c r="B154" s="8" t="s">
        <v>309</v>
      </c>
      <c r="C154" s="9" t="s">
        <v>310</v>
      </c>
      <c r="D154" s="10" t="s">
        <v>311</v>
      </c>
      <c r="E154" s="11"/>
      <c r="F154" s="10" t="s">
        <v>312</v>
      </c>
      <c r="G154" s="119"/>
      <c r="H154" s="122"/>
      <c r="I154" s="125"/>
      <c r="J154" s="128"/>
    </row>
    <row r="155" spans="1:10" ht="50.25" customHeight="1">
      <c r="A155" s="30" t="s">
        <v>380</v>
      </c>
      <c r="B155" s="12" t="s">
        <v>309</v>
      </c>
      <c r="C155" s="13" t="s">
        <v>313</v>
      </c>
      <c r="D155" s="10" t="s">
        <v>371</v>
      </c>
      <c r="E155" s="10" t="s">
        <v>367</v>
      </c>
      <c r="F155" s="11" t="s">
        <v>316</v>
      </c>
      <c r="G155" s="120"/>
      <c r="H155" s="123"/>
      <c r="I155" s="126"/>
      <c r="J155" s="128"/>
    </row>
    <row r="156" spans="1:10" ht="50.25" customHeight="1">
      <c r="A156" s="30" t="s">
        <v>380</v>
      </c>
      <c r="B156" s="14">
        <v>1</v>
      </c>
      <c r="C156" s="15" t="s">
        <v>317</v>
      </c>
      <c r="D156" s="16" t="s">
        <v>318</v>
      </c>
      <c r="E156" s="10"/>
      <c r="F156" s="11" t="s">
        <v>319</v>
      </c>
      <c r="G156" s="120"/>
      <c r="H156" s="123"/>
      <c r="I156" s="126"/>
      <c r="J156" s="128"/>
    </row>
    <row r="157" spans="1:10" ht="409.6" thickBot="1">
      <c r="A157" s="30" t="s">
        <v>380</v>
      </c>
      <c r="B157" s="17">
        <v>1</v>
      </c>
      <c r="C157" s="18" t="s">
        <v>320</v>
      </c>
      <c r="D157" s="19" t="s">
        <v>381</v>
      </c>
      <c r="E157" s="19"/>
      <c r="F157" s="19" t="s">
        <v>382</v>
      </c>
      <c r="G157" s="121"/>
      <c r="H157" s="124"/>
      <c r="I157" s="127"/>
      <c r="J157" s="129"/>
    </row>
    <row r="158" spans="1:10" ht="13.5" customHeight="1" thickBot="1">
      <c r="A158" s="30" t="s">
        <v>383</v>
      </c>
      <c r="B158" s="31"/>
      <c r="C158" s="31"/>
      <c r="D158" s="31"/>
      <c r="E158" s="31"/>
      <c r="F158" s="31"/>
      <c r="G158" s="31"/>
      <c r="H158" s="31"/>
      <c r="I158" s="31"/>
      <c r="J158" s="31"/>
    </row>
    <row r="159" spans="1:10" ht="42" customHeight="1" thickBot="1">
      <c r="A159" s="39" t="str">
        <f>HYPERLINK("#All.1Tab.test!$A"&amp;MATCH("RF01-04-05-TF-001",'All.1Tab.test'!$I:$I,0), "RF01-04-05-TF-001")</f>
        <v>RF01-04-05-TF-001</v>
      </c>
      <c r="B159" s="42">
        <f ca="1">COUNTIFS($A$4:$A160,$A158,$B$4:$B160,B160)</f>
        <v>1</v>
      </c>
      <c r="C159" s="117" t="str">
        <f>INDEX('All.1Tab.test'!$J:$J,MATCH($A159,'All.1Tab.test'!$I:$I,0))</f>
        <v>Viene controllato che il lavoratore non sia considerato per la stessa fattispecie e data in altre decurtazioni</v>
      </c>
      <c r="D159" s="118"/>
      <c r="E159" s="117" t="str">
        <f>INDEX('All.1Tab.test'!$N:$N,MATCH($A159,'All.1Tab.test'!$I:$I,0))</f>
        <v>Si verifica in inserimento che l'identificativo del lavoratore non sia presente relatvamente alla stessa fattispecie e data per altre decurtazioni relative alla stessa patente</v>
      </c>
      <c r="F159" s="118"/>
      <c r="G159" s="36">
        <v>1</v>
      </c>
      <c r="H159" s="37">
        <v>15</v>
      </c>
      <c r="I159" s="40">
        <f>COUNTA($B161:$B164)</f>
        <v>4</v>
      </c>
      <c r="J159" s="38" t="s">
        <v>303</v>
      </c>
    </row>
    <row r="160" spans="1:10" ht="14.65" customHeight="1" thickBot="1">
      <c r="A160" s="30" t="s">
        <v>383</v>
      </c>
      <c r="B160" s="32" t="s">
        <v>304</v>
      </c>
      <c r="C160" s="33" t="s">
        <v>305</v>
      </c>
      <c r="D160" s="33" t="s">
        <v>306</v>
      </c>
      <c r="E160" s="33" t="s">
        <v>307</v>
      </c>
      <c r="F160" s="33" t="s">
        <v>308</v>
      </c>
      <c r="G160" s="33"/>
      <c r="H160" s="33"/>
      <c r="I160" s="33"/>
      <c r="J160" s="34"/>
    </row>
    <row r="161" spans="1:10" ht="50.25" customHeight="1">
      <c r="A161" s="30" t="s">
        <v>383</v>
      </c>
      <c r="B161" s="8" t="s">
        <v>309</v>
      </c>
      <c r="C161" s="9" t="s">
        <v>310</v>
      </c>
      <c r="D161" s="10" t="s">
        <v>311</v>
      </c>
      <c r="E161" s="11"/>
      <c r="F161" s="10" t="s">
        <v>312</v>
      </c>
      <c r="G161" s="119"/>
      <c r="H161" s="122"/>
      <c r="I161" s="125"/>
      <c r="J161" s="128"/>
    </row>
    <row r="162" spans="1:10" ht="50.25" customHeight="1">
      <c r="A162" s="30" t="s">
        <v>383</v>
      </c>
      <c r="B162" s="12" t="s">
        <v>309</v>
      </c>
      <c r="C162" s="13" t="s">
        <v>313</v>
      </c>
      <c r="D162" s="10" t="s">
        <v>371</v>
      </c>
      <c r="E162" s="10" t="s">
        <v>367</v>
      </c>
      <c r="F162" s="11" t="s">
        <v>316</v>
      </c>
      <c r="G162" s="120"/>
      <c r="H162" s="123"/>
      <c r="I162" s="126"/>
      <c r="J162" s="128"/>
    </row>
    <row r="163" spans="1:10" ht="50.25" customHeight="1">
      <c r="A163" s="30" t="s">
        <v>383</v>
      </c>
      <c r="B163" s="14">
        <v>1</v>
      </c>
      <c r="C163" s="15" t="s">
        <v>317</v>
      </c>
      <c r="D163" s="16" t="s">
        <v>318</v>
      </c>
      <c r="E163" s="10"/>
      <c r="F163" s="11" t="s">
        <v>319</v>
      </c>
      <c r="G163" s="120"/>
      <c r="H163" s="123"/>
      <c r="I163" s="126"/>
      <c r="J163" s="128"/>
    </row>
    <row r="164" spans="1:10" ht="409.6" thickBot="1">
      <c r="A164" s="30" t="s">
        <v>383</v>
      </c>
      <c r="B164" s="17">
        <v>1</v>
      </c>
      <c r="C164" s="18" t="s">
        <v>320</v>
      </c>
      <c r="D164" s="19" t="s">
        <v>384</v>
      </c>
      <c r="E164" s="19"/>
      <c r="F164" s="19" t="s">
        <v>382</v>
      </c>
      <c r="G164" s="121"/>
      <c r="H164" s="124"/>
      <c r="I164" s="127"/>
      <c r="J164" s="129"/>
    </row>
    <row r="165" spans="1:10" ht="13.5" customHeight="1" thickBot="1">
      <c r="A165" s="30" t="s">
        <v>385</v>
      </c>
      <c r="B165" s="31"/>
      <c r="C165" s="31"/>
      <c r="D165" s="31"/>
      <c r="E165" s="31"/>
      <c r="F165" s="31"/>
      <c r="G165" s="31"/>
      <c r="H165" s="31"/>
      <c r="I165" s="31"/>
      <c r="J165" s="31"/>
    </row>
    <row r="166" spans="1:10" ht="42" customHeight="1" thickBot="1">
      <c r="A166" s="39" t="str">
        <f>HYPERLINK("#All.1Tab.test!$A"&amp;MATCH("RF01-04-06-TF-001",'All.1Tab.test'!$I:$I,0), "RF01-04-06-TF-001")</f>
        <v>RF01-04-06-TF-001</v>
      </c>
      <c r="B166" s="42">
        <f ca="1">COUNTIFS($A$4:$A167,$A165,$B$4:$B167,B167)</f>
        <v>1</v>
      </c>
      <c r="C166" s="117" t="str">
        <f>INDEX('All.1Tab.test'!$J:$J,MATCH($A166,'All.1Tab.test'!$I:$I,0))</f>
        <v>Calcolo Punteggio per fattispecie con lavoratori         ....</v>
      </c>
      <c r="D166" s="118"/>
      <c r="E166" s="117" t="str">
        <f>INDEX('All.1Tab.test'!$N:$N,MATCH($A166,'All.1Tab.test'!$I:$I,0))</f>
        <v xml:space="preserve">Si verifica che un utente abilitato possa visualizzare il punteggio per fattispecie con lavoratori prima di procedere con il salvataggio </v>
      </c>
      <c r="F166" s="118"/>
      <c r="G166" s="36">
        <v>1</v>
      </c>
      <c r="H166" s="37">
        <v>15</v>
      </c>
      <c r="I166" s="40">
        <f>COUNTA($B168:$B171)</f>
        <v>4</v>
      </c>
      <c r="J166" s="38" t="s">
        <v>303</v>
      </c>
    </row>
    <row r="167" spans="1:10" ht="14.65" customHeight="1" thickBot="1">
      <c r="A167" s="30" t="s">
        <v>385</v>
      </c>
      <c r="B167" s="32" t="s">
        <v>304</v>
      </c>
      <c r="C167" s="33" t="s">
        <v>305</v>
      </c>
      <c r="D167" s="33" t="s">
        <v>306</v>
      </c>
      <c r="E167" s="33" t="s">
        <v>307</v>
      </c>
      <c r="F167" s="33" t="s">
        <v>308</v>
      </c>
      <c r="G167" s="33"/>
      <c r="H167" s="33"/>
      <c r="I167" s="33"/>
      <c r="J167" s="34"/>
    </row>
    <row r="168" spans="1:10" ht="50.25" customHeight="1">
      <c r="A168" s="30" t="s">
        <v>385</v>
      </c>
      <c r="B168" s="8" t="s">
        <v>309</v>
      </c>
      <c r="C168" s="9" t="s">
        <v>310</v>
      </c>
      <c r="D168" s="10" t="s">
        <v>311</v>
      </c>
      <c r="E168" s="11"/>
      <c r="F168" s="10" t="s">
        <v>312</v>
      </c>
      <c r="G168" s="119"/>
      <c r="H168" s="122"/>
      <c r="I168" s="125"/>
      <c r="J168" s="128"/>
    </row>
    <row r="169" spans="1:10" ht="50.25" customHeight="1">
      <c r="A169" s="30" t="s">
        <v>385</v>
      </c>
      <c r="B169" s="12" t="s">
        <v>309</v>
      </c>
      <c r="C169" s="13" t="s">
        <v>313</v>
      </c>
      <c r="D169" s="10" t="s">
        <v>371</v>
      </c>
      <c r="E169" s="10" t="s">
        <v>367</v>
      </c>
      <c r="F169" s="11" t="s">
        <v>316</v>
      </c>
      <c r="G169" s="120"/>
      <c r="H169" s="123"/>
      <c r="I169" s="126"/>
      <c r="J169" s="128"/>
    </row>
    <row r="170" spans="1:10" ht="50.25" customHeight="1">
      <c r="A170" s="30" t="s">
        <v>385</v>
      </c>
      <c r="B170" s="14">
        <v>1</v>
      </c>
      <c r="C170" s="15" t="s">
        <v>317</v>
      </c>
      <c r="D170" s="16" t="s">
        <v>318</v>
      </c>
      <c r="E170" s="10"/>
      <c r="F170" s="11" t="s">
        <v>319</v>
      </c>
      <c r="G170" s="120"/>
      <c r="H170" s="123"/>
      <c r="I170" s="126"/>
      <c r="J170" s="128"/>
    </row>
    <row r="171" spans="1:10" ht="319.14999999999998" thickBot="1">
      <c r="A171" s="30" t="s">
        <v>385</v>
      </c>
      <c r="B171" s="17">
        <v>1</v>
      </c>
      <c r="C171" s="18" t="s">
        <v>320</v>
      </c>
      <c r="D171" s="19" t="s">
        <v>386</v>
      </c>
      <c r="E171" s="19"/>
      <c r="F171" s="19" t="s">
        <v>387</v>
      </c>
      <c r="G171" s="121"/>
      <c r="H171" s="124"/>
      <c r="I171" s="127"/>
      <c r="J171" s="129"/>
    </row>
    <row r="172" spans="1:10" ht="13.5" customHeight="1" thickBot="1">
      <c r="A172" s="30" t="s">
        <v>388</v>
      </c>
      <c r="B172" s="31"/>
      <c r="C172" s="31"/>
      <c r="D172" s="31"/>
      <c r="E172" s="31"/>
      <c r="F172" s="31"/>
      <c r="G172" s="31"/>
      <c r="H172" s="31"/>
      <c r="I172" s="31"/>
      <c r="J172" s="31"/>
    </row>
    <row r="173" spans="1:10" ht="42" customHeight="1" thickBot="1">
      <c r="A173" s="39" t="str">
        <f>HYPERLINK("#All.1Tab.test!$A"&amp;MATCH("RF01-04-06-TF-002",'All.1Tab.test'!$I:$I,0), "RF01-04-06-TF-002")</f>
        <v>RF01-04-06-TF-002</v>
      </c>
      <c r="B173" s="42">
        <f ca="1">COUNTIFS($A$4:$A174,$A172,$B$4:$B174,B174)</f>
        <v>1</v>
      </c>
      <c r="C173" s="117" t="str">
        <f>INDEX('All.1Tab.test'!$J:$J,MATCH($A173,'All.1Tab.test'!$I:$I,0))</f>
        <v>Calcolo Punteggio per fattispecie senza lavoratori         ....</v>
      </c>
      <c r="D173" s="118"/>
      <c r="E173" s="117" t="str">
        <f>INDEX('All.1Tab.test'!$N:$N,MATCH($A173,'All.1Tab.test'!$I:$I,0))</f>
        <v xml:space="preserve">Si verifica che un utente abilitato possa visualizzare il punteggio per fattispecie senza lavoratori prima di procedere con il salvataggio </v>
      </c>
      <c r="F173" s="118"/>
      <c r="G173" s="36">
        <v>1</v>
      </c>
      <c r="H173" s="37">
        <v>15</v>
      </c>
      <c r="I173" s="40">
        <f>COUNTA($B175:$B178)</f>
        <v>4</v>
      </c>
      <c r="J173" s="38" t="s">
        <v>303</v>
      </c>
    </row>
    <row r="174" spans="1:10" ht="14.65" customHeight="1" thickBot="1">
      <c r="A174" s="30" t="s">
        <v>388</v>
      </c>
      <c r="B174" s="32" t="s">
        <v>304</v>
      </c>
      <c r="C174" s="33" t="s">
        <v>305</v>
      </c>
      <c r="D174" s="33" t="s">
        <v>306</v>
      </c>
      <c r="E174" s="33" t="s">
        <v>307</v>
      </c>
      <c r="F174" s="33" t="s">
        <v>308</v>
      </c>
      <c r="G174" s="33"/>
      <c r="H174" s="33"/>
      <c r="I174" s="33"/>
      <c r="J174" s="34"/>
    </row>
    <row r="175" spans="1:10" ht="50.25" customHeight="1">
      <c r="A175" s="30" t="s">
        <v>388</v>
      </c>
      <c r="B175" s="8" t="s">
        <v>309</v>
      </c>
      <c r="C175" s="9" t="s">
        <v>310</v>
      </c>
      <c r="D175" s="10" t="s">
        <v>311</v>
      </c>
      <c r="E175" s="11"/>
      <c r="F175" s="10" t="s">
        <v>312</v>
      </c>
      <c r="G175" s="119"/>
      <c r="H175" s="122"/>
      <c r="I175" s="125"/>
      <c r="J175" s="128"/>
    </row>
    <row r="176" spans="1:10" ht="50.25" customHeight="1">
      <c r="A176" s="30" t="s">
        <v>388</v>
      </c>
      <c r="B176" s="12" t="s">
        <v>309</v>
      </c>
      <c r="C176" s="13" t="s">
        <v>313</v>
      </c>
      <c r="D176" s="10" t="s">
        <v>371</v>
      </c>
      <c r="E176" s="10" t="s">
        <v>367</v>
      </c>
      <c r="F176" s="11" t="s">
        <v>316</v>
      </c>
      <c r="G176" s="120"/>
      <c r="H176" s="123"/>
      <c r="I176" s="126"/>
      <c r="J176" s="128"/>
    </row>
    <row r="177" spans="1:10" ht="50.25" customHeight="1">
      <c r="A177" s="30" t="s">
        <v>388</v>
      </c>
      <c r="B177" s="14">
        <v>1</v>
      </c>
      <c r="C177" s="15" t="s">
        <v>317</v>
      </c>
      <c r="D177" s="16" t="s">
        <v>318</v>
      </c>
      <c r="E177" s="10"/>
      <c r="F177" s="11" t="s">
        <v>319</v>
      </c>
      <c r="G177" s="120"/>
      <c r="H177" s="123"/>
      <c r="I177" s="126"/>
      <c r="J177" s="128"/>
    </row>
    <row r="178" spans="1:10" ht="319.14999999999998" thickBot="1">
      <c r="A178" s="30" t="s">
        <v>388</v>
      </c>
      <c r="B178" s="17">
        <v>1</v>
      </c>
      <c r="C178" s="18" t="s">
        <v>320</v>
      </c>
      <c r="D178" s="19" t="s">
        <v>389</v>
      </c>
      <c r="E178" s="19"/>
      <c r="F178" s="19" t="s">
        <v>390</v>
      </c>
      <c r="G178" s="121"/>
      <c r="H178" s="124"/>
      <c r="I178" s="127"/>
      <c r="J178" s="129"/>
    </row>
    <row r="179" spans="1:10" ht="13.5" customHeight="1" thickBot="1">
      <c r="A179" s="30" t="s">
        <v>391</v>
      </c>
      <c r="B179" s="31"/>
      <c r="C179" s="31"/>
      <c r="D179" s="31"/>
      <c r="E179" s="31"/>
      <c r="F179" s="31"/>
      <c r="G179" s="31"/>
      <c r="H179" s="31"/>
      <c r="I179" s="31"/>
      <c r="J179" s="31"/>
    </row>
    <row r="180" spans="1:10" ht="42" customHeight="1" thickBot="1">
      <c r="A180" s="39" t="str">
        <f>HYPERLINK("#All.1Tab.test!$A"&amp;MATCH("RF01-04-07-TF-001",'All.1Tab.test'!$I:$I,0), "RF01-04-07-TF-001")</f>
        <v>RF01-04-07-TF-001</v>
      </c>
      <c r="B180" s="42">
        <f ca="1">COUNTIFS($A$4:$A181,$A179,$B$4:$B181,B181)</f>
        <v>1</v>
      </c>
      <c r="C180" s="117" t="str">
        <f>INDEX('All.1Tab.test'!$J:$J,MATCH($A180,'All.1Tab.test'!$I:$I,0))</f>
        <v>Calcolo Punteggio Decurtazione come somma dei valori delle fattispecie</v>
      </c>
      <c r="D180" s="118"/>
      <c r="E180" s="117" t="str">
        <f>INDEX('All.1Tab.test'!$N:$N,MATCH($A180,'All.1Tab.test'!$I:$I,0))</f>
        <v>Si verifica il Punteggio della Decurtazione quando non interviene il limite della fattispecie di maggior valore</v>
      </c>
      <c r="F180" s="118"/>
      <c r="G180" s="36">
        <v>1</v>
      </c>
      <c r="H180" s="37">
        <v>15</v>
      </c>
      <c r="I180" s="40">
        <f>COUNTA($B182:$B185)</f>
        <v>4</v>
      </c>
      <c r="J180" s="38" t="s">
        <v>303</v>
      </c>
    </row>
    <row r="181" spans="1:10" ht="14.65" customHeight="1" thickBot="1">
      <c r="A181" s="30" t="s">
        <v>391</v>
      </c>
      <c r="B181" s="32" t="s">
        <v>304</v>
      </c>
      <c r="C181" s="33" t="s">
        <v>305</v>
      </c>
      <c r="D181" s="33" t="s">
        <v>306</v>
      </c>
      <c r="E181" s="33" t="s">
        <v>307</v>
      </c>
      <c r="F181" s="33" t="s">
        <v>308</v>
      </c>
      <c r="G181" s="33"/>
      <c r="H181" s="33"/>
      <c r="I181" s="33"/>
      <c r="J181" s="34"/>
    </row>
    <row r="182" spans="1:10" ht="50.25" customHeight="1">
      <c r="A182" s="30" t="s">
        <v>391</v>
      </c>
      <c r="B182" s="8" t="s">
        <v>309</v>
      </c>
      <c r="C182" s="9" t="s">
        <v>310</v>
      </c>
      <c r="D182" s="10" t="s">
        <v>311</v>
      </c>
      <c r="E182" s="11"/>
      <c r="F182" s="10" t="s">
        <v>312</v>
      </c>
      <c r="G182" s="119"/>
      <c r="H182" s="122"/>
      <c r="I182" s="125"/>
      <c r="J182" s="128"/>
    </row>
    <row r="183" spans="1:10" ht="50.25" customHeight="1">
      <c r="A183" s="30" t="s">
        <v>391</v>
      </c>
      <c r="B183" s="12" t="s">
        <v>309</v>
      </c>
      <c r="C183" s="13" t="s">
        <v>313</v>
      </c>
      <c r="D183" s="10" t="s">
        <v>371</v>
      </c>
      <c r="E183" s="10" t="s">
        <v>367</v>
      </c>
      <c r="F183" s="11" t="s">
        <v>316</v>
      </c>
      <c r="G183" s="120"/>
      <c r="H183" s="123"/>
      <c r="I183" s="126"/>
      <c r="J183" s="128"/>
    </row>
    <row r="184" spans="1:10" ht="50.25" customHeight="1">
      <c r="A184" s="30" t="s">
        <v>391</v>
      </c>
      <c r="B184" s="14">
        <v>1</v>
      </c>
      <c r="C184" s="15" t="s">
        <v>317</v>
      </c>
      <c r="D184" s="16" t="s">
        <v>318</v>
      </c>
      <c r="E184" s="10"/>
      <c r="F184" s="11" t="s">
        <v>319</v>
      </c>
      <c r="G184" s="120"/>
      <c r="H184" s="123"/>
      <c r="I184" s="126"/>
      <c r="J184" s="128"/>
    </row>
    <row r="185" spans="1:10" ht="293.64999999999998" thickBot="1">
      <c r="A185" s="30" t="s">
        <v>391</v>
      </c>
      <c r="B185" s="17">
        <v>1</v>
      </c>
      <c r="C185" s="18" t="s">
        <v>320</v>
      </c>
      <c r="D185" s="19" t="s">
        <v>392</v>
      </c>
      <c r="E185" s="19"/>
      <c r="F185" s="19" t="s">
        <v>390</v>
      </c>
      <c r="G185" s="121"/>
      <c r="H185" s="124"/>
      <c r="I185" s="127"/>
      <c r="J185" s="129"/>
    </row>
    <row r="186" spans="1:10" ht="13.5" customHeight="1" thickBot="1">
      <c r="A186" s="30" t="s">
        <v>393</v>
      </c>
      <c r="B186" s="31"/>
      <c r="C186" s="31"/>
      <c r="D186" s="31"/>
      <c r="E186" s="31"/>
      <c r="F186" s="31"/>
      <c r="G186" s="31"/>
      <c r="H186" s="31"/>
      <c r="I186" s="31"/>
      <c r="J186" s="31"/>
    </row>
    <row r="187" spans="1:10" ht="42" customHeight="1" thickBot="1">
      <c r="A187" s="39" t="str">
        <f>HYPERLINK("#All.1Tab.test!$A"&amp;MATCH("RF01-04-07-TF-002",'All.1Tab.test'!$I:$I,0), "RF01-04-07-TF-002")</f>
        <v>RF01-04-07-TF-002</v>
      </c>
      <c r="B187" s="42">
        <f ca="1">COUNTIFS($A$4:$A188,$A186,$B$4:$B188,B188)</f>
        <v>1</v>
      </c>
      <c r="C187" s="117" t="str">
        <f>INDEX('All.1Tab.test'!$J:$J,MATCH($A187,'All.1Tab.test'!$I:$I,0))</f>
        <v>Calcolo Punteggio Decurtazione come doppio del valore massimo della fattispecie</v>
      </c>
      <c r="D187" s="118"/>
      <c r="E187" s="117" t="str">
        <f>INDEX('All.1Tab.test'!$N:$N,MATCH($A187,'All.1Tab.test'!$I:$I,0))</f>
        <v>Si verifica il Punteggio della Decurtazione quando interviene il limite della fattispecie di maggiorvalore</v>
      </c>
      <c r="F187" s="118"/>
      <c r="G187" s="36">
        <v>1</v>
      </c>
      <c r="H187" s="37">
        <v>15</v>
      </c>
      <c r="I187" s="40">
        <f>COUNTA($B189:$B192)</f>
        <v>4</v>
      </c>
      <c r="J187" s="38" t="s">
        <v>303</v>
      </c>
    </row>
    <row r="188" spans="1:10" ht="14.65" customHeight="1" thickBot="1">
      <c r="A188" s="30" t="s">
        <v>393</v>
      </c>
      <c r="B188" s="32" t="s">
        <v>304</v>
      </c>
      <c r="C188" s="33" t="s">
        <v>305</v>
      </c>
      <c r="D188" s="33" t="s">
        <v>306</v>
      </c>
      <c r="E188" s="33" t="s">
        <v>307</v>
      </c>
      <c r="F188" s="33" t="s">
        <v>308</v>
      </c>
      <c r="G188" s="33"/>
      <c r="H188" s="33"/>
      <c r="I188" s="33"/>
      <c r="J188" s="34"/>
    </row>
    <row r="189" spans="1:10" ht="50.25" customHeight="1">
      <c r="A189" s="30" t="s">
        <v>393</v>
      </c>
      <c r="B189" s="8" t="s">
        <v>309</v>
      </c>
      <c r="C189" s="9" t="s">
        <v>310</v>
      </c>
      <c r="D189" s="10" t="s">
        <v>311</v>
      </c>
      <c r="E189" s="11"/>
      <c r="F189" s="10" t="s">
        <v>312</v>
      </c>
      <c r="G189" s="119"/>
      <c r="H189" s="122"/>
      <c r="I189" s="125"/>
      <c r="J189" s="128"/>
    </row>
    <row r="190" spans="1:10" ht="50.25" customHeight="1">
      <c r="A190" s="30" t="s">
        <v>393</v>
      </c>
      <c r="B190" s="12" t="s">
        <v>309</v>
      </c>
      <c r="C190" s="13" t="s">
        <v>313</v>
      </c>
      <c r="D190" s="10" t="s">
        <v>371</v>
      </c>
      <c r="E190" s="10" t="s">
        <v>367</v>
      </c>
      <c r="F190" s="11" t="s">
        <v>316</v>
      </c>
      <c r="G190" s="120"/>
      <c r="H190" s="123"/>
      <c r="I190" s="126"/>
      <c r="J190" s="128"/>
    </row>
    <row r="191" spans="1:10" ht="50.25" customHeight="1">
      <c r="A191" s="30" t="s">
        <v>393</v>
      </c>
      <c r="B191" s="14">
        <v>1</v>
      </c>
      <c r="C191" s="15" t="s">
        <v>317</v>
      </c>
      <c r="D191" s="16" t="s">
        <v>318</v>
      </c>
      <c r="E191" s="10"/>
      <c r="F191" s="11" t="s">
        <v>319</v>
      </c>
      <c r="G191" s="120"/>
      <c r="H191" s="123"/>
      <c r="I191" s="126"/>
      <c r="J191" s="128"/>
    </row>
    <row r="192" spans="1:10" ht="293.64999999999998" thickBot="1">
      <c r="A192" s="30" t="s">
        <v>393</v>
      </c>
      <c r="B192" s="17">
        <v>1</v>
      </c>
      <c r="C192" s="18" t="s">
        <v>320</v>
      </c>
      <c r="D192" s="19" t="s">
        <v>394</v>
      </c>
      <c r="E192" s="19"/>
      <c r="F192" s="19" t="s">
        <v>390</v>
      </c>
      <c r="G192" s="121"/>
      <c r="H192" s="124"/>
      <c r="I192" s="127"/>
      <c r="J192" s="129"/>
    </row>
    <row r="193" spans="1:10" ht="13.5" customHeight="1" thickBot="1">
      <c r="A193" s="30" t="s">
        <v>395</v>
      </c>
      <c r="B193" s="31"/>
      <c r="C193" s="31"/>
      <c r="D193" s="31"/>
      <c r="E193" s="31"/>
      <c r="F193" s="31"/>
      <c r="G193" s="31"/>
      <c r="H193" s="31"/>
      <c r="I193" s="31"/>
      <c r="J193" s="31"/>
    </row>
    <row r="194" spans="1:10" ht="42" customHeight="1" thickBot="1">
      <c r="A194" s="39" t="str">
        <f>HYPERLINK("#All.1Tab.test!$A"&amp;MATCH("RF01-04-08-TF-001",'All.1Tab.test'!$I:$I,0), "RF01-04-08-TF-001")</f>
        <v>RF01-04-08-TF-001</v>
      </c>
      <c r="B194" s="42">
        <f ca="1">COUNTIFS($A$4:$A195,$A193,$B$4:$B195,B195)</f>
        <v>1</v>
      </c>
      <c r="C194" s="117" t="str">
        <f>INDEX('All.1Tab.test'!$J:$J,MATCH($A194,'All.1Tab.test'!$I:$I,0))</f>
        <v xml:space="preserve">Cancellazione fisica della decurtazione in bozza </v>
      </c>
      <c r="D194" s="118"/>
      <c r="E194" s="117" t="str">
        <f>INDEX('All.1Tab.test'!$N:$N,MATCH($A194,'All.1Tab.test'!$I:$I,0))</f>
        <v>Si verifica che l'utente posso cancellare fisicamente la decurtazione in bozza da lui creata</v>
      </c>
      <c r="F194" s="118"/>
      <c r="G194" s="36">
        <v>1</v>
      </c>
      <c r="H194" s="37">
        <v>15</v>
      </c>
      <c r="I194" s="40">
        <f>COUNTA($B196:$B200)</f>
        <v>5</v>
      </c>
      <c r="J194" s="38" t="s">
        <v>303</v>
      </c>
    </row>
    <row r="195" spans="1:10" ht="14.65" customHeight="1" thickBot="1">
      <c r="A195" s="30" t="s">
        <v>395</v>
      </c>
      <c r="B195" s="32" t="s">
        <v>304</v>
      </c>
      <c r="C195" s="33" t="s">
        <v>305</v>
      </c>
      <c r="D195" s="33" t="s">
        <v>306</v>
      </c>
      <c r="E195" s="33" t="s">
        <v>307</v>
      </c>
      <c r="F195" s="33" t="s">
        <v>308</v>
      </c>
      <c r="G195" s="33"/>
      <c r="H195" s="33"/>
      <c r="I195" s="33"/>
      <c r="J195" s="34"/>
    </row>
    <row r="196" spans="1:10" ht="50.25" customHeight="1">
      <c r="A196" s="30" t="s">
        <v>395</v>
      </c>
      <c r="B196" s="8" t="s">
        <v>309</v>
      </c>
      <c r="C196" s="9" t="s">
        <v>310</v>
      </c>
      <c r="D196" s="10" t="s">
        <v>311</v>
      </c>
      <c r="E196" s="11"/>
      <c r="F196" s="10" t="s">
        <v>312</v>
      </c>
      <c r="G196" s="119"/>
      <c r="H196" s="122"/>
      <c r="I196" s="125"/>
      <c r="J196" s="128"/>
    </row>
    <row r="197" spans="1:10" ht="50.25" customHeight="1">
      <c r="A197" s="30" t="s">
        <v>395</v>
      </c>
      <c r="B197" s="12" t="s">
        <v>309</v>
      </c>
      <c r="C197" s="13" t="s">
        <v>313</v>
      </c>
      <c r="D197" s="10" t="s">
        <v>371</v>
      </c>
      <c r="E197" s="10" t="s">
        <v>367</v>
      </c>
      <c r="F197" s="11" t="s">
        <v>316</v>
      </c>
      <c r="G197" s="120"/>
      <c r="H197" s="123"/>
      <c r="I197" s="126"/>
      <c r="J197" s="128"/>
    </row>
    <row r="198" spans="1:10" ht="50.25" customHeight="1">
      <c r="A198" s="30" t="s">
        <v>395</v>
      </c>
      <c r="B198" s="14">
        <v>1</v>
      </c>
      <c r="C198" s="15" t="s">
        <v>317</v>
      </c>
      <c r="D198" s="16" t="s">
        <v>318</v>
      </c>
      <c r="E198" s="10"/>
      <c r="F198" s="11" t="s">
        <v>319</v>
      </c>
      <c r="G198" s="120"/>
      <c r="H198" s="123"/>
      <c r="I198" s="126"/>
      <c r="J198" s="128"/>
    </row>
    <row r="199" spans="1:10" ht="60" customHeight="1" thickBot="1">
      <c r="A199" s="30" t="s">
        <v>395</v>
      </c>
      <c r="B199" s="17">
        <v>1</v>
      </c>
      <c r="C199" s="18" t="s">
        <v>320</v>
      </c>
      <c r="D199" s="19" t="s">
        <v>396</v>
      </c>
      <c r="E199" s="19"/>
      <c r="F199" s="19" t="s">
        <v>397</v>
      </c>
      <c r="G199" s="120"/>
      <c r="H199" s="123"/>
      <c r="I199" s="126"/>
      <c r="J199" s="128"/>
    </row>
    <row r="200" spans="1:10" ht="140.65" thickBot="1">
      <c r="A200" s="30" t="s">
        <v>395</v>
      </c>
      <c r="B200" s="17">
        <v>1</v>
      </c>
      <c r="C200" s="18" t="s">
        <v>320</v>
      </c>
      <c r="D200" s="19" t="s">
        <v>398</v>
      </c>
      <c r="E200" s="19"/>
      <c r="F200" s="19" t="s">
        <v>399</v>
      </c>
      <c r="G200" s="121"/>
      <c r="H200" s="124"/>
      <c r="I200" s="127"/>
      <c r="J200" s="129"/>
    </row>
    <row r="201" spans="1:10" ht="13.5" customHeight="1" thickBot="1">
      <c r="A201" s="30" t="s">
        <v>400</v>
      </c>
      <c r="B201" s="31"/>
      <c r="C201" s="31"/>
      <c r="D201" s="31"/>
      <c r="E201" s="31"/>
      <c r="F201" s="31"/>
      <c r="G201" s="31"/>
      <c r="H201" s="31"/>
      <c r="I201" s="31"/>
      <c r="J201" s="31"/>
    </row>
    <row r="202" spans="1:10" ht="42" customHeight="1" thickBot="1">
      <c r="A202" s="39" t="str">
        <f>HYPERLINK("#All.1Tab.test!$A"&amp;MATCH("RF01-04-08-TF-002",'All.1Tab.test'!$I:$I,0), "RF01-04-08-TF-002")</f>
        <v>RF01-04-08-TF-002</v>
      </c>
      <c r="B202" s="42">
        <f ca="1">COUNTIFS($A$4:$A203,$A201,$B$4:$B203,B203)</f>
        <v>1</v>
      </c>
      <c r="C202" s="117" t="str">
        <f>INDEX('All.1Tab.test'!$J:$J,MATCH($A202,'All.1Tab.test'!$I:$I,0))</f>
        <v>Cancellazione fisica della decurtazione in bozza esito negativo</v>
      </c>
      <c r="D202" s="118"/>
      <c r="E202" s="117" t="str">
        <f>INDEX('All.1Tab.test'!$N:$N,MATCH($A202,'All.1Tab.test'!$I:$I,0))</f>
        <v xml:space="preserve">Si verifica che l'utente non creatore non possa cancellare fisicamente la decurtazione in bozza </v>
      </c>
      <c r="F202" s="118"/>
      <c r="G202" s="36">
        <v>1</v>
      </c>
      <c r="H202" s="37">
        <v>15</v>
      </c>
      <c r="I202" s="40">
        <f>COUNTA($B204:$B208)</f>
        <v>5</v>
      </c>
      <c r="J202" s="38" t="s">
        <v>303</v>
      </c>
    </row>
    <row r="203" spans="1:10" ht="14.65" customHeight="1" thickBot="1">
      <c r="A203" s="30" t="s">
        <v>400</v>
      </c>
      <c r="B203" s="32" t="s">
        <v>304</v>
      </c>
      <c r="C203" s="33" t="s">
        <v>305</v>
      </c>
      <c r="D203" s="33" t="s">
        <v>306</v>
      </c>
      <c r="E203" s="33" t="s">
        <v>307</v>
      </c>
      <c r="F203" s="33" t="s">
        <v>308</v>
      </c>
      <c r="G203" s="33"/>
      <c r="H203" s="33"/>
      <c r="I203" s="33"/>
      <c r="J203" s="34"/>
    </row>
    <row r="204" spans="1:10" ht="50.25" customHeight="1">
      <c r="A204" s="30" t="s">
        <v>400</v>
      </c>
      <c r="B204" s="8" t="s">
        <v>309</v>
      </c>
      <c r="C204" s="9" t="s">
        <v>310</v>
      </c>
      <c r="D204" s="10" t="s">
        <v>311</v>
      </c>
      <c r="E204" s="11"/>
      <c r="F204" s="10" t="s">
        <v>312</v>
      </c>
      <c r="G204" s="119"/>
      <c r="H204" s="122"/>
      <c r="I204" s="125"/>
      <c r="J204" s="128"/>
    </row>
    <row r="205" spans="1:10" ht="50.25" customHeight="1">
      <c r="A205" s="30" t="s">
        <v>400</v>
      </c>
      <c r="B205" s="12" t="s">
        <v>309</v>
      </c>
      <c r="C205" s="13" t="s">
        <v>313</v>
      </c>
      <c r="D205" s="10" t="s">
        <v>371</v>
      </c>
      <c r="E205" s="10" t="s">
        <v>367</v>
      </c>
      <c r="F205" s="11" t="s">
        <v>316</v>
      </c>
      <c r="G205" s="120"/>
      <c r="H205" s="123"/>
      <c r="I205" s="126"/>
      <c r="J205" s="128"/>
    </row>
    <row r="206" spans="1:10" ht="50.25" customHeight="1">
      <c r="A206" s="30" t="s">
        <v>400</v>
      </c>
      <c r="B206" s="14">
        <v>1</v>
      </c>
      <c r="C206" s="15" t="s">
        <v>317</v>
      </c>
      <c r="D206" s="16" t="s">
        <v>318</v>
      </c>
      <c r="E206" s="10"/>
      <c r="F206" s="11" t="s">
        <v>319</v>
      </c>
      <c r="G206" s="120"/>
      <c r="H206" s="123"/>
      <c r="I206" s="126"/>
      <c r="J206" s="128"/>
    </row>
    <row r="207" spans="1:10" ht="217.15" thickBot="1">
      <c r="A207" s="30" t="s">
        <v>400</v>
      </c>
      <c r="B207" s="17">
        <v>1</v>
      </c>
      <c r="C207" s="18" t="s">
        <v>320</v>
      </c>
      <c r="D207" s="19" t="s">
        <v>396</v>
      </c>
      <c r="E207" s="10" t="s">
        <v>401</v>
      </c>
      <c r="F207" s="19" t="s">
        <v>397</v>
      </c>
      <c r="G207" s="120"/>
      <c r="H207" s="123"/>
      <c r="I207" s="126"/>
      <c r="J207" s="128"/>
    </row>
    <row r="208" spans="1:10" ht="38.65" thickBot="1">
      <c r="A208" s="30" t="s">
        <v>400</v>
      </c>
      <c r="B208" s="17">
        <v>1</v>
      </c>
      <c r="C208" s="18" t="s">
        <v>320</v>
      </c>
      <c r="D208" s="19" t="s">
        <v>402</v>
      </c>
      <c r="E208" s="19"/>
      <c r="F208" s="19" t="s">
        <v>403</v>
      </c>
      <c r="G208" s="121"/>
      <c r="H208" s="124"/>
      <c r="I208" s="127"/>
      <c r="J208" s="129"/>
    </row>
    <row r="209" spans="1:10" ht="13.5" customHeight="1" thickBot="1">
      <c r="A209" s="30" t="s">
        <v>404</v>
      </c>
      <c r="B209" s="31"/>
      <c r="C209" s="31"/>
      <c r="D209" s="31"/>
      <c r="E209" s="31"/>
      <c r="F209" s="31"/>
      <c r="G209" s="31"/>
      <c r="H209" s="31"/>
      <c r="I209" s="31"/>
      <c r="J209" s="31"/>
    </row>
    <row r="210" spans="1:10" ht="42" customHeight="1" thickBot="1">
      <c r="A210" s="39" t="str">
        <f>HYPERLINK("#All.1Tab.test!$A"&amp;MATCH("RF01-04-10-TF-001",'All.1Tab.test'!$I:$I,0), "RF01-04-10-TF-001")</f>
        <v>RF01-04-10-TF-001</v>
      </c>
      <c r="B210" s="42">
        <f ca="1">COUNTIFS($A$4:$A211,$A209,$B$4:$B211,B211)</f>
        <v>1</v>
      </c>
      <c r="C210" s="117" t="str">
        <f>INDEX('All.1Tab.test'!$J:$J,MATCH($A210,'All.1Tab.test'!$I:$I,0))</f>
        <v>Controllo Nuova Decurtazione                ....</v>
      </c>
      <c r="D210" s="118"/>
      <c r="E210" s="117" t="str">
        <f>INDEX('All.1Tab.test'!$N:$N,MATCH($A210,'All.1Tab.test'!$I:$I,0))</f>
        <v>Si verifica che un utente abilitato non posso creare una nuova decurtazione se ce ne fosse una già in bozza per la stessa patente</v>
      </c>
      <c r="F210" s="118"/>
      <c r="G210" s="36">
        <v>1</v>
      </c>
      <c r="H210" s="37">
        <v>15</v>
      </c>
      <c r="I210" s="40">
        <f>COUNTA($B212:$B215)</f>
        <v>4</v>
      </c>
      <c r="J210" s="38" t="s">
        <v>303</v>
      </c>
    </row>
    <row r="211" spans="1:10" ht="14.65" customHeight="1" thickBot="1">
      <c r="A211" s="30" t="s">
        <v>404</v>
      </c>
      <c r="B211" s="32" t="s">
        <v>304</v>
      </c>
      <c r="C211" s="33" t="s">
        <v>305</v>
      </c>
      <c r="D211" s="33" t="s">
        <v>306</v>
      </c>
      <c r="E211" s="33" t="s">
        <v>307</v>
      </c>
      <c r="F211" s="33" t="s">
        <v>308</v>
      </c>
      <c r="G211" s="33"/>
      <c r="H211" s="33"/>
      <c r="I211" s="33"/>
      <c r="J211" s="34"/>
    </row>
    <row r="212" spans="1:10" ht="50.25" customHeight="1">
      <c r="A212" s="30" t="s">
        <v>404</v>
      </c>
      <c r="B212" s="8" t="s">
        <v>309</v>
      </c>
      <c r="C212" s="9" t="s">
        <v>310</v>
      </c>
      <c r="D212" s="10" t="s">
        <v>311</v>
      </c>
      <c r="E212" s="11"/>
      <c r="F212" s="10" t="s">
        <v>312</v>
      </c>
      <c r="G212" s="119"/>
      <c r="H212" s="122"/>
      <c r="I212" s="125"/>
      <c r="J212" s="128"/>
    </row>
    <row r="213" spans="1:10" ht="50.25" customHeight="1">
      <c r="A213" s="30" t="s">
        <v>404</v>
      </c>
      <c r="B213" s="12" t="s">
        <v>309</v>
      </c>
      <c r="C213" s="13" t="s">
        <v>313</v>
      </c>
      <c r="D213" s="10" t="s">
        <v>371</v>
      </c>
      <c r="E213" s="10" t="s">
        <v>367</v>
      </c>
      <c r="F213" s="11" t="s">
        <v>316</v>
      </c>
      <c r="G213" s="120"/>
      <c r="H213" s="123"/>
      <c r="I213" s="126"/>
      <c r="J213" s="128"/>
    </row>
    <row r="214" spans="1:10" ht="50.25" customHeight="1">
      <c r="A214" s="30" t="s">
        <v>404</v>
      </c>
      <c r="B214" s="14">
        <v>1</v>
      </c>
      <c r="C214" s="15" t="s">
        <v>317</v>
      </c>
      <c r="D214" s="16" t="s">
        <v>318</v>
      </c>
      <c r="E214" s="10"/>
      <c r="F214" s="11" t="s">
        <v>319</v>
      </c>
      <c r="G214" s="120"/>
      <c r="H214" s="123"/>
      <c r="I214" s="126"/>
      <c r="J214" s="128"/>
    </row>
    <row r="215" spans="1:10" ht="280.89999999999998" thickBot="1">
      <c r="A215" s="30" t="s">
        <v>404</v>
      </c>
      <c r="B215" s="17">
        <v>1</v>
      </c>
      <c r="C215" s="18" t="s">
        <v>320</v>
      </c>
      <c r="D215" s="19" t="s">
        <v>405</v>
      </c>
      <c r="E215" s="19"/>
      <c r="F215" s="19" t="s">
        <v>406</v>
      </c>
      <c r="G215" s="121"/>
      <c r="H215" s="124"/>
      <c r="I215" s="127"/>
      <c r="J215" s="129"/>
    </row>
    <row r="216" spans="1:10" ht="13.5" customHeight="1" thickBot="1">
      <c r="A216" s="30" t="s">
        <v>407</v>
      </c>
      <c r="B216" s="31"/>
      <c r="C216" s="31"/>
      <c r="D216" s="31"/>
      <c r="E216" s="31"/>
      <c r="F216" s="31"/>
      <c r="G216" s="31"/>
      <c r="H216" s="31"/>
      <c r="I216" s="31"/>
      <c r="J216" s="31"/>
    </row>
    <row r="217" spans="1:10" ht="42" customHeight="1" thickBot="1">
      <c r="A217" s="39" t="str">
        <f>HYPERLINK("#All.1Tab.test!$A"&amp;MATCH("RF01-04-11-TF-001",'All.1Tab.test'!$I:$I,0), "RF01-04-11-TF-001")</f>
        <v>RF01-04-11-TF-001</v>
      </c>
      <c r="B217" s="42">
        <f ca="1">COUNTIFS($A$4:$A218,$A216,$B$4:$B218,B218)</f>
        <v>1</v>
      </c>
      <c r="C217" s="117" t="str">
        <f>INDEX('All.1Tab.test'!$J:$J,MATCH($A217,'All.1Tab.test'!$I:$I,0))</f>
        <v>Nuova Decurtazione                ....</v>
      </c>
      <c r="D217" s="118"/>
      <c r="E217" s="117" t="str">
        <f>INDEX('All.1Tab.test'!$N:$N,MATCH($A217,'All.1Tab.test'!$I:$I,0))</f>
        <v>Si verifica che un utente abilitato possa inserire una nuova decurtazione</v>
      </c>
      <c r="F217" s="118"/>
      <c r="G217" s="36">
        <v>1</v>
      </c>
      <c r="H217" s="37">
        <v>15</v>
      </c>
      <c r="I217" s="40">
        <f>COUNTA($B219:$B222)</f>
        <v>4</v>
      </c>
      <c r="J217" s="38" t="s">
        <v>303</v>
      </c>
    </row>
    <row r="218" spans="1:10" ht="14.65" customHeight="1" thickBot="1">
      <c r="A218" s="30" t="s">
        <v>407</v>
      </c>
      <c r="B218" s="32" t="s">
        <v>304</v>
      </c>
      <c r="C218" s="33" t="s">
        <v>305</v>
      </c>
      <c r="D218" s="33" t="s">
        <v>306</v>
      </c>
      <c r="E218" s="33" t="s">
        <v>307</v>
      </c>
      <c r="F218" s="33" t="s">
        <v>308</v>
      </c>
      <c r="G218" s="33"/>
      <c r="H218" s="33"/>
      <c r="I218" s="33"/>
      <c r="J218" s="34"/>
    </row>
    <row r="219" spans="1:10" ht="50.25" customHeight="1">
      <c r="A219" s="30" t="s">
        <v>407</v>
      </c>
      <c r="B219" s="8" t="s">
        <v>309</v>
      </c>
      <c r="C219" s="9" t="s">
        <v>310</v>
      </c>
      <c r="D219" s="10" t="s">
        <v>311</v>
      </c>
      <c r="E219" s="11"/>
      <c r="F219" s="10" t="s">
        <v>312</v>
      </c>
      <c r="G219" s="119"/>
      <c r="H219" s="122"/>
      <c r="I219" s="125"/>
      <c r="J219" s="128"/>
    </row>
    <row r="220" spans="1:10" ht="50.25" customHeight="1">
      <c r="A220" s="30" t="s">
        <v>407</v>
      </c>
      <c r="B220" s="12" t="s">
        <v>309</v>
      </c>
      <c r="C220" s="13" t="s">
        <v>313</v>
      </c>
      <c r="D220" s="10" t="s">
        <v>371</v>
      </c>
      <c r="E220" s="10" t="s">
        <v>367</v>
      </c>
      <c r="F220" s="11" t="s">
        <v>316</v>
      </c>
      <c r="G220" s="120"/>
      <c r="H220" s="123"/>
      <c r="I220" s="126"/>
      <c r="J220" s="128"/>
    </row>
    <row r="221" spans="1:10" ht="50.25" customHeight="1">
      <c r="A221" s="30" t="s">
        <v>407</v>
      </c>
      <c r="B221" s="14">
        <v>1</v>
      </c>
      <c r="C221" s="15" t="s">
        <v>317</v>
      </c>
      <c r="D221" s="16" t="s">
        <v>318</v>
      </c>
      <c r="E221" s="10"/>
      <c r="F221" s="11" t="s">
        <v>319</v>
      </c>
      <c r="G221" s="120"/>
      <c r="H221" s="123"/>
      <c r="I221" s="126"/>
      <c r="J221" s="128"/>
    </row>
    <row r="222" spans="1:10" ht="217.15" thickBot="1">
      <c r="A222" s="30" t="s">
        <v>407</v>
      </c>
      <c r="B222" s="17">
        <v>1</v>
      </c>
      <c r="C222" s="18" t="s">
        <v>320</v>
      </c>
      <c r="D222" s="19" t="s">
        <v>408</v>
      </c>
      <c r="E222" s="19"/>
      <c r="F222" s="19" t="s">
        <v>409</v>
      </c>
      <c r="G222" s="121"/>
      <c r="H222" s="124"/>
      <c r="I222" s="127"/>
      <c r="J222" s="129"/>
    </row>
    <row r="223" spans="1:10" ht="13.5" customHeight="1" thickBot="1">
      <c r="A223" s="30" t="s">
        <v>410</v>
      </c>
      <c r="B223" s="31"/>
      <c r="C223" s="31"/>
      <c r="D223" s="31"/>
      <c r="E223" s="31"/>
      <c r="F223" s="31"/>
      <c r="G223" s="31"/>
      <c r="H223" s="31"/>
      <c r="I223" s="31"/>
      <c r="J223" s="31"/>
    </row>
    <row r="224" spans="1:10" ht="42" customHeight="1" thickBot="1">
      <c r="A224" s="39" t="str">
        <f>HYPERLINK("#All.1Tab.test!$A"&amp;MATCH("RF01-04-12-TF-001",'All.1Tab.test'!$I:$I,0), "RF01-04-12-TF-001")</f>
        <v>RF01-04-12-TF-001</v>
      </c>
      <c r="B224" s="42">
        <f ca="1">COUNTIFS($A$4:$A225,$A223,$B$4:$B225,B225)</f>
        <v>1</v>
      </c>
      <c r="C224" s="117" t="str">
        <f>INDEX('All.1Tab.test'!$J:$J,MATCH($A224,'All.1Tab.test'!$I:$I,0))</f>
        <v>Verifica Conferma Decurtazione in Bozza ....</v>
      </c>
      <c r="D224" s="118"/>
      <c r="E224" s="117" t="str">
        <f>INDEX('All.1Tab.test'!$N:$N,MATCH($A224,'All.1Tab.test'!$I:$I,0))</f>
        <v>Si verifica che una decurtazione in bozza passate le 24 ore diventi confermata</v>
      </c>
      <c r="F224" s="118"/>
      <c r="G224" s="36">
        <v>1</v>
      </c>
      <c r="H224" s="37">
        <v>15</v>
      </c>
      <c r="I224" s="40">
        <f>COUNTA($B226:$B229)</f>
        <v>4</v>
      </c>
      <c r="J224" s="38" t="s">
        <v>303</v>
      </c>
    </row>
    <row r="225" spans="1:10" ht="14.65" customHeight="1" thickBot="1">
      <c r="A225" s="30" t="s">
        <v>410</v>
      </c>
      <c r="B225" s="32" t="s">
        <v>304</v>
      </c>
      <c r="C225" s="33" t="s">
        <v>305</v>
      </c>
      <c r="D225" s="33" t="s">
        <v>306</v>
      </c>
      <c r="E225" s="33" t="s">
        <v>307</v>
      </c>
      <c r="F225" s="33" t="s">
        <v>308</v>
      </c>
      <c r="G225" s="33"/>
      <c r="H225" s="33"/>
      <c r="I225" s="33"/>
      <c r="J225" s="34"/>
    </row>
    <row r="226" spans="1:10" ht="50.25" customHeight="1">
      <c r="A226" s="30" t="s">
        <v>410</v>
      </c>
      <c r="B226" s="8" t="s">
        <v>309</v>
      </c>
      <c r="C226" s="9" t="s">
        <v>310</v>
      </c>
      <c r="D226" s="10" t="s">
        <v>311</v>
      </c>
      <c r="E226" s="11"/>
      <c r="F226" s="10" t="s">
        <v>312</v>
      </c>
      <c r="G226" s="119"/>
      <c r="H226" s="122"/>
      <c r="I226" s="125"/>
      <c r="J226" s="128"/>
    </row>
    <row r="227" spans="1:10" ht="50.25" customHeight="1">
      <c r="A227" s="30" t="s">
        <v>410</v>
      </c>
      <c r="B227" s="12" t="s">
        <v>309</v>
      </c>
      <c r="C227" s="13" t="s">
        <v>313</v>
      </c>
      <c r="D227" s="10" t="s">
        <v>371</v>
      </c>
      <c r="E227" s="10" t="s">
        <v>367</v>
      </c>
      <c r="F227" s="11" t="s">
        <v>316</v>
      </c>
      <c r="G227" s="120"/>
      <c r="H227" s="123"/>
      <c r="I227" s="126"/>
      <c r="J227" s="128"/>
    </row>
    <row r="228" spans="1:10" ht="50.25" customHeight="1">
      <c r="A228" s="30" t="s">
        <v>410</v>
      </c>
      <c r="B228" s="14">
        <v>1</v>
      </c>
      <c r="C228" s="15" t="s">
        <v>317</v>
      </c>
      <c r="D228" s="16" t="s">
        <v>318</v>
      </c>
      <c r="E228" s="10"/>
      <c r="F228" s="11" t="s">
        <v>319</v>
      </c>
      <c r="G228" s="120"/>
      <c r="H228" s="123"/>
      <c r="I228" s="126"/>
      <c r="J228" s="128"/>
    </row>
    <row r="229" spans="1:10" ht="409.6" thickBot="1">
      <c r="A229" s="30" t="s">
        <v>410</v>
      </c>
      <c r="B229" s="17">
        <v>1</v>
      </c>
      <c r="C229" s="18" t="s">
        <v>320</v>
      </c>
      <c r="D229" s="19" t="s">
        <v>411</v>
      </c>
      <c r="E229" s="19"/>
      <c r="F229" s="19" t="s">
        <v>412</v>
      </c>
      <c r="G229" s="121"/>
      <c r="H229" s="124"/>
      <c r="I229" s="127"/>
      <c r="J229" s="129"/>
    </row>
    <row r="230" spans="1:10" ht="13.5" customHeight="1" thickBot="1">
      <c r="A230" s="30" t="s">
        <v>413</v>
      </c>
      <c r="B230" s="31"/>
      <c r="C230" s="31"/>
      <c r="D230" s="31"/>
      <c r="E230" s="31"/>
      <c r="F230" s="31"/>
      <c r="G230" s="31"/>
      <c r="H230" s="31"/>
      <c r="I230" s="31"/>
      <c r="J230" s="31"/>
    </row>
    <row r="231" spans="1:10" ht="42" customHeight="1" thickBot="1">
      <c r="A231" s="39" t="str">
        <f>HYPERLINK("#All.1Tab.test!$A"&amp;MATCH("RF01-05-01-TF-001",'All.1Tab.test'!$I:$I,0), "RF01-05-01-TF-001")</f>
        <v>RF01-05-01-TF-001</v>
      </c>
      <c r="B231" s="42">
        <f ca="1">COUNTIFS($A$4:$A232,$A230,$B$4:$B232,B232)</f>
        <v>1</v>
      </c>
      <c r="C231" s="117" t="str">
        <f>INDEX('All.1Tab.test'!$J:$J,MATCH($A231,'All.1Tab.test'!$I:$I,0))</f>
        <v>Scelta Ente del documento di Annullamento da elenco</v>
      </c>
      <c r="D231" s="118"/>
      <c r="E231" s="117" t="str">
        <f>INDEX('All.1Tab.test'!$N:$N,MATCH($A231,'All.1Tab.test'!$I:$I,0))</f>
        <v>Si verifica la possibilità di selezionare l'ente emittente il documento di annullamento da un elenco contenente  INL, INPS, INAIL, Carabinieri, Guardia di Finanza</v>
      </c>
      <c r="F231" s="118"/>
      <c r="G231" s="36">
        <v>1</v>
      </c>
      <c r="H231" s="37">
        <v>15</v>
      </c>
      <c r="I231" s="40">
        <f>COUNTA($B233:$B236)</f>
        <v>4</v>
      </c>
      <c r="J231" s="38" t="s">
        <v>303</v>
      </c>
    </row>
    <row r="232" spans="1:10" ht="14.65" customHeight="1" thickBot="1">
      <c r="A232" s="30" t="s">
        <v>413</v>
      </c>
      <c r="B232" s="32" t="s">
        <v>304</v>
      </c>
      <c r="C232" s="33" t="s">
        <v>305</v>
      </c>
      <c r="D232" s="33" t="s">
        <v>306</v>
      </c>
      <c r="E232" s="33" t="s">
        <v>307</v>
      </c>
      <c r="F232" s="33" t="s">
        <v>308</v>
      </c>
      <c r="G232" s="33"/>
      <c r="H232" s="33"/>
      <c r="I232" s="33"/>
      <c r="J232" s="34"/>
    </row>
    <row r="233" spans="1:10" ht="50.25" customHeight="1">
      <c r="A233" s="30" t="s">
        <v>413</v>
      </c>
      <c r="B233" s="8" t="s">
        <v>309</v>
      </c>
      <c r="C233" s="9" t="s">
        <v>310</v>
      </c>
      <c r="D233" s="10" t="s">
        <v>311</v>
      </c>
      <c r="E233" s="11"/>
      <c r="F233" s="10" t="s">
        <v>312</v>
      </c>
      <c r="G233" s="119"/>
      <c r="H233" s="122"/>
      <c r="I233" s="125"/>
      <c r="J233" s="128"/>
    </row>
    <row r="234" spans="1:10" ht="50.25" customHeight="1">
      <c r="A234" s="30" t="s">
        <v>413</v>
      </c>
      <c r="B234" s="12" t="s">
        <v>309</v>
      </c>
      <c r="C234" s="13" t="s">
        <v>313</v>
      </c>
      <c r="D234" s="10" t="s">
        <v>414</v>
      </c>
      <c r="E234" s="10" t="s">
        <v>367</v>
      </c>
      <c r="F234" s="11" t="s">
        <v>316</v>
      </c>
      <c r="G234" s="120"/>
      <c r="H234" s="123"/>
      <c r="I234" s="126"/>
      <c r="J234" s="128"/>
    </row>
    <row r="235" spans="1:10" ht="50.25" customHeight="1">
      <c r="A235" s="30" t="s">
        <v>413</v>
      </c>
      <c r="B235" s="14">
        <v>1</v>
      </c>
      <c r="C235" s="15" t="s">
        <v>317</v>
      </c>
      <c r="D235" s="16" t="s">
        <v>318</v>
      </c>
      <c r="E235" s="10"/>
      <c r="F235" s="11" t="s">
        <v>319</v>
      </c>
      <c r="G235" s="120"/>
      <c r="H235" s="123"/>
      <c r="I235" s="126"/>
      <c r="J235" s="128"/>
    </row>
    <row r="236" spans="1:10" ht="204.4" thickBot="1">
      <c r="A236" s="30" t="s">
        <v>413</v>
      </c>
      <c r="B236" s="17">
        <v>1</v>
      </c>
      <c r="C236" s="18" t="s">
        <v>320</v>
      </c>
      <c r="D236" s="19" t="s">
        <v>415</v>
      </c>
      <c r="E236" s="19"/>
      <c r="F236" s="19" t="s">
        <v>416</v>
      </c>
      <c r="G236" s="121"/>
      <c r="H236" s="124"/>
      <c r="I236" s="127"/>
      <c r="J236" s="129"/>
    </row>
    <row r="237" spans="1:10" ht="13.5" customHeight="1" thickBot="1">
      <c r="A237" s="30" t="s">
        <v>417</v>
      </c>
      <c r="B237" s="31"/>
      <c r="C237" s="31"/>
      <c r="D237" s="31"/>
      <c r="E237" s="31"/>
      <c r="F237" s="31"/>
      <c r="G237" s="31"/>
      <c r="H237" s="31"/>
      <c r="I237" s="31"/>
      <c r="J237" s="31"/>
    </row>
    <row r="238" spans="1:10" ht="42" customHeight="1" thickBot="1">
      <c r="A238" s="39" t="str">
        <f>HYPERLINK("#All.1Tab.test!$A"&amp;MATCH("RF01-05-02-TF-001",'All.1Tab.test'!$I:$I,0), "RF01-05-02-TF-001")</f>
        <v>RF01-05-02-TF-001</v>
      </c>
      <c r="B238" s="42">
        <f ca="1">COUNTIFS($A$4:$A239,$A237,$B$4:$B239,B239)</f>
        <v>1</v>
      </c>
      <c r="C238" s="117" t="str">
        <f>INDEX('All.1Tab.test'!$J:$J,MATCH($A238,'All.1Tab.test'!$I:$I,0))</f>
        <v>Scelta Tipologia dello Atto di Annullamento</v>
      </c>
      <c r="D238" s="118"/>
      <c r="E238" s="117" t="str">
        <f>INDEX('All.1Tab.test'!$N:$N,MATCH($A238,'All.1Tab.test'!$I:$I,0))</f>
        <v>Si verifica la possibilità di selezionare la tipologia dello Atto di annullamento da un elenco contenente  Verbale di Annullamento e Sentenza</v>
      </c>
      <c r="F238" s="118"/>
      <c r="G238" s="36">
        <v>1</v>
      </c>
      <c r="H238" s="37">
        <v>15</v>
      </c>
      <c r="I238" s="40">
        <f>COUNTA($B240:$B243)</f>
        <v>4</v>
      </c>
      <c r="J238" s="38" t="s">
        <v>303</v>
      </c>
    </row>
    <row r="239" spans="1:10" ht="14.65" customHeight="1" thickBot="1">
      <c r="A239" s="30" t="s">
        <v>417</v>
      </c>
      <c r="B239" s="32" t="s">
        <v>304</v>
      </c>
      <c r="C239" s="33" t="s">
        <v>305</v>
      </c>
      <c r="D239" s="33" t="s">
        <v>306</v>
      </c>
      <c r="E239" s="33" t="s">
        <v>307</v>
      </c>
      <c r="F239" s="33" t="s">
        <v>308</v>
      </c>
      <c r="G239" s="33"/>
      <c r="H239" s="33"/>
      <c r="I239" s="33"/>
      <c r="J239" s="34"/>
    </row>
    <row r="240" spans="1:10" ht="50.25" customHeight="1">
      <c r="A240" s="30" t="s">
        <v>417</v>
      </c>
      <c r="B240" s="8" t="s">
        <v>309</v>
      </c>
      <c r="C240" s="9" t="s">
        <v>310</v>
      </c>
      <c r="D240" s="10" t="s">
        <v>311</v>
      </c>
      <c r="E240" s="11"/>
      <c r="F240" s="10" t="s">
        <v>312</v>
      </c>
      <c r="G240" s="119"/>
      <c r="H240" s="122"/>
      <c r="I240" s="125"/>
      <c r="J240" s="128"/>
    </row>
    <row r="241" spans="1:10" ht="50.25" customHeight="1">
      <c r="A241" s="30" t="s">
        <v>417</v>
      </c>
      <c r="B241" s="12" t="s">
        <v>309</v>
      </c>
      <c r="C241" s="13" t="s">
        <v>313</v>
      </c>
      <c r="D241" s="10" t="s">
        <v>414</v>
      </c>
      <c r="E241" s="10" t="s">
        <v>367</v>
      </c>
      <c r="F241" s="11" t="s">
        <v>316</v>
      </c>
      <c r="G241" s="120"/>
      <c r="H241" s="123"/>
      <c r="I241" s="126"/>
      <c r="J241" s="128"/>
    </row>
    <row r="242" spans="1:10" ht="50.25" customHeight="1">
      <c r="A242" s="30" t="s">
        <v>417</v>
      </c>
      <c r="B242" s="14">
        <v>1</v>
      </c>
      <c r="C242" s="15" t="s">
        <v>317</v>
      </c>
      <c r="D242" s="16" t="s">
        <v>418</v>
      </c>
      <c r="E242" s="10"/>
      <c r="F242" s="11" t="s">
        <v>319</v>
      </c>
      <c r="G242" s="120"/>
      <c r="H242" s="123"/>
      <c r="I242" s="126"/>
      <c r="J242" s="128"/>
    </row>
    <row r="243" spans="1:10" ht="204.4" thickBot="1">
      <c r="A243" s="30" t="s">
        <v>417</v>
      </c>
      <c r="B243" s="17">
        <v>1</v>
      </c>
      <c r="C243" s="18" t="s">
        <v>320</v>
      </c>
      <c r="D243" s="19" t="s">
        <v>419</v>
      </c>
      <c r="E243" s="19"/>
      <c r="F243" s="19" t="s">
        <v>420</v>
      </c>
      <c r="G243" s="121"/>
      <c r="H243" s="124"/>
      <c r="I243" s="127"/>
      <c r="J243" s="129"/>
    </row>
    <row r="244" spans="1:10" ht="13.15" customHeight="1" thickBot="1">
      <c r="A244" s="30" t="s">
        <v>421</v>
      </c>
      <c r="B244" s="31"/>
      <c r="C244" s="31"/>
      <c r="D244" s="31"/>
      <c r="E244" s="31"/>
      <c r="F244" s="31"/>
      <c r="G244" s="31"/>
      <c r="H244" s="31"/>
      <c r="I244" s="31"/>
      <c r="J244" s="31"/>
    </row>
    <row r="245" spans="1:10" ht="42" customHeight="1" thickBot="1">
      <c r="A245" s="39" t="str">
        <f>HYPERLINK("#All.1Tab.test!$A"&amp;MATCH("RF01-05-03-TF-001",'All.1Tab.test'!$I:$I,0), "RF01-05-03-TF-001")</f>
        <v>RF01-05-03-TF-001</v>
      </c>
      <c r="B245" s="42">
        <f ca="1">COUNTIFS($A$4:$A246,$A244,$B$4:$B246,B246)</f>
        <v>1</v>
      </c>
      <c r="C245" s="117" t="str">
        <f>INDEX('All.1Tab.test'!$J:$J,MATCH($A245,'All.1Tab.test'!$I:$I,0))</f>
        <v>Annullamento Decurtazione da utente territoriale</v>
      </c>
      <c r="D245" s="118"/>
      <c r="E245" s="117" t="str">
        <f>INDEX('All.1Tab.test'!$N:$N,MATCH($A245,'All.1Tab.test'!$I:$I,0))</f>
        <v>Si verifica la possibilità di annullare la decurtazione dal parte di un utente abilitato allo annullamento a livello territoriale avente come target l'utente che ha inserito la Decurtazione</v>
      </c>
      <c r="F245" s="118"/>
      <c r="G245" s="36">
        <v>1</v>
      </c>
      <c r="H245" s="37">
        <v>15</v>
      </c>
      <c r="I245" s="40">
        <f>COUNTA($B247:$B250)</f>
        <v>4</v>
      </c>
      <c r="J245" s="38" t="s">
        <v>303</v>
      </c>
    </row>
    <row r="246" spans="1:10" ht="14.65" customHeight="1" thickBot="1">
      <c r="A246" s="30" t="s">
        <v>421</v>
      </c>
      <c r="B246" s="32" t="s">
        <v>304</v>
      </c>
      <c r="C246" s="33" t="s">
        <v>305</v>
      </c>
      <c r="D246" s="33" t="s">
        <v>306</v>
      </c>
      <c r="E246" s="33" t="s">
        <v>307</v>
      </c>
      <c r="F246" s="33" t="s">
        <v>308</v>
      </c>
      <c r="G246" s="33"/>
      <c r="H246" s="33"/>
      <c r="I246" s="33"/>
      <c r="J246" s="34"/>
    </row>
    <row r="247" spans="1:10" ht="50.25" customHeight="1">
      <c r="A247" s="30" t="s">
        <v>421</v>
      </c>
      <c r="B247" s="8" t="s">
        <v>309</v>
      </c>
      <c r="C247" s="9" t="s">
        <v>310</v>
      </c>
      <c r="D247" s="10" t="s">
        <v>311</v>
      </c>
      <c r="E247" s="11"/>
      <c r="F247" s="10" t="s">
        <v>312</v>
      </c>
      <c r="G247" s="119"/>
      <c r="H247" s="122"/>
      <c r="I247" s="125"/>
      <c r="J247" s="128"/>
    </row>
    <row r="248" spans="1:10" ht="50.25" customHeight="1">
      <c r="A248" s="30" t="s">
        <v>421</v>
      </c>
      <c r="B248" s="12" t="s">
        <v>309</v>
      </c>
      <c r="C248" s="13" t="s">
        <v>313</v>
      </c>
      <c r="D248" s="10" t="s">
        <v>422</v>
      </c>
      <c r="E248" s="10" t="s">
        <v>423</v>
      </c>
      <c r="F248" s="11" t="s">
        <v>316</v>
      </c>
      <c r="G248" s="120"/>
      <c r="H248" s="123"/>
      <c r="I248" s="126"/>
      <c r="J248" s="128"/>
    </row>
    <row r="249" spans="1:10" ht="50.25" customHeight="1">
      <c r="A249" s="30" t="s">
        <v>421</v>
      </c>
      <c r="B249" s="14">
        <v>1</v>
      </c>
      <c r="C249" s="15" t="s">
        <v>317</v>
      </c>
      <c r="D249" s="16" t="s">
        <v>424</v>
      </c>
      <c r="E249" s="10"/>
      <c r="F249" s="11" t="s">
        <v>319</v>
      </c>
      <c r="G249" s="120"/>
      <c r="H249" s="123"/>
      <c r="I249" s="126"/>
      <c r="J249" s="128"/>
    </row>
    <row r="250" spans="1:10" ht="331.9" thickBot="1">
      <c r="A250" s="30" t="s">
        <v>421</v>
      </c>
      <c r="B250" s="17">
        <v>1</v>
      </c>
      <c r="C250" s="18" t="s">
        <v>320</v>
      </c>
      <c r="D250" s="19" t="s">
        <v>425</v>
      </c>
      <c r="E250" s="19"/>
      <c r="F250" s="19" t="s">
        <v>426</v>
      </c>
      <c r="G250" s="121"/>
      <c r="H250" s="124"/>
      <c r="I250" s="127"/>
      <c r="J250" s="129"/>
    </row>
    <row r="251" spans="1:10" ht="13.15" customHeight="1" thickBot="1">
      <c r="A251" s="30" t="s">
        <v>427</v>
      </c>
      <c r="B251" s="31"/>
      <c r="C251" s="31"/>
      <c r="D251" s="31"/>
      <c r="E251" s="31"/>
      <c r="F251" s="31"/>
      <c r="G251" s="31"/>
      <c r="H251" s="31"/>
      <c r="I251" s="31"/>
      <c r="J251" s="31"/>
    </row>
    <row r="252" spans="1:10" ht="42" customHeight="1" thickBot="1">
      <c r="A252" s="39" t="str">
        <f>HYPERLINK("#All.1Tab.test!$A"&amp;MATCH("RF01-05-03-TF-002",'All.1Tab.test'!$I:$I,0), "RF01-05-03-TF-002")</f>
        <v>RF01-05-03-TF-002</v>
      </c>
      <c r="B252" s="42">
        <f ca="1">COUNTIFS($A$4:$A253,$A251,$B$4:$B253,B253)</f>
        <v>1</v>
      </c>
      <c r="C252" s="117" t="str">
        <f>INDEX('All.1Tab.test'!$J:$J,MATCH($A252,'All.1Tab.test'!$I:$I,0))</f>
        <v>Annullamento Decurtazione da utente nazionale</v>
      </c>
      <c r="D252" s="118"/>
      <c r="E252" s="117" t="str">
        <f>INDEX('All.1Tab.test'!$N:$N,MATCH($A252,'All.1Tab.test'!$I:$I,0))</f>
        <v>Si verifica la possibilità di annullare la decurtazione dal parte di un utente abilitato allo annullamento a livello nazionale</v>
      </c>
      <c r="F252" s="118"/>
      <c r="G252" s="36">
        <v>1</v>
      </c>
      <c r="H252" s="37">
        <v>15</v>
      </c>
      <c r="I252" s="40">
        <f>COUNTA($B254:$B257)</f>
        <v>4</v>
      </c>
      <c r="J252" s="38" t="s">
        <v>303</v>
      </c>
    </row>
    <row r="253" spans="1:10" ht="14.65" customHeight="1" thickBot="1">
      <c r="A253" s="30" t="s">
        <v>427</v>
      </c>
      <c r="B253" s="32" t="s">
        <v>304</v>
      </c>
      <c r="C253" s="33" t="s">
        <v>305</v>
      </c>
      <c r="D253" s="33" t="s">
        <v>306</v>
      </c>
      <c r="E253" s="33" t="s">
        <v>307</v>
      </c>
      <c r="F253" s="33" t="s">
        <v>308</v>
      </c>
      <c r="G253" s="33"/>
      <c r="H253" s="33"/>
      <c r="I253" s="33"/>
      <c r="J253" s="34"/>
    </row>
    <row r="254" spans="1:10" ht="50.25" customHeight="1">
      <c r="A254" s="30" t="s">
        <v>427</v>
      </c>
      <c r="B254" s="8" t="s">
        <v>309</v>
      </c>
      <c r="C254" s="9" t="s">
        <v>310</v>
      </c>
      <c r="D254" s="10" t="s">
        <v>311</v>
      </c>
      <c r="E254" s="11"/>
      <c r="F254" s="10" t="s">
        <v>312</v>
      </c>
      <c r="G254" s="119"/>
      <c r="H254" s="122"/>
      <c r="I254" s="125"/>
      <c r="J254" s="128"/>
    </row>
    <row r="255" spans="1:10" ht="50.25" customHeight="1">
      <c r="A255" s="30" t="s">
        <v>427</v>
      </c>
      <c r="B255" s="12" t="s">
        <v>309</v>
      </c>
      <c r="C255" s="13" t="s">
        <v>313</v>
      </c>
      <c r="D255" s="10" t="s">
        <v>428</v>
      </c>
      <c r="E255" s="10" t="s">
        <v>429</v>
      </c>
      <c r="F255" s="11" t="s">
        <v>316</v>
      </c>
      <c r="G255" s="120"/>
      <c r="H255" s="123"/>
      <c r="I255" s="126"/>
      <c r="J255" s="128"/>
    </row>
    <row r="256" spans="1:10" ht="50.25" customHeight="1">
      <c r="A256" s="30" t="s">
        <v>427</v>
      </c>
      <c r="B256" s="14">
        <v>1</v>
      </c>
      <c r="C256" s="15" t="s">
        <v>317</v>
      </c>
      <c r="D256" s="16" t="s">
        <v>430</v>
      </c>
      <c r="E256" s="10"/>
      <c r="F256" s="11" t="s">
        <v>319</v>
      </c>
      <c r="G256" s="120"/>
      <c r="H256" s="123"/>
      <c r="I256" s="126"/>
      <c r="J256" s="128"/>
    </row>
    <row r="257" spans="1:10" ht="280.89999999999998" thickBot="1">
      <c r="A257" s="30" t="s">
        <v>427</v>
      </c>
      <c r="B257" s="17">
        <v>1</v>
      </c>
      <c r="C257" s="18" t="s">
        <v>320</v>
      </c>
      <c r="D257" s="19" t="s">
        <v>431</v>
      </c>
      <c r="E257" s="19"/>
      <c r="F257" s="19" t="s">
        <v>426</v>
      </c>
      <c r="G257" s="121"/>
      <c r="H257" s="124"/>
      <c r="I257" s="127"/>
      <c r="J257" s="129"/>
    </row>
    <row r="258" spans="1:10" ht="13.15" customHeight="1" thickBot="1">
      <c r="A258" s="30" t="s">
        <v>432</v>
      </c>
      <c r="B258" s="31"/>
      <c r="C258" s="31"/>
      <c r="D258" s="31"/>
      <c r="E258" s="31"/>
      <c r="F258" s="31"/>
      <c r="G258" s="31"/>
      <c r="H258" s="31"/>
      <c r="I258" s="31"/>
      <c r="J258" s="31"/>
    </row>
    <row r="259" spans="1:10" ht="42" customHeight="1" thickBot="1">
      <c r="A259" s="39" t="str">
        <f>HYPERLINK("#All.1Tab.test!$A"&amp;MATCH("RF01-05-03-TF-003",'All.1Tab.test'!$I:$I,0), "RF01-05-03-TF-003")</f>
        <v>RF01-05-03-TF-003</v>
      </c>
      <c r="B259" s="42">
        <f ca="1">COUNTIFS($A$4:$A260,$A258,$B$4:$B260,B260)</f>
        <v>1</v>
      </c>
      <c r="C259" s="117" t="str">
        <f>INDEX('All.1Tab.test'!$J:$J,MATCH($A259,'All.1Tab.test'!$I:$I,0))</f>
        <v>Annullamento Decurtazione non consentito ad utente territoriale non abilitato</v>
      </c>
      <c r="D259" s="118"/>
      <c r="E259" s="117" t="str">
        <f>INDEX('All.1Tab.test'!$N:$N,MATCH($A259,'All.1Tab.test'!$I:$I,0))</f>
        <v>Si verifica la impossibilità di annullare la decurtazione dal parte di un utente abilitato allo annullamento a livello territoriale NON avente come target l'utente che ha inserito la Decurtazione</v>
      </c>
      <c r="F259" s="118"/>
      <c r="G259" s="36">
        <v>1</v>
      </c>
      <c r="H259" s="37">
        <v>15</v>
      </c>
      <c r="I259" s="40">
        <f>COUNTA($B261:$B264)</f>
        <v>4</v>
      </c>
      <c r="J259" s="38" t="s">
        <v>303</v>
      </c>
    </row>
    <row r="260" spans="1:10" ht="14.65" customHeight="1" thickBot="1">
      <c r="A260" s="30" t="s">
        <v>432</v>
      </c>
      <c r="B260" s="32" t="s">
        <v>304</v>
      </c>
      <c r="C260" s="33" t="s">
        <v>305</v>
      </c>
      <c r="D260" s="33" t="s">
        <v>306</v>
      </c>
      <c r="E260" s="33" t="s">
        <v>307</v>
      </c>
      <c r="F260" s="33" t="s">
        <v>308</v>
      </c>
      <c r="G260" s="33"/>
      <c r="H260" s="33"/>
      <c r="I260" s="33"/>
      <c r="J260" s="34"/>
    </row>
    <row r="261" spans="1:10" ht="50.25" customHeight="1">
      <c r="A261" s="30" t="s">
        <v>432</v>
      </c>
      <c r="B261" s="8" t="s">
        <v>309</v>
      </c>
      <c r="C261" s="9" t="s">
        <v>310</v>
      </c>
      <c r="D261" s="10" t="s">
        <v>311</v>
      </c>
      <c r="E261" s="11"/>
      <c r="F261" s="10" t="s">
        <v>312</v>
      </c>
      <c r="G261" s="119"/>
      <c r="H261" s="122"/>
      <c r="I261" s="125"/>
      <c r="J261" s="128"/>
    </row>
    <row r="262" spans="1:10" ht="50.25" customHeight="1">
      <c r="A262" s="30" t="s">
        <v>432</v>
      </c>
      <c r="B262" s="12" t="s">
        <v>309</v>
      </c>
      <c r="C262" s="13" t="s">
        <v>313</v>
      </c>
      <c r="D262" s="10" t="s">
        <v>422</v>
      </c>
      <c r="E262" s="10" t="s">
        <v>423</v>
      </c>
      <c r="F262" s="11" t="s">
        <v>316</v>
      </c>
      <c r="G262" s="120"/>
      <c r="H262" s="123"/>
      <c r="I262" s="126"/>
      <c r="J262" s="128"/>
    </row>
    <row r="263" spans="1:10" ht="50.25" customHeight="1">
      <c r="A263" s="30" t="s">
        <v>432</v>
      </c>
      <c r="B263" s="14">
        <v>1</v>
      </c>
      <c r="C263" s="15" t="s">
        <v>317</v>
      </c>
      <c r="D263" s="16" t="s">
        <v>430</v>
      </c>
      <c r="E263" s="10"/>
      <c r="F263" s="11" t="s">
        <v>319</v>
      </c>
      <c r="G263" s="120"/>
      <c r="H263" s="123"/>
      <c r="I263" s="126"/>
      <c r="J263" s="128"/>
    </row>
    <row r="264" spans="1:10" ht="331.9" thickBot="1">
      <c r="A264" s="30" t="s">
        <v>432</v>
      </c>
      <c r="B264" s="17">
        <v>1</v>
      </c>
      <c r="C264" s="18" t="s">
        <v>320</v>
      </c>
      <c r="D264" s="19" t="s">
        <v>433</v>
      </c>
      <c r="E264" s="19"/>
      <c r="F264" s="19" t="s">
        <v>434</v>
      </c>
      <c r="G264" s="121"/>
      <c r="H264" s="124"/>
      <c r="I264" s="127"/>
      <c r="J264" s="129"/>
    </row>
    <row r="265" spans="1:10" ht="13.35" customHeight="1" thickBot="1">
      <c r="A265" s="30" t="s">
        <v>435</v>
      </c>
      <c r="B265" s="31"/>
      <c r="C265" s="31"/>
      <c r="D265" s="31"/>
      <c r="E265" s="31"/>
      <c r="F265" s="31"/>
      <c r="G265" s="31"/>
      <c r="H265" s="31"/>
      <c r="I265" s="31"/>
      <c r="J265" s="31"/>
    </row>
    <row r="266" spans="1:10" ht="42" customHeight="1" thickBot="1">
      <c r="A266" s="39" t="str">
        <f>HYPERLINK("#All.1Tab.test!$A"&amp;MATCH("RF01-05-03-TF-004",'All.1Tab.test'!$I:$I,0), "RF01-05-03-TF-004")</f>
        <v>RF01-05-03-TF-004</v>
      </c>
      <c r="B266" s="42">
        <f ca="1">COUNTIFS($A$4:$A267,$A265,$B$4:$B267,B267)</f>
        <v>1</v>
      </c>
      <c r="C266" s="117" t="str">
        <f>INDEX('All.1Tab.test'!$J:$J,MATCH($A266,'All.1Tab.test'!$I:$I,0))</f>
        <v>Annullamento di Decurtazione già annullata</v>
      </c>
      <c r="D266" s="118"/>
      <c r="E266" s="117" t="str">
        <f>INDEX('All.1Tab.test'!$N:$N,MATCH($A266,'All.1Tab.test'!$I:$I,0))</f>
        <v>Si verifica la impossibilità di annullare una decurtazione già annullata</v>
      </c>
      <c r="F266" s="118"/>
      <c r="G266" s="36">
        <v>1</v>
      </c>
      <c r="H266" s="37">
        <v>15</v>
      </c>
      <c r="I266" s="40">
        <f>COUNTA($B268:$B271)</f>
        <v>4</v>
      </c>
      <c r="J266" s="38" t="s">
        <v>303</v>
      </c>
    </row>
    <row r="267" spans="1:10" ht="14.45" customHeight="1" thickBot="1">
      <c r="A267" s="30" t="s">
        <v>435</v>
      </c>
      <c r="B267" s="32" t="s">
        <v>304</v>
      </c>
      <c r="C267" s="33" t="s">
        <v>305</v>
      </c>
      <c r="D267" s="33" t="s">
        <v>306</v>
      </c>
      <c r="E267" s="33" t="s">
        <v>307</v>
      </c>
      <c r="F267" s="33" t="s">
        <v>308</v>
      </c>
      <c r="G267" s="33"/>
      <c r="H267" s="33"/>
      <c r="I267" s="33"/>
      <c r="J267" s="34"/>
    </row>
    <row r="268" spans="1:10" ht="50.45" customHeight="1">
      <c r="A268" s="30" t="s">
        <v>435</v>
      </c>
      <c r="B268" s="8" t="s">
        <v>309</v>
      </c>
      <c r="C268" s="9" t="s">
        <v>310</v>
      </c>
      <c r="D268" s="10" t="s">
        <v>311</v>
      </c>
      <c r="E268" s="11"/>
      <c r="F268" s="10" t="s">
        <v>312</v>
      </c>
      <c r="G268" s="119"/>
      <c r="H268" s="122"/>
      <c r="I268" s="125"/>
      <c r="J268" s="128"/>
    </row>
    <row r="269" spans="1:10" ht="50.45" customHeight="1">
      <c r="A269" s="30" t="s">
        <v>435</v>
      </c>
      <c r="B269" s="12" t="s">
        <v>309</v>
      </c>
      <c r="C269" s="13" t="s">
        <v>313</v>
      </c>
      <c r="D269" s="10" t="s">
        <v>436</v>
      </c>
      <c r="E269" s="10" t="s">
        <v>423</v>
      </c>
      <c r="F269" s="11" t="s">
        <v>316</v>
      </c>
      <c r="G269" s="120"/>
      <c r="H269" s="123"/>
      <c r="I269" s="126"/>
      <c r="J269" s="128"/>
    </row>
    <row r="270" spans="1:10" ht="50.45" customHeight="1">
      <c r="A270" s="30" t="s">
        <v>435</v>
      </c>
      <c r="B270" s="14">
        <v>1</v>
      </c>
      <c r="C270" s="15" t="s">
        <v>317</v>
      </c>
      <c r="D270" s="16" t="s">
        <v>430</v>
      </c>
      <c r="E270" s="10"/>
      <c r="F270" s="11" t="s">
        <v>319</v>
      </c>
      <c r="G270" s="120"/>
      <c r="H270" s="123"/>
      <c r="I270" s="126"/>
      <c r="J270" s="128"/>
    </row>
    <row r="271" spans="1:10" ht="344.65" thickBot="1">
      <c r="A271" s="30" t="s">
        <v>435</v>
      </c>
      <c r="B271" s="17">
        <v>1</v>
      </c>
      <c r="C271" s="18" t="s">
        <v>320</v>
      </c>
      <c r="D271" s="19" t="s">
        <v>437</v>
      </c>
      <c r="E271" s="19"/>
      <c r="F271" s="19" t="s">
        <v>438</v>
      </c>
      <c r="G271" s="121"/>
      <c r="H271" s="124"/>
      <c r="I271" s="127"/>
      <c r="J271" s="129"/>
    </row>
    <row r="272" spans="1:10" ht="13.15" customHeight="1" thickBot="1">
      <c r="A272" s="30" t="s">
        <v>439</v>
      </c>
      <c r="B272" s="31"/>
      <c r="C272" s="31"/>
      <c r="D272" s="31"/>
      <c r="E272" s="31"/>
      <c r="F272" s="31"/>
      <c r="G272" s="31"/>
      <c r="H272" s="31"/>
      <c r="I272" s="31"/>
      <c r="J272" s="31"/>
    </row>
    <row r="273" spans="1:10" ht="42" customHeight="1" thickBot="1">
      <c r="A273" s="39" t="str">
        <f>HYPERLINK("#All.1Tab.test!$A"&amp;MATCH("RF01-05-04-TF-001",'All.1Tab.test'!$I:$I,0), "RF01-05-04-TF-001")</f>
        <v>RF01-05-04-TF-001</v>
      </c>
      <c r="B273" s="42">
        <f ca="1">COUNTIFS($A$4:$A274,$A272,$B$4:$B274,B274)</f>
        <v>1</v>
      </c>
      <c r="C273" s="117" t="str">
        <f>INDEX('All.1Tab.test'!$J:$J,MATCH($A273,'All.1Tab.test'!$I:$I,0))</f>
        <v>Scelta del motivo di annullamento da elenco</v>
      </c>
      <c r="D273" s="118"/>
      <c r="E273" s="117" t="str">
        <f>INDEX('All.1Tab.test'!$N:$N,MATCH($A273,'All.1Tab.test'!$I:$I,0))</f>
        <v>Si verifica la possibilità di selezionare il motivo dello annullamento da un elenco contenente Per errata imputazione
e Annullamento da Atto</v>
      </c>
      <c r="F273" s="118"/>
      <c r="G273" s="36">
        <v>1</v>
      </c>
      <c r="H273" s="37">
        <v>15</v>
      </c>
      <c r="I273" s="40">
        <f>COUNTA($B275:$B278)</f>
        <v>4</v>
      </c>
      <c r="J273" s="38" t="s">
        <v>303</v>
      </c>
    </row>
    <row r="274" spans="1:10" ht="14.65" customHeight="1" thickBot="1">
      <c r="A274" s="30" t="s">
        <v>439</v>
      </c>
      <c r="B274" s="32" t="s">
        <v>304</v>
      </c>
      <c r="C274" s="33" t="s">
        <v>305</v>
      </c>
      <c r="D274" s="33" t="s">
        <v>306</v>
      </c>
      <c r="E274" s="33" t="s">
        <v>307</v>
      </c>
      <c r="F274" s="33" t="s">
        <v>308</v>
      </c>
      <c r="G274" s="33"/>
      <c r="H274" s="33"/>
      <c r="I274" s="33"/>
      <c r="J274" s="34"/>
    </row>
    <row r="275" spans="1:10" ht="50.25" customHeight="1">
      <c r="A275" s="30" t="s">
        <v>439</v>
      </c>
      <c r="B275" s="8" t="s">
        <v>309</v>
      </c>
      <c r="C275" s="9" t="s">
        <v>310</v>
      </c>
      <c r="D275" s="10" t="s">
        <v>311</v>
      </c>
      <c r="E275" s="11"/>
      <c r="F275" s="10" t="s">
        <v>312</v>
      </c>
      <c r="G275" s="119"/>
      <c r="H275" s="122"/>
      <c r="I275" s="125"/>
      <c r="J275" s="128"/>
    </row>
    <row r="276" spans="1:10" ht="50.25" customHeight="1">
      <c r="A276" s="30" t="s">
        <v>439</v>
      </c>
      <c r="B276" s="12" t="s">
        <v>309</v>
      </c>
      <c r="C276" s="13" t="s">
        <v>313</v>
      </c>
      <c r="D276" s="10" t="s">
        <v>440</v>
      </c>
      <c r="E276" s="10" t="s">
        <v>429</v>
      </c>
      <c r="F276" s="11" t="s">
        <v>316</v>
      </c>
      <c r="G276" s="120"/>
      <c r="H276" s="123"/>
      <c r="I276" s="126"/>
      <c r="J276" s="128"/>
    </row>
    <row r="277" spans="1:10" ht="50.25" customHeight="1">
      <c r="A277" s="30" t="s">
        <v>439</v>
      </c>
      <c r="B277" s="14">
        <v>1</v>
      </c>
      <c r="C277" s="15" t="s">
        <v>317</v>
      </c>
      <c r="D277" s="16" t="s">
        <v>430</v>
      </c>
      <c r="E277" s="10"/>
      <c r="F277" s="11" t="s">
        <v>319</v>
      </c>
      <c r="G277" s="120"/>
      <c r="H277" s="123"/>
      <c r="I277" s="126"/>
      <c r="J277" s="128"/>
    </row>
    <row r="278" spans="1:10" ht="306.39999999999998" thickBot="1">
      <c r="A278" s="30" t="s">
        <v>439</v>
      </c>
      <c r="B278" s="17">
        <v>1</v>
      </c>
      <c r="C278" s="18" t="s">
        <v>320</v>
      </c>
      <c r="D278" s="19" t="s">
        <v>441</v>
      </c>
      <c r="E278" s="19"/>
      <c r="F278" s="19" t="s">
        <v>442</v>
      </c>
      <c r="G278" s="121"/>
      <c r="H278" s="124"/>
      <c r="I278" s="127"/>
      <c r="J278" s="129"/>
    </row>
    <row r="279" spans="1:10" ht="13.35" customHeight="1" thickBot="1">
      <c r="A279" s="30" t="s">
        <v>443</v>
      </c>
      <c r="B279" s="31"/>
      <c r="C279" s="31"/>
      <c r="D279" s="31"/>
      <c r="E279" s="31"/>
      <c r="F279" s="31"/>
      <c r="G279" s="31"/>
      <c r="H279" s="31"/>
      <c r="I279" s="31"/>
      <c r="J279" s="31"/>
    </row>
    <row r="280" spans="1:10" ht="42" customHeight="1" thickBot="1">
      <c r="A280" s="39" t="str">
        <f>HYPERLINK("#All.1Tab.test!$A"&amp;MATCH("RF02-02-01-TF-001",'All.1Tab.test'!$I:$I,0), "RF02-02-01-TF-001")</f>
        <v>RF02-02-01-TF-001</v>
      </c>
      <c r="B280" s="42">
        <f ca="1">COUNTIFS($A$4:$A281,$A279,$B$4:$B281,B281)</f>
        <v>1</v>
      </c>
      <c r="C280" s="117" t="str">
        <f>INDEX('All.1Tab.test'!$J:$J,MATCH($A280,'All.1Tab.test'!$I:$I,0))</f>
        <v xml:space="preserve">Storico Recuperi       </v>
      </c>
      <c r="D280" s="118"/>
      <c r="E280" s="117" t="str">
        <f>INDEX('All.1Tab.test'!$N:$N,MATCH($A280,'All.1Tab.test'!$I:$I,0))</f>
        <v>Si visualizza lo storico dei Recuperi relative ad una patente</v>
      </c>
      <c r="F280" s="118"/>
      <c r="G280" s="36">
        <v>1</v>
      </c>
      <c r="H280" s="37">
        <v>15</v>
      </c>
      <c r="I280" s="40">
        <f>COUNTA($B282:$B285)</f>
        <v>4</v>
      </c>
      <c r="J280" s="38" t="s">
        <v>303</v>
      </c>
    </row>
    <row r="281" spans="1:10" ht="14.45" customHeight="1" thickBot="1">
      <c r="A281" s="30" t="s">
        <v>443</v>
      </c>
      <c r="B281" s="32" t="s">
        <v>304</v>
      </c>
      <c r="C281" s="33" t="s">
        <v>305</v>
      </c>
      <c r="D281" s="33" t="s">
        <v>306</v>
      </c>
      <c r="E281" s="33" t="s">
        <v>307</v>
      </c>
      <c r="F281" s="33" t="s">
        <v>308</v>
      </c>
      <c r="G281" s="33"/>
      <c r="H281" s="33"/>
      <c r="I281" s="33"/>
      <c r="J281" s="34"/>
    </row>
    <row r="282" spans="1:10" ht="50.45" customHeight="1">
      <c r="A282" s="30" t="s">
        <v>443</v>
      </c>
      <c r="B282" s="8" t="s">
        <v>309</v>
      </c>
      <c r="C282" s="9" t="s">
        <v>310</v>
      </c>
      <c r="D282" s="10" t="s">
        <v>311</v>
      </c>
      <c r="E282" s="11"/>
      <c r="F282" s="10" t="s">
        <v>312</v>
      </c>
      <c r="G282" s="119"/>
      <c r="H282" s="122"/>
      <c r="I282" s="125"/>
      <c r="J282" s="128"/>
    </row>
    <row r="283" spans="1:10" ht="50.45" customHeight="1">
      <c r="A283" s="30" t="s">
        <v>443</v>
      </c>
      <c r="B283" s="12" t="s">
        <v>309</v>
      </c>
      <c r="C283" s="13" t="s">
        <v>313</v>
      </c>
      <c r="D283" s="10" t="s">
        <v>444</v>
      </c>
      <c r="E283" s="10" t="s">
        <v>315</v>
      </c>
      <c r="F283" s="11" t="s">
        <v>316</v>
      </c>
      <c r="G283" s="120"/>
      <c r="H283" s="123"/>
      <c r="I283" s="126"/>
      <c r="J283" s="128"/>
    </row>
    <row r="284" spans="1:10" ht="50.45" customHeight="1">
      <c r="A284" s="30" t="s">
        <v>443</v>
      </c>
      <c r="B284" s="14">
        <v>1</v>
      </c>
      <c r="C284" s="15" t="s">
        <v>317</v>
      </c>
      <c r="D284" s="16" t="s">
        <v>445</v>
      </c>
      <c r="E284" s="10"/>
      <c r="F284" s="11" t="s">
        <v>319</v>
      </c>
      <c r="G284" s="120"/>
      <c r="H284" s="123"/>
      <c r="I284" s="126"/>
      <c r="J284" s="128"/>
    </row>
    <row r="285" spans="1:10" ht="344.65" thickBot="1">
      <c r="A285" s="30" t="s">
        <v>443</v>
      </c>
      <c r="B285" s="17">
        <v>1</v>
      </c>
      <c r="C285" s="18" t="s">
        <v>320</v>
      </c>
      <c r="D285" s="19" t="s">
        <v>446</v>
      </c>
      <c r="E285" s="19"/>
      <c r="F285" s="19" t="s">
        <v>447</v>
      </c>
      <c r="G285" s="121"/>
      <c r="H285" s="124"/>
      <c r="I285" s="127"/>
      <c r="J285" s="129"/>
    </row>
    <row r="286" spans="1:10" ht="13.35" customHeight="1" thickBot="1">
      <c r="A286" s="30" t="s">
        <v>448</v>
      </c>
      <c r="B286" s="31"/>
      <c r="C286" s="31"/>
      <c r="D286" s="31"/>
      <c r="E286" s="31"/>
      <c r="F286" s="31"/>
      <c r="G286" s="31"/>
      <c r="H286" s="31"/>
      <c r="I286" s="31"/>
      <c r="J286" s="31"/>
    </row>
    <row r="287" spans="1:10" ht="42" customHeight="1" thickBot="1">
      <c r="A287" s="39" t="str">
        <f>HYPERLINK("#All.1Tab.test!$A"&amp;MATCH("RF02-02-02-TF-001",'All.1Tab.test'!$I:$I,0), "RF02-02-02-TF-001")</f>
        <v>RF02-02-02-TF-001</v>
      </c>
      <c r="B287" s="42">
        <f ca="1">COUNTIFS($A$4:$A288,$A286,$B$4:$B288,B288)</f>
        <v>1</v>
      </c>
      <c r="C287" s="117" t="str">
        <f>INDEX('All.1Tab.test'!$J:$J,MATCH($A287,'All.1Tab.test'!$I:$I,0))</f>
        <v xml:space="preserve">Recuperi annullabili da revisore </v>
      </c>
      <c r="D287" s="118"/>
      <c r="E287" s="117" t="str">
        <f>INDEX('All.1Tab.test'!$N:$N,MATCH($A287,'All.1Tab.test'!$I:$I,0))</f>
        <v>Risultano identiifcabili nello Storico Recuperi i recuperi che possono essere annullati</v>
      </c>
      <c r="F287" s="118"/>
      <c r="G287" s="36">
        <v>1</v>
      </c>
      <c r="H287" s="37">
        <v>15</v>
      </c>
      <c r="I287" s="40">
        <f>COUNTA($B289:$B292)</f>
        <v>4</v>
      </c>
      <c r="J287" s="38" t="s">
        <v>303</v>
      </c>
    </row>
    <row r="288" spans="1:10" ht="14.45" customHeight="1" thickBot="1">
      <c r="A288" s="30" t="s">
        <v>448</v>
      </c>
      <c r="B288" s="32" t="s">
        <v>304</v>
      </c>
      <c r="C288" s="33" t="s">
        <v>305</v>
      </c>
      <c r="D288" s="33" t="s">
        <v>306</v>
      </c>
      <c r="E288" s="33" t="s">
        <v>307</v>
      </c>
      <c r="F288" s="33" t="s">
        <v>308</v>
      </c>
      <c r="G288" s="33"/>
      <c r="H288" s="33"/>
      <c r="I288" s="33"/>
      <c r="J288" s="34"/>
    </row>
    <row r="289" spans="1:10" ht="50.45" customHeight="1">
      <c r="A289" s="30" t="s">
        <v>448</v>
      </c>
      <c r="B289" s="8" t="s">
        <v>309</v>
      </c>
      <c r="C289" s="9" t="s">
        <v>310</v>
      </c>
      <c r="D289" s="10" t="s">
        <v>311</v>
      </c>
      <c r="E289" s="11"/>
      <c r="F289" s="10" t="s">
        <v>312</v>
      </c>
      <c r="G289" s="119"/>
      <c r="H289" s="122"/>
      <c r="I289" s="125"/>
      <c r="J289" s="128"/>
    </row>
    <row r="290" spans="1:10" ht="50.45" customHeight="1">
      <c r="A290" s="30" t="s">
        <v>448</v>
      </c>
      <c r="B290" s="12" t="s">
        <v>309</v>
      </c>
      <c r="C290" s="13" t="s">
        <v>313</v>
      </c>
      <c r="D290" s="10" t="s">
        <v>449</v>
      </c>
      <c r="E290" s="10" t="s">
        <v>358</v>
      </c>
      <c r="F290" s="11" t="s">
        <v>316</v>
      </c>
      <c r="G290" s="120"/>
      <c r="H290" s="123"/>
      <c r="I290" s="126"/>
      <c r="J290" s="128"/>
    </row>
    <row r="291" spans="1:10" ht="50.45" customHeight="1">
      <c r="A291" s="30" t="s">
        <v>448</v>
      </c>
      <c r="B291" s="14">
        <v>1</v>
      </c>
      <c r="C291" s="15" t="s">
        <v>317</v>
      </c>
      <c r="D291" s="16" t="s">
        <v>445</v>
      </c>
      <c r="E291" s="10"/>
      <c r="F291" s="11" t="s">
        <v>319</v>
      </c>
      <c r="G291" s="120"/>
      <c r="H291" s="123"/>
      <c r="I291" s="126"/>
      <c r="J291" s="128"/>
    </row>
    <row r="292" spans="1:10" ht="357.4" thickBot="1">
      <c r="A292" s="30" t="s">
        <v>448</v>
      </c>
      <c r="B292" s="17">
        <v>1</v>
      </c>
      <c r="C292" s="18" t="s">
        <v>320</v>
      </c>
      <c r="D292" s="19" t="s">
        <v>450</v>
      </c>
      <c r="E292" s="19"/>
      <c r="F292" s="19" t="s">
        <v>451</v>
      </c>
      <c r="G292" s="121"/>
      <c r="H292" s="124"/>
      <c r="I292" s="127"/>
      <c r="J292" s="129"/>
    </row>
    <row r="293" spans="1:10" ht="13.35" customHeight="1" thickBot="1">
      <c r="A293" s="30" t="s">
        <v>452</v>
      </c>
      <c r="B293" s="31"/>
      <c r="C293" s="31"/>
      <c r="D293" s="31"/>
      <c r="E293" s="31"/>
      <c r="F293" s="31"/>
      <c r="G293" s="31"/>
      <c r="H293" s="31"/>
      <c r="I293" s="31"/>
      <c r="J293" s="31"/>
    </row>
    <row r="294" spans="1:10" ht="42" customHeight="1" thickBot="1">
      <c r="A294" s="39" t="str">
        <f>HYPERLINK("#All.1Tab.test!$A"&amp;MATCH("RF02-04-01-TF-001",'All.1Tab.test'!$I:$I,0), "RF02-04-01-TF-001")</f>
        <v>RF02-04-01-TF-001</v>
      </c>
      <c r="B294" s="42">
        <f ca="1">COUNTIFS($A$4:$A295,$A293,$B$4:$B295,B295)</f>
        <v>1</v>
      </c>
      <c r="C294" s="117" t="str">
        <f>INDEX('All.1Tab.test'!$J:$J,MATCH($A294,'All.1Tab.test'!$I:$I,0))</f>
        <v xml:space="preserve">Controllo Univocità Recupero           </v>
      </c>
      <c r="D294" s="118"/>
      <c r="E294" s="117" t="str">
        <f>INDEX('All.1Tab.test'!$N:$N,MATCH($A294,'All.1Tab.test'!$I:$I,0))</f>
        <v>L'utente verifica che non risulta possibile inserire due volte un recupero sulla stessa PaC. Il recupero viene identificato tramite Numero e Data Protocollo</v>
      </c>
      <c r="F294" s="118"/>
      <c r="G294" s="36">
        <v>1</v>
      </c>
      <c r="H294" s="37">
        <v>15</v>
      </c>
      <c r="I294" s="40">
        <f>COUNTA($B296:$B299)</f>
        <v>4</v>
      </c>
      <c r="J294" s="38" t="s">
        <v>303</v>
      </c>
    </row>
    <row r="295" spans="1:10" ht="14.45" customHeight="1" thickBot="1">
      <c r="A295" s="30" t="s">
        <v>452</v>
      </c>
      <c r="B295" s="32" t="s">
        <v>304</v>
      </c>
      <c r="C295" s="33" t="s">
        <v>305</v>
      </c>
      <c r="D295" s="33" t="s">
        <v>306</v>
      </c>
      <c r="E295" s="33" t="s">
        <v>307</v>
      </c>
      <c r="F295" s="33" t="s">
        <v>308</v>
      </c>
      <c r="G295" s="33"/>
      <c r="H295" s="33"/>
      <c r="I295" s="33"/>
      <c r="J295" s="34"/>
    </row>
    <row r="296" spans="1:10" ht="50.45" customHeight="1">
      <c r="A296" s="30" t="s">
        <v>452</v>
      </c>
      <c r="B296" s="8" t="s">
        <v>309</v>
      </c>
      <c r="C296" s="9" t="s">
        <v>310</v>
      </c>
      <c r="D296" s="10" t="s">
        <v>311</v>
      </c>
      <c r="E296" s="11"/>
      <c r="F296" s="10" t="s">
        <v>312</v>
      </c>
      <c r="G296" s="119"/>
      <c r="H296" s="122"/>
      <c r="I296" s="125"/>
      <c r="J296" s="128"/>
    </row>
    <row r="297" spans="1:10" ht="50.45" customHeight="1">
      <c r="A297" s="30" t="s">
        <v>452</v>
      </c>
      <c r="B297" s="12" t="s">
        <v>309</v>
      </c>
      <c r="C297" s="13" t="s">
        <v>313</v>
      </c>
      <c r="D297" s="10" t="s">
        <v>453</v>
      </c>
      <c r="E297" s="10" t="s">
        <v>358</v>
      </c>
      <c r="F297" s="11" t="s">
        <v>316</v>
      </c>
      <c r="G297" s="120"/>
      <c r="H297" s="123"/>
      <c r="I297" s="126"/>
      <c r="J297" s="128"/>
    </row>
    <row r="298" spans="1:10" ht="50.45" customHeight="1">
      <c r="A298" s="30" t="s">
        <v>452</v>
      </c>
      <c r="B298" s="14">
        <v>1</v>
      </c>
      <c r="C298" s="15" t="s">
        <v>317</v>
      </c>
      <c r="D298" s="16" t="s">
        <v>445</v>
      </c>
      <c r="E298" s="10"/>
      <c r="F298" s="11" t="s">
        <v>319</v>
      </c>
      <c r="G298" s="120"/>
      <c r="H298" s="123"/>
      <c r="I298" s="126"/>
      <c r="J298" s="128"/>
    </row>
    <row r="299" spans="1:10" ht="370.15" thickBot="1">
      <c r="A299" s="30" t="s">
        <v>452</v>
      </c>
      <c r="B299" s="17">
        <v>1</v>
      </c>
      <c r="C299" s="18" t="s">
        <v>320</v>
      </c>
      <c r="D299" s="19" t="s">
        <v>454</v>
      </c>
      <c r="E299" s="19"/>
      <c r="F299" s="19" t="s">
        <v>455</v>
      </c>
      <c r="G299" s="121"/>
      <c r="H299" s="124"/>
      <c r="I299" s="127"/>
      <c r="J299" s="129"/>
    </row>
    <row r="300" spans="1:10" ht="13.35" customHeight="1" thickBot="1">
      <c r="A300" s="30" t="s">
        <v>456</v>
      </c>
      <c r="B300" s="31"/>
      <c r="C300" s="31"/>
      <c r="D300" s="31"/>
      <c r="E300" s="31"/>
      <c r="F300" s="31"/>
      <c r="G300" s="31"/>
      <c r="H300" s="31"/>
      <c r="I300" s="31"/>
      <c r="J300" s="31"/>
    </row>
    <row r="301" spans="1:10" ht="42" customHeight="1" thickBot="1">
      <c r="A301" s="39" t="str">
        <f>HYPERLINK("#All.1Tab.test!$A"&amp;MATCH("RF02-04-02-TF-001",'All.1Tab.test'!$I:$I,0), "RF02-04-02-TF-001")</f>
        <v>RF02-04-02-TF-001</v>
      </c>
      <c r="B301" s="42">
        <f ca="1">COUNTIFS($A$4:$A302,$A300,$B$4:$B302,B302)</f>
        <v>1</v>
      </c>
      <c r="C301" s="117" t="str">
        <f>INDEX('All.1Tab.test'!$J:$J,MATCH($A301,'All.1Tab.test'!$I:$I,0))</f>
        <v>Inserimento nuovo recupero crediti utente punteggio superiore alla soglia prevista</v>
      </c>
      <c r="D301" s="118"/>
      <c r="E301" s="117" t="str">
        <f>INDEX('All.1Tab.test'!$N:$N,MATCH($A301,'All.1Tab.test'!$I:$I,0))</f>
        <v>L'utente abilitato verifica che NON sia possibile inserire un nuovo recupero crediti per una PaC con punteggio superiore o uguale a 15</v>
      </c>
      <c r="F301" s="118"/>
      <c r="G301" s="36">
        <v>1</v>
      </c>
      <c r="H301" s="37">
        <v>15</v>
      </c>
      <c r="I301" s="40">
        <f>COUNTA($B303:$B306)</f>
        <v>4</v>
      </c>
      <c r="J301" s="38" t="s">
        <v>303</v>
      </c>
    </row>
    <row r="302" spans="1:10" ht="14.45" customHeight="1" thickBot="1">
      <c r="A302" s="30" t="s">
        <v>456</v>
      </c>
      <c r="B302" s="32" t="s">
        <v>304</v>
      </c>
      <c r="C302" s="33" t="s">
        <v>305</v>
      </c>
      <c r="D302" s="33" t="s">
        <v>306</v>
      </c>
      <c r="E302" s="33" t="s">
        <v>307</v>
      </c>
      <c r="F302" s="33" t="s">
        <v>308</v>
      </c>
      <c r="G302" s="33"/>
      <c r="H302" s="33"/>
      <c r="I302" s="33"/>
      <c r="J302" s="34"/>
    </row>
    <row r="303" spans="1:10" ht="50.45" customHeight="1">
      <c r="A303" s="30" t="s">
        <v>456</v>
      </c>
      <c r="B303" s="8" t="s">
        <v>309</v>
      </c>
      <c r="C303" s="9" t="s">
        <v>310</v>
      </c>
      <c r="D303" s="10" t="s">
        <v>311</v>
      </c>
      <c r="E303" s="11"/>
      <c r="F303" s="10" t="s">
        <v>312</v>
      </c>
      <c r="G303" s="119"/>
      <c r="H303" s="122"/>
      <c r="I303" s="125"/>
      <c r="J303" s="128"/>
    </row>
    <row r="304" spans="1:10" ht="50.45" customHeight="1">
      <c r="A304" s="30" t="s">
        <v>456</v>
      </c>
      <c r="B304" s="12" t="s">
        <v>309</v>
      </c>
      <c r="C304" s="13" t="s">
        <v>313</v>
      </c>
      <c r="D304" s="10" t="s">
        <v>453</v>
      </c>
      <c r="E304" s="10" t="s">
        <v>358</v>
      </c>
      <c r="F304" s="11" t="s">
        <v>316</v>
      </c>
      <c r="G304" s="120"/>
      <c r="H304" s="123"/>
      <c r="I304" s="126"/>
      <c r="J304" s="128"/>
    </row>
    <row r="305" spans="1:10" ht="50.45" customHeight="1">
      <c r="A305" s="30" t="s">
        <v>456</v>
      </c>
      <c r="B305" s="14">
        <v>1</v>
      </c>
      <c r="C305" s="15" t="s">
        <v>317</v>
      </c>
      <c r="D305" s="16" t="s">
        <v>445</v>
      </c>
      <c r="E305" s="10"/>
      <c r="F305" s="11" t="s">
        <v>319</v>
      </c>
      <c r="G305" s="120"/>
      <c r="H305" s="123"/>
      <c r="I305" s="126"/>
      <c r="J305" s="128"/>
    </row>
    <row r="306" spans="1:10" ht="331.9" thickBot="1">
      <c r="A306" s="30" t="s">
        <v>456</v>
      </c>
      <c r="B306" s="17">
        <v>1</v>
      </c>
      <c r="C306" s="18" t="s">
        <v>320</v>
      </c>
      <c r="D306" s="19" t="s">
        <v>457</v>
      </c>
      <c r="E306" s="19"/>
      <c r="F306" s="19" t="s">
        <v>458</v>
      </c>
      <c r="G306" s="121"/>
      <c r="H306" s="124"/>
      <c r="I306" s="127"/>
      <c r="J306" s="129"/>
    </row>
    <row r="307" spans="1:10" ht="13.35" customHeight="1" thickBot="1">
      <c r="A307" s="30" t="s">
        <v>459</v>
      </c>
      <c r="B307" s="31"/>
      <c r="C307" s="31"/>
      <c r="D307" s="31"/>
      <c r="E307" s="31"/>
      <c r="F307" s="31"/>
      <c r="G307" s="31"/>
      <c r="H307" s="31"/>
      <c r="I307" s="31"/>
      <c r="J307" s="31"/>
    </row>
    <row r="308" spans="1:10" ht="42" customHeight="1" thickBot="1">
      <c r="A308" s="39" t="str">
        <f>HYPERLINK("#All.1Tab.test!$A"&amp;MATCH("RF02-04-02-TF-002",'All.1Tab.test'!$I:$I,0), "RF02-04-02-TF-002")</f>
        <v>RF02-04-02-TF-002</v>
      </c>
      <c r="B308" s="42">
        <f ca="1">COUNTIFS($A$4:$A309,$A307,$B$4:$B309,B309)</f>
        <v>1</v>
      </c>
      <c r="C308" s="117" t="str">
        <f>INDEX('All.1Tab.test'!$J:$J,MATCH($A308,'All.1Tab.test'!$I:$I,0))</f>
        <v>Inserimento nuovo recupero crediti con Data Protocollo precedente alla emissione della PaC</v>
      </c>
      <c r="D308" s="118"/>
      <c r="E308" s="117" t="str">
        <f>INDEX('All.1Tab.test'!$N:$N,MATCH($A308,'All.1Tab.test'!$I:$I,0))</f>
        <v>L'utente abilitato verifica che NON sia possibile inserire un nuovo recupero crediti con una Data Protocollo precedente alla data di emissione della PaC</v>
      </c>
      <c r="F308" s="118"/>
      <c r="G308" s="36">
        <v>1</v>
      </c>
      <c r="H308" s="37">
        <v>15</v>
      </c>
      <c r="I308" s="40">
        <f>COUNTA($B310:$B313)</f>
        <v>4</v>
      </c>
      <c r="J308" s="38" t="s">
        <v>303</v>
      </c>
    </row>
    <row r="309" spans="1:10" ht="14.45" customHeight="1" thickBot="1">
      <c r="A309" s="30" t="s">
        <v>459</v>
      </c>
      <c r="B309" s="32" t="s">
        <v>304</v>
      </c>
      <c r="C309" s="33" t="s">
        <v>305</v>
      </c>
      <c r="D309" s="33" t="s">
        <v>306</v>
      </c>
      <c r="E309" s="33" t="s">
        <v>307</v>
      </c>
      <c r="F309" s="33" t="s">
        <v>308</v>
      </c>
      <c r="G309" s="33"/>
      <c r="H309" s="33"/>
      <c r="I309" s="33"/>
      <c r="J309" s="34"/>
    </row>
    <row r="310" spans="1:10" ht="50.45" customHeight="1">
      <c r="A310" s="30" t="s">
        <v>459</v>
      </c>
      <c r="B310" s="8" t="s">
        <v>309</v>
      </c>
      <c r="C310" s="9" t="s">
        <v>310</v>
      </c>
      <c r="D310" s="10" t="s">
        <v>311</v>
      </c>
      <c r="E310" s="11"/>
      <c r="F310" s="10" t="s">
        <v>312</v>
      </c>
      <c r="G310" s="119"/>
      <c r="H310" s="122"/>
      <c r="I310" s="125"/>
      <c r="J310" s="128"/>
    </row>
    <row r="311" spans="1:10" ht="50.45" customHeight="1">
      <c r="A311" s="30" t="s">
        <v>459</v>
      </c>
      <c r="B311" s="12" t="s">
        <v>309</v>
      </c>
      <c r="C311" s="13" t="s">
        <v>313</v>
      </c>
      <c r="D311" s="10" t="s">
        <v>453</v>
      </c>
      <c r="E311" s="10" t="s">
        <v>358</v>
      </c>
      <c r="F311" s="11" t="s">
        <v>316</v>
      </c>
      <c r="G311" s="120"/>
      <c r="H311" s="123"/>
      <c r="I311" s="126"/>
      <c r="J311" s="128"/>
    </row>
    <row r="312" spans="1:10" ht="50.45" customHeight="1">
      <c r="A312" s="30" t="s">
        <v>459</v>
      </c>
      <c r="B312" s="14">
        <v>1</v>
      </c>
      <c r="C312" s="15" t="s">
        <v>317</v>
      </c>
      <c r="D312" s="16" t="s">
        <v>445</v>
      </c>
      <c r="E312" s="10"/>
      <c r="F312" s="11" t="s">
        <v>319</v>
      </c>
      <c r="G312" s="120"/>
      <c r="H312" s="123"/>
      <c r="I312" s="126"/>
      <c r="J312" s="128"/>
    </row>
    <row r="313" spans="1:10" ht="331.9" thickBot="1">
      <c r="A313" s="30" t="s">
        <v>459</v>
      </c>
      <c r="B313" s="17">
        <v>1</v>
      </c>
      <c r="C313" s="18" t="s">
        <v>320</v>
      </c>
      <c r="D313" s="19" t="s">
        <v>460</v>
      </c>
      <c r="E313" s="19"/>
      <c r="F313" s="19" t="s">
        <v>461</v>
      </c>
      <c r="G313" s="121"/>
      <c r="H313" s="124"/>
      <c r="I313" s="127"/>
      <c r="J313" s="129"/>
    </row>
    <row r="314" spans="1:10" ht="13.35" customHeight="1" thickBot="1">
      <c r="A314" s="30" t="s">
        <v>462</v>
      </c>
      <c r="B314" s="31"/>
      <c r="C314" s="31"/>
      <c r="D314" s="31"/>
      <c r="E314" s="31"/>
      <c r="F314" s="31"/>
      <c r="G314" s="31"/>
      <c r="H314" s="31"/>
      <c r="I314" s="31"/>
      <c r="J314" s="31"/>
    </row>
    <row r="315" spans="1:10" ht="42" customHeight="1" thickBot="1">
      <c r="A315" s="39" t="str">
        <f>HYPERLINK("#All.1Tab.test!$A"&amp;MATCH("RF02-04-02-TF-003",'All.1Tab.test'!$I:$I,0), "RF02-04-02-TF-003")</f>
        <v>RF02-04-02-TF-003</v>
      </c>
      <c r="B315" s="42">
        <f ca="1">COUNTIFS($A$4:$A316,$A314,$B$4:$B316,B316)</f>
        <v>1</v>
      </c>
      <c r="C315" s="117" t="str">
        <f>INDEX('All.1Tab.test'!$J:$J,MATCH($A315,'All.1Tab.test'!$I:$I,0))</f>
        <v>Inserimento nuovo recupero crediti con punteggio fuori dai limiti ammessi</v>
      </c>
      <c r="D315" s="118"/>
      <c r="E315" s="117" t="str">
        <f>INDEX('All.1Tab.test'!$N:$N,MATCH($A315,'All.1Tab.test'!$I:$I,0))</f>
        <v xml:space="preserve">L'utente abilitato verifica che NON sia possibile inserire un nuovo recupero crediti con valore al di fuori dei limiti previsti </v>
      </c>
      <c r="F315" s="118"/>
      <c r="G315" s="36">
        <v>1</v>
      </c>
      <c r="H315" s="37">
        <v>15</v>
      </c>
      <c r="I315" s="40">
        <f>COUNTA($B317:$B320)</f>
        <v>4</v>
      </c>
      <c r="J315" s="38" t="s">
        <v>303</v>
      </c>
    </row>
    <row r="316" spans="1:10" ht="14.45" customHeight="1" thickBot="1">
      <c r="A316" s="30" t="s">
        <v>462</v>
      </c>
      <c r="B316" s="32" t="s">
        <v>304</v>
      </c>
      <c r="C316" s="33" t="s">
        <v>305</v>
      </c>
      <c r="D316" s="33" t="s">
        <v>306</v>
      </c>
      <c r="E316" s="33" t="s">
        <v>307</v>
      </c>
      <c r="F316" s="33" t="s">
        <v>308</v>
      </c>
      <c r="G316" s="33"/>
      <c r="H316" s="33"/>
      <c r="I316" s="33"/>
      <c r="J316" s="34"/>
    </row>
    <row r="317" spans="1:10" ht="50.45" customHeight="1">
      <c r="A317" s="30" t="s">
        <v>462</v>
      </c>
      <c r="B317" s="8" t="s">
        <v>309</v>
      </c>
      <c r="C317" s="9" t="s">
        <v>310</v>
      </c>
      <c r="D317" s="10" t="s">
        <v>311</v>
      </c>
      <c r="E317" s="11"/>
      <c r="F317" s="10" t="s">
        <v>312</v>
      </c>
      <c r="G317" s="119"/>
      <c r="H317" s="122"/>
      <c r="I317" s="125"/>
      <c r="J317" s="128"/>
    </row>
    <row r="318" spans="1:10" ht="50.45" customHeight="1">
      <c r="A318" s="30" t="s">
        <v>462</v>
      </c>
      <c r="B318" s="12" t="s">
        <v>309</v>
      </c>
      <c r="C318" s="13" t="s">
        <v>313</v>
      </c>
      <c r="D318" s="10" t="s">
        <v>453</v>
      </c>
      <c r="E318" s="10" t="s">
        <v>358</v>
      </c>
      <c r="F318" s="11" t="s">
        <v>316</v>
      </c>
      <c r="G318" s="120"/>
      <c r="H318" s="123"/>
      <c r="I318" s="126"/>
      <c r="J318" s="128"/>
    </row>
    <row r="319" spans="1:10" ht="50.45" customHeight="1">
      <c r="A319" s="30" t="s">
        <v>462</v>
      </c>
      <c r="B319" s="14">
        <v>1</v>
      </c>
      <c r="C319" s="15" t="s">
        <v>317</v>
      </c>
      <c r="D319" s="16" t="s">
        <v>445</v>
      </c>
      <c r="E319" s="10"/>
      <c r="F319" s="11" t="s">
        <v>319</v>
      </c>
      <c r="G319" s="120"/>
      <c r="H319" s="123"/>
      <c r="I319" s="126"/>
      <c r="J319" s="128"/>
    </row>
    <row r="320" spans="1:10" ht="344.65" thickBot="1">
      <c r="A320" s="30" t="s">
        <v>462</v>
      </c>
      <c r="B320" s="17">
        <v>1</v>
      </c>
      <c r="C320" s="18" t="s">
        <v>320</v>
      </c>
      <c r="D320" s="19" t="s">
        <v>463</v>
      </c>
      <c r="E320" s="19"/>
      <c r="F320" s="19" t="s">
        <v>461</v>
      </c>
      <c r="G320" s="121"/>
      <c r="H320" s="124"/>
      <c r="I320" s="127"/>
      <c r="J320" s="129"/>
    </row>
    <row r="321" spans="1:10" ht="13.35" customHeight="1" thickBot="1">
      <c r="A321" s="30" t="s">
        <v>464</v>
      </c>
      <c r="B321" s="31"/>
      <c r="C321" s="31"/>
      <c r="D321" s="31"/>
      <c r="E321" s="31"/>
      <c r="F321" s="31"/>
      <c r="G321" s="31"/>
      <c r="H321" s="31"/>
      <c r="I321" s="31"/>
      <c r="J321" s="31"/>
    </row>
    <row r="322" spans="1:10" ht="42" customHeight="1" thickBot="1">
      <c r="A322" s="39" t="str">
        <f>HYPERLINK("#All.1Tab.test!$A"&amp;MATCH("RF02-04-02-TF-004",'All.1Tab.test'!$I:$I,0), "RF02-04-02-TF-004")</f>
        <v>RF02-04-02-TF-004</v>
      </c>
      <c r="B322" s="42">
        <f ca="1">COUNTIFS($A$4:$A323,$A321,$B$4:$B323,B323)</f>
        <v>1</v>
      </c>
      <c r="C322" s="117" t="str">
        <f>INDEX('All.1Tab.test'!$J:$J,MATCH($A322,'All.1Tab.test'!$I:$I,0))</f>
        <v>Inserimento nuovo recupero crediti con punteggio inferiore alla soglia prevista</v>
      </c>
      <c r="D322" s="118"/>
      <c r="E322" s="117" t="str">
        <f>INDEX('All.1Tab.test'!$N:$N,MATCH($A322,'All.1Tab.test'!$I:$I,0))</f>
        <v>L'utente abilitato verifica che sia possibile inserire un nuovo recupero crediti per una PaC con punteggio inferiore a 15 e Data Protocollo successiva alla emissione</v>
      </c>
      <c r="F322" s="118"/>
      <c r="G322" s="36">
        <v>1</v>
      </c>
      <c r="H322" s="37">
        <v>15</v>
      </c>
      <c r="I322" s="40">
        <f>COUNTA($B324:$B327)</f>
        <v>4</v>
      </c>
      <c r="J322" s="38" t="s">
        <v>303</v>
      </c>
    </row>
    <row r="323" spans="1:10" ht="14.45" customHeight="1" thickBot="1">
      <c r="A323" s="30" t="s">
        <v>464</v>
      </c>
      <c r="B323" s="32" t="s">
        <v>304</v>
      </c>
      <c r="C323" s="33" t="s">
        <v>305</v>
      </c>
      <c r="D323" s="33" t="s">
        <v>306</v>
      </c>
      <c r="E323" s="33" t="s">
        <v>307</v>
      </c>
      <c r="F323" s="33" t="s">
        <v>308</v>
      </c>
      <c r="G323" s="33"/>
      <c r="H323" s="33"/>
      <c r="I323" s="33"/>
      <c r="J323" s="34"/>
    </row>
    <row r="324" spans="1:10" ht="50.45" customHeight="1">
      <c r="A324" s="30" t="s">
        <v>464</v>
      </c>
      <c r="B324" s="8" t="s">
        <v>309</v>
      </c>
      <c r="C324" s="9" t="s">
        <v>310</v>
      </c>
      <c r="D324" s="10" t="s">
        <v>311</v>
      </c>
      <c r="E324" s="11"/>
      <c r="F324" s="10" t="s">
        <v>312</v>
      </c>
      <c r="G324" s="119"/>
      <c r="H324" s="122"/>
      <c r="I324" s="125"/>
      <c r="J324" s="128"/>
    </row>
    <row r="325" spans="1:10" ht="50.45" customHeight="1">
      <c r="A325" s="30" t="s">
        <v>464</v>
      </c>
      <c r="B325" s="12" t="s">
        <v>309</v>
      </c>
      <c r="C325" s="13" t="s">
        <v>313</v>
      </c>
      <c r="D325" s="10" t="s">
        <v>453</v>
      </c>
      <c r="E325" s="10" t="s">
        <v>358</v>
      </c>
      <c r="F325" s="11" t="s">
        <v>316</v>
      </c>
      <c r="G325" s="120"/>
      <c r="H325" s="123"/>
      <c r="I325" s="126"/>
      <c r="J325" s="128"/>
    </row>
    <row r="326" spans="1:10" ht="50.45" customHeight="1">
      <c r="A326" s="30" t="s">
        <v>464</v>
      </c>
      <c r="B326" s="14">
        <v>1</v>
      </c>
      <c r="C326" s="15" t="s">
        <v>317</v>
      </c>
      <c r="D326" s="16" t="s">
        <v>445</v>
      </c>
      <c r="E326" s="10"/>
      <c r="F326" s="11" t="s">
        <v>319</v>
      </c>
      <c r="G326" s="120"/>
      <c r="H326" s="123"/>
      <c r="I326" s="126"/>
      <c r="J326" s="128"/>
    </row>
    <row r="327" spans="1:10" ht="344.65" thickBot="1">
      <c r="A327" s="30" t="s">
        <v>464</v>
      </c>
      <c r="B327" s="17">
        <v>1</v>
      </c>
      <c r="C327" s="18" t="s">
        <v>320</v>
      </c>
      <c r="D327" s="19" t="s">
        <v>465</v>
      </c>
      <c r="E327" s="19"/>
      <c r="F327" s="19" t="s">
        <v>466</v>
      </c>
      <c r="G327" s="121"/>
      <c r="H327" s="124"/>
      <c r="I327" s="127"/>
      <c r="J327" s="129"/>
    </row>
    <row r="328" spans="1:10" ht="13.35" customHeight="1" thickBot="1">
      <c r="A328" s="30" t="s">
        <v>467</v>
      </c>
      <c r="B328" s="31"/>
      <c r="C328" s="31"/>
      <c r="D328" s="31"/>
      <c r="E328" s="31"/>
      <c r="F328" s="31"/>
      <c r="G328" s="31"/>
      <c r="H328" s="31"/>
      <c r="I328" s="31"/>
      <c r="J328" s="31"/>
    </row>
    <row r="329" spans="1:10" ht="42" customHeight="1" thickBot="1">
      <c r="A329" s="39" t="str">
        <f>HYPERLINK("#All.1Tab.test!$A"&amp;MATCH("RF02-04-02-TF-005",'All.1Tab.test'!$I:$I,0), "RF02-04-02-TF-005")</f>
        <v>RF02-04-02-TF-005</v>
      </c>
      <c r="B329" s="42">
        <f ca="1">COUNTIFS($A$4:$A330,$A328,$B$4:$B330,B330)</f>
        <v>1</v>
      </c>
      <c r="C329" s="117" t="str">
        <f>INDEX('All.1Tab.test'!$J:$J,MATCH($A329,'All.1Tab.test'!$I:$I,0))</f>
        <v>Inserimento nuovo recupero crediti con utente NON autorizzato</v>
      </c>
      <c r="D329" s="118"/>
      <c r="E329" s="117" t="str">
        <f>INDEX('All.1Tab.test'!$N:$N,MATCH($A329,'All.1Tab.test'!$I:$I,0))</f>
        <v>L'utente verifica che NON sia possibile l'inserimento di un recepero crediti in assenza di abilitazione</v>
      </c>
      <c r="F329" s="118"/>
      <c r="G329" s="36">
        <v>1</v>
      </c>
      <c r="H329" s="37">
        <v>15</v>
      </c>
      <c r="I329" s="40">
        <f>COUNTA($B331:$B334)</f>
        <v>4</v>
      </c>
      <c r="J329" s="38" t="s">
        <v>303</v>
      </c>
    </row>
    <row r="330" spans="1:10" ht="14.45" customHeight="1" thickBot="1">
      <c r="A330" s="30" t="s">
        <v>467</v>
      </c>
      <c r="B330" s="32" t="s">
        <v>304</v>
      </c>
      <c r="C330" s="33" t="s">
        <v>305</v>
      </c>
      <c r="D330" s="33" t="s">
        <v>306</v>
      </c>
      <c r="E330" s="33" t="s">
        <v>307</v>
      </c>
      <c r="F330" s="33" t="s">
        <v>308</v>
      </c>
      <c r="G330" s="33"/>
      <c r="H330" s="33"/>
      <c r="I330" s="33"/>
      <c r="J330" s="34"/>
    </row>
    <row r="331" spans="1:10" ht="50.45" customHeight="1">
      <c r="A331" s="30" t="s">
        <v>467</v>
      </c>
      <c r="B331" s="8" t="s">
        <v>309</v>
      </c>
      <c r="C331" s="9" t="s">
        <v>310</v>
      </c>
      <c r="D331" s="10" t="s">
        <v>311</v>
      </c>
      <c r="E331" s="11"/>
      <c r="F331" s="10" t="s">
        <v>312</v>
      </c>
      <c r="G331" s="119"/>
      <c r="H331" s="122"/>
      <c r="I331" s="125"/>
      <c r="J331" s="128"/>
    </row>
    <row r="332" spans="1:10" ht="50.45" customHeight="1">
      <c r="A332" s="30" t="s">
        <v>467</v>
      </c>
      <c r="B332" s="12" t="s">
        <v>309</v>
      </c>
      <c r="C332" s="13" t="s">
        <v>313</v>
      </c>
      <c r="D332" s="10" t="s">
        <v>468</v>
      </c>
      <c r="E332" s="10" t="s">
        <v>469</v>
      </c>
      <c r="F332" s="11" t="s">
        <v>316</v>
      </c>
      <c r="G332" s="120"/>
      <c r="H332" s="123"/>
      <c r="I332" s="126"/>
      <c r="J332" s="128"/>
    </row>
    <row r="333" spans="1:10" ht="50.45" customHeight="1">
      <c r="A333" s="30" t="s">
        <v>467</v>
      </c>
      <c r="B333" s="14">
        <v>1</v>
      </c>
      <c r="C333" s="15" t="s">
        <v>317</v>
      </c>
      <c r="D333" s="16" t="s">
        <v>445</v>
      </c>
      <c r="E333" s="10"/>
      <c r="F333" s="11" t="s">
        <v>319</v>
      </c>
      <c r="G333" s="120"/>
      <c r="H333" s="123"/>
      <c r="I333" s="126"/>
      <c r="J333" s="128"/>
    </row>
    <row r="334" spans="1:10" ht="331.9" thickBot="1">
      <c r="A334" s="30" t="s">
        <v>467</v>
      </c>
      <c r="B334" s="17">
        <v>1</v>
      </c>
      <c r="C334" s="18" t="s">
        <v>320</v>
      </c>
      <c r="D334" s="19" t="s">
        <v>470</v>
      </c>
      <c r="E334" s="19"/>
      <c r="F334" s="19" t="s">
        <v>461</v>
      </c>
      <c r="G334" s="121"/>
      <c r="H334" s="124"/>
      <c r="I334" s="127"/>
      <c r="J334" s="129"/>
    </row>
    <row r="335" spans="1:10" ht="13.35" customHeight="1" thickBot="1">
      <c r="A335" s="30" t="s">
        <v>471</v>
      </c>
      <c r="B335" s="31"/>
      <c r="C335" s="31"/>
      <c r="D335" s="31"/>
      <c r="E335" s="31"/>
      <c r="F335" s="31"/>
      <c r="G335" s="31"/>
      <c r="H335" s="31"/>
      <c r="I335" s="31"/>
      <c r="J335" s="31"/>
    </row>
    <row r="336" spans="1:10" ht="42" customHeight="1" thickBot="1">
      <c r="A336" s="39" t="str">
        <f>HYPERLINK("#All.1Tab.test!$A"&amp;MATCH("RF02-05-01-TF-001",'All.1Tab.test'!$I:$I,0), "RF02-05-01-TF-001")</f>
        <v>RF02-05-01-TF-001</v>
      </c>
      <c r="B336" s="42">
        <f ca="1">COUNTIFS($A$4:$A337,$A335,$B$4:$B337,B337)</f>
        <v>1</v>
      </c>
      <c r="C336" s="117" t="str">
        <f>INDEX('All.1Tab.test'!$J:$J,MATCH($A336,'All.1Tab.test'!$I:$I,0))</f>
        <v>Annullamento di un Recupero già annullato</v>
      </c>
      <c r="D336" s="118"/>
      <c r="E336" s="117" t="str">
        <f>INDEX('All.1Tab.test'!$N:$N,MATCH($A336,'All.1Tab.test'!$I:$I,0))</f>
        <v>L'utente verifica che NON sia annullare un recupero già annullato</v>
      </c>
      <c r="F336" s="118"/>
      <c r="G336" s="36">
        <v>1</v>
      </c>
      <c r="H336" s="37">
        <v>15</v>
      </c>
      <c r="I336" s="40">
        <f>COUNTA($B338:$B341)</f>
        <v>4</v>
      </c>
      <c r="J336" s="38" t="s">
        <v>303</v>
      </c>
    </row>
    <row r="337" spans="1:10" ht="14.45" customHeight="1" thickBot="1">
      <c r="A337" s="30" t="s">
        <v>471</v>
      </c>
      <c r="B337" s="32" t="s">
        <v>304</v>
      </c>
      <c r="C337" s="33" t="s">
        <v>305</v>
      </c>
      <c r="D337" s="33" t="s">
        <v>306</v>
      </c>
      <c r="E337" s="33" t="s">
        <v>307</v>
      </c>
      <c r="F337" s="33" t="s">
        <v>308</v>
      </c>
      <c r="G337" s="33"/>
      <c r="H337" s="33"/>
      <c r="I337" s="33"/>
      <c r="J337" s="34"/>
    </row>
    <row r="338" spans="1:10" ht="50.45" customHeight="1">
      <c r="A338" s="30" t="s">
        <v>471</v>
      </c>
      <c r="B338" s="8" t="s">
        <v>309</v>
      </c>
      <c r="C338" s="9" t="s">
        <v>310</v>
      </c>
      <c r="D338" s="10" t="s">
        <v>311</v>
      </c>
      <c r="E338" s="11"/>
      <c r="F338" s="10" t="s">
        <v>312</v>
      </c>
      <c r="G338" s="119"/>
      <c r="H338" s="122"/>
      <c r="I338" s="125"/>
      <c r="J338" s="128"/>
    </row>
    <row r="339" spans="1:10" ht="50.45" customHeight="1">
      <c r="A339" s="30" t="s">
        <v>471</v>
      </c>
      <c r="B339" s="12" t="s">
        <v>309</v>
      </c>
      <c r="C339" s="13" t="s">
        <v>313</v>
      </c>
      <c r="D339" s="10" t="s">
        <v>453</v>
      </c>
      <c r="E339" s="10" t="s">
        <v>358</v>
      </c>
      <c r="F339" s="11" t="s">
        <v>316</v>
      </c>
      <c r="G339" s="120"/>
      <c r="H339" s="123"/>
      <c r="I339" s="126"/>
      <c r="J339" s="128"/>
    </row>
    <row r="340" spans="1:10" ht="50.45" customHeight="1">
      <c r="A340" s="30" t="s">
        <v>471</v>
      </c>
      <c r="B340" s="14">
        <v>1</v>
      </c>
      <c r="C340" s="15" t="s">
        <v>317</v>
      </c>
      <c r="D340" s="16" t="s">
        <v>445</v>
      </c>
      <c r="E340" s="10"/>
      <c r="F340" s="11" t="s">
        <v>319</v>
      </c>
      <c r="G340" s="120"/>
      <c r="H340" s="123"/>
      <c r="I340" s="126"/>
      <c r="J340" s="128"/>
    </row>
    <row r="341" spans="1:10" ht="344.65" thickBot="1">
      <c r="A341" s="30" t="s">
        <v>471</v>
      </c>
      <c r="B341" s="17">
        <v>1</v>
      </c>
      <c r="C341" s="18" t="s">
        <v>320</v>
      </c>
      <c r="D341" s="19" t="s">
        <v>472</v>
      </c>
      <c r="E341" s="19"/>
      <c r="F341" s="19" t="s">
        <v>473</v>
      </c>
      <c r="G341" s="121"/>
      <c r="H341" s="124"/>
      <c r="I341" s="127"/>
      <c r="J341" s="129"/>
    </row>
    <row r="342" spans="1:10" ht="13.35" customHeight="1" thickBot="1">
      <c r="A342" s="30" t="s">
        <v>474</v>
      </c>
      <c r="B342" s="31"/>
      <c r="C342" s="31"/>
      <c r="D342" s="31"/>
      <c r="E342" s="31"/>
      <c r="F342" s="31"/>
      <c r="G342" s="31"/>
      <c r="H342" s="31"/>
      <c r="I342" s="31"/>
      <c r="J342" s="31"/>
    </row>
    <row r="343" spans="1:10" ht="42" customHeight="1" thickBot="1">
      <c r="A343" s="39" t="str">
        <f>HYPERLINK("#All.1Tab.test!$A"&amp;MATCH("RF02-05-01-TF-002",'All.1Tab.test'!$I:$I,0), "RF02-05-01-TF-002")</f>
        <v>RF02-05-01-TF-002</v>
      </c>
      <c r="B343" s="42">
        <f ca="1">COUNTIFS($A$4:$A344,$A342,$B$4:$B344,B344)</f>
        <v>1</v>
      </c>
      <c r="C343" s="117" t="str">
        <f>INDEX('All.1Tab.test'!$J:$J,MATCH($A343,'All.1Tab.test'!$I:$I,0))</f>
        <v>Annullamento di un Recupero da utente territoriale</v>
      </c>
      <c r="D343" s="118"/>
      <c r="E343" s="117" t="str">
        <f>INDEX('All.1Tab.test'!$N:$N,MATCH($A343,'All.1Tab.test'!$I:$I,0))</f>
        <v>Si verifica la possibilità di annullare il recupero dal parte di un utente abilitato allo annullamento a livello territoriale avente come target l'utente che ha inserito il recupero</v>
      </c>
      <c r="F343" s="118"/>
      <c r="G343" s="36">
        <v>1</v>
      </c>
      <c r="H343" s="37">
        <v>15</v>
      </c>
      <c r="I343" s="40">
        <f>COUNTA($B345:$B348)</f>
        <v>4</v>
      </c>
      <c r="J343" s="38" t="s">
        <v>303</v>
      </c>
    </row>
    <row r="344" spans="1:10" ht="14.45" customHeight="1" thickBot="1">
      <c r="A344" s="30" t="s">
        <v>474</v>
      </c>
      <c r="B344" s="32" t="s">
        <v>304</v>
      </c>
      <c r="C344" s="33" t="s">
        <v>305</v>
      </c>
      <c r="D344" s="33" t="s">
        <v>306</v>
      </c>
      <c r="E344" s="33" t="s">
        <v>307</v>
      </c>
      <c r="F344" s="33" t="s">
        <v>308</v>
      </c>
      <c r="G344" s="33"/>
      <c r="H344" s="33"/>
      <c r="I344" s="33"/>
      <c r="J344" s="34"/>
    </row>
    <row r="345" spans="1:10" ht="50.45" customHeight="1">
      <c r="A345" s="30" t="s">
        <v>474</v>
      </c>
      <c r="B345" s="8" t="s">
        <v>309</v>
      </c>
      <c r="C345" s="9" t="s">
        <v>310</v>
      </c>
      <c r="D345" s="10" t="s">
        <v>311</v>
      </c>
      <c r="E345" s="11"/>
      <c r="F345" s="10" t="s">
        <v>312</v>
      </c>
      <c r="G345" s="119"/>
      <c r="H345" s="122"/>
      <c r="I345" s="125"/>
      <c r="J345" s="128"/>
    </row>
    <row r="346" spans="1:10" ht="50.45" customHeight="1">
      <c r="A346" s="30" t="s">
        <v>474</v>
      </c>
      <c r="B346" s="12" t="s">
        <v>309</v>
      </c>
      <c r="C346" s="13" t="s">
        <v>313</v>
      </c>
      <c r="D346" s="10" t="s">
        <v>475</v>
      </c>
      <c r="E346" s="10" t="s">
        <v>476</v>
      </c>
      <c r="F346" s="11" t="s">
        <v>316</v>
      </c>
      <c r="G346" s="120"/>
      <c r="H346" s="123"/>
      <c r="I346" s="126"/>
      <c r="J346" s="128"/>
    </row>
    <row r="347" spans="1:10" ht="50.45" customHeight="1">
      <c r="A347" s="30" t="s">
        <v>474</v>
      </c>
      <c r="B347" s="14">
        <v>1</v>
      </c>
      <c r="C347" s="15" t="s">
        <v>317</v>
      </c>
      <c r="D347" s="16" t="s">
        <v>445</v>
      </c>
      <c r="E347" s="10"/>
      <c r="F347" s="11" t="s">
        <v>319</v>
      </c>
      <c r="G347" s="120"/>
      <c r="H347" s="123"/>
      <c r="I347" s="126"/>
      <c r="J347" s="128"/>
    </row>
    <row r="348" spans="1:10" ht="319.14999999999998" thickBot="1">
      <c r="A348" s="30" t="s">
        <v>474</v>
      </c>
      <c r="B348" s="17">
        <v>1</v>
      </c>
      <c r="C348" s="18" t="s">
        <v>320</v>
      </c>
      <c r="D348" s="19" t="s">
        <v>477</v>
      </c>
      <c r="E348" s="19"/>
      <c r="F348" s="19" t="s">
        <v>478</v>
      </c>
      <c r="G348" s="121"/>
      <c r="H348" s="124"/>
      <c r="I348" s="127"/>
      <c r="J348" s="129"/>
    </row>
    <row r="349" spans="1:10" ht="13.35" customHeight="1" thickBot="1">
      <c r="A349" s="30" t="s">
        <v>479</v>
      </c>
      <c r="B349" s="31"/>
      <c r="C349" s="31"/>
      <c r="D349" s="31"/>
      <c r="E349" s="31"/>
      <c r="F349" s="31"/>
      <c r="G349" s="31"/>
      <c r="H349" s="31"/>
      <c r="I349" s="31"/>
      <c r="J349" s="31"/>
    </row>
    <row r="350" spans="1:10" ht="42" customHeight="1" thickBot="1">
      <c r="A350" s="39" t="str">
        <f>HYPERLINK("#All.1Tab.test!$A"&amp;MATCH("RF02-05-01-TF-003",'All.1Tab.test'!$I:$I,0), "RF02-05-01-TF-003")</f>
        <v>RF02-05-01-TF-003</v>
      </c>
      <c r="B350" s="42">
        <f ca="1">COUNTIFS($A$4:$A351,$A349,$B$4:$B351,B351)</f>
        <v>1</v>
      </c>
      <c r="C350" s="117" t="str">
        <f>INDEX('All.1Tab.test'!$J:$J,MATCH($A350,'All.1Tab.test'!$I:$I,0))</f>
        <v>Annullamento di un Recupero da utente nazionale</v>
      </c>
      <c r="D350" s="118"/>
      <c r="E350" s="117" t="str">
        <f>INDEX('All.1Tab.test'!$N:$N,MATCH($A350,'All.1Tab.test'!$I:$I,0))</f>
        <v>Si verifica la possibilità di annullare il recupero dal parte di un utente abilitato allo annullamento a livello nazionale</v>
      </c>
      <c r="F350" s="118"/>
      <c r="G350" s="36">
        <v>1</v>
      </c>
      <c r="H350" s="37">
        <v>15</v>
      </c>
      <c r="I350" s="40">
        <f>COUNTA($B352:$B355)</f>
        <v>4</v>
      </c>
      <c r="J350" s="38" t="s">
        <v>303</v>
      </c>
    </row>
    <row r="351" spans="1:10" ht="14.45" customHeight="1" thickBot="1">
      <c r="A351" s="30" t="s">
        <v>479</v>
      </c>
      <c r="B351" s="32" t="s">
        <v>304</v>
      </c>
      <c r="C351" s="33" t="s">
        <v>305</v>
      </c>
      <c r="D351" s="33" t="s">
        <v>306</v>
      </c>
      <c r="E351" s="33" t="s">
        <v>307</v>
      </c>
      <c r="F351" s="33" t="s">
        <v>308</v>
      </c>
      <c r="G351" s="33"/>
      <c r="H351" s="33"/>
      <c r="I351" s="33"/>
      <c r="J351" s="34"/>
    </row>
    <row r="352" spans="1:10" ht="50.45" customHeight="1">
      <c r="A352" s="30" t="s">
        <v>479</v>
      </c>
      <c r="B352" s="8" t="s">
        <v>309</v>
      </c>
      <c r="C352" s="9" t="s">
        <v>310</v>
      </c>
      <c r="D352" s="10" t="s">
        <v>311</v>
      </c>
      <c r="E352" s="11"/>
      <c r="F352" s="10" t="s">
        <v>312</v>
      </c>
      <c r="G352" s="119"/>
      <c r="H352" s="122"/>
      <c r="I352" s="125"/>
      <c r="J352" s="128"/>
    </row>
    <row r="353" spans="1:10" ht="50.45" customHeight="1">
      <c r="A353" s="30" t="s">
        <v>479</v>
      </c>
      <c r="B353" s="12" t="s">
        <v>309</v>
      </c>
      <c r="C353" s="13" t="s">
        <v>313</v>
      </c>
      <c r="D353" s="10" t="s">
        <v>480</v>
      </c>
      <c r="E353" s="10" t="s">
        <v>481</v>
      </c>
      <c r="F353" s="11" t="s">
        <v>316</v>
      </c>
      <c r="G353" s="120"/>
      <c r="H353" s="123"/>
      <c r="I353" s="126"/>
      <c r="J353" s="128"/>
    </row>
    <row r="354" spans="1:10" ht="50.45" customHeight="1">
      <c r="A354" s="30" t="s">
        <v>479</v>
      </c>
      <c r="B354" s="14">
        <v>1</v>
      </c>
      <c r="C354" s="15" t="s">
        <v>317</v>
      </c>
      <c r="D354" s="16" t="s">
        <v>445</v>
      </c>
      <c r="E354" s="10"/>
      <c r="F354" s="11" t="s">
        <v>319</v>
      </c>
      <c r="G354" s="120"/>
      <c r="H354" s="123"/>
      <c r="I354" s="126"/>
      <c r="J354" s="128"/>
    </row>
    <row r="355" spans="1:10" ht="306.39999999999998" thickBot="1">
      <c r="A355" s="30" t="s">
        <v>479</v>
      </c>
      <c r="B355" s="17">
        <v>1</v>
      </c>
      <c r="C355" s="18" t="s">
        <v>320</v>
      </c>
      <c r="D355" s="19" t="s">
        <v>482</v>
      </c>
      <c r="E355" s="19"/>
      <c r="F355" s="19" t="s">
        <v>478</v>
      </c>
      <c r="G355" s="121"/>
      <c r="H355" s="124"/>
      <c r="I355" s="127"/>
      <c r="J355" s="129"/>
    </row>
    <row r="356" spans="1:10" ht="13.35" customHeight="1" thickBot="1">
      <c r="A356" s="30" t="s">
        <v>483</v>
      </c>
      <c r="B356" s="31"/>
      <c r="C356" s="31"/>
      <c r="D356" s="31"/>
      <c r="E356" s="31"/>
      <c r="F356" s="31"/>
      <c r="G356" s="31"/>
      <c r="H356" s="31"/>
      <c r="I356" s="31"/>
      <c r="J356" s="31"/>
    </row>
    <row r="357" spans="1:10" ht="42" customHeight="1" thickBot="1">
      <c r="A357" s="39" t="str">
        <f>HYPERLINK("#All.1Tab.test!$A"&amp;MATCH("RF02-05-01-TF-004",'All.1Tab.test'!$I:$I,0), "RF02-05-01-TF-004")</f>
        <v>RF02-05-01-TF-004</v>
      </c>
      <c r="B357" s="42">
        <f ca="1">COUNTIFS($A$4:$A358,$A356,$B$4:$B358,B358)</f>
        <v>1</v>
      </c>
      <c r="C357" s="117" t="str">
        <f>INDEX('All.1Tab.test'!$J:$J,MATCH($A357,'All.1Tab.test'!$I:$I,0))</f>
        <v>Annullamento di un Recupero con utente non abilitato</v>
      </c>
      <c r="D357" s="118"/>
      <c r="E357" s="117" t="str">
        <f>INDEX('All.1Tab.test'!$N:$N,MATCH($A357,'All.1Tab.test'!$I:$I,0))</f>
        <v xml:space="preserve">L'utente verifica che NON sia possibile annullare un recupero </v>
      </c>
      <c r="F357" s="118"/>
      <c r="G357" s="36">
        <v>1</v>
      </c>
      <c r="H357" s="37">
        <v>15</v>
      </c>
      <c r="I357" s="40">
        <f>COUNTA($B359:$B362)</f>
        <v>4</v>
      </c>
      <c r="J357" s="38" t="s">
        <v>303</v>
      </c>
    </row>
    <row r="358" spans="1:10" ht="14.45" customHeight="1" thickBot="1">
      <c r="A358" s="30" t="s">
        <v>483</v>
      </c>
      <c r="B358" s="32" t="s">
        <v>304</v>
      </c>
      <c r="C358" s="33" t="s">
        <v>305</v>
      </c>
      <c r="D358" s="33" t="s">
        <v>306</v>
      </c>
      <c r="E358" s="33" t="s">
        <v>307</v>
      </c>
      <c r="F358" s="33" t="s">
        <v>308</v>
      </c>
      <c r="G358" s="33"/>
      <c r="H358" s="33"/>
      <c r="I358" s="33"/>
      <c r="J358" s="34"/>
    </row>
    <row r="359" spans="1:10" ht="50.45" customHeight="1">
      <c r="A359" s="30" t="s">
        <v>483</v>
      </c>
      <c r="B359" s="8" t="s">
        <v>309</v>
      </c>
      <c r="C359" s="9" t="s">
        <v>310</v>
      </c>
      <c r="D359" s="10" t="s">
        <v>311</v>
      </c>
      <c r="E359" s="11"/>
      <c r="F359" s="10" t="s">
        <v>312</v>
      </c>
      <c r="G359" s="119"/>
      <c r="H359" s="122"/>
      <c r="I359" s="125"/>
      <c r="J359" s="128"/>
    </row>
    <row r="360" spans="1:10" ht="50.45" customHeight="1">
      <c r="A360" s="30" t="s">
        <v>483</v>
      </c>
      <c r="B360" s="12" t="s">
        <v>309</v>
      </c>
      <c r="C360" s="13" t="s">
        <v>313</v>
      </c>
      <c r="D360" s="10" t="s">
        <v>484</v>
      </c>
      <c r="E360" s="10" t="s">
        <v>358</v>
      </c>
      <c r="F360" s="11" t="s">
        <v>316</v>
      </c>
      <c r="G360" s="120"/>
      <c r="H360" s="123"/>
      <c r="I360" s="126"/>
      <c r="J360" s="128"/>
    </row>
    <row r="361" spans="1:10" ht="50.45" customHeight="1">
      <c r="A361" s="30" t="s">
        <v>483</v>
      </c>
      <c r="B361" s="14">
        <v>1</v>
      </c>
      <c r="C361" s="15" t="s">
        <v>317</v>
      </c>
      <c r="D361" s="16" t="s">
        <v>445</v>
      </c>
      <c r="E361" s="10"/>
      <c r="F361" s="11" t="s">
        <v>319</v>
      </c>
      <c r="G361" s="120"/>
      <c r="H361" s="123"/>
      <c r="I361" s="126"/>
      <c r="J361" s="128"/>
    </row>
    <row r="362" spans="1:10" ht="306.39999999999998" thickBot="1">
      <c r="A362" s="30" t="s">
        <v>483</v>
      </c>
      <c r="B362" s="17">
        <v>1</v>
      </c>
      <c r="C362" s="18" t="s">
        <v>320</v>
      </c>
      <c r="D362" s="19" t="s">
        <v>485</v>
      </c>
      <c r="E362" s="19"/>
      <c r="F362" s="19" t="s">
        <v>486</v>
      </c>
      <c r="G362" s="121"/>
      <c r="H362" s="124"/>
      <c r="I362" s="127"/>
      <c r="J362" s="129"/>
    </row>
    <row r="363" spans="1:10" ht="13.35" customHeight="1" thickBot="1">
      <c r="A363" s="30" t="s">
        <v>487</v>
      </c>
      <c r="B363" s="31"/>
      <c r="C363" s="31"/>
      <c r="D363" s="31"/>
      <c r="E363" s="31"/>
      <c r="F363" s="31"/>
      <c r="G363" s="31"/>
      <c r="H363" s="31"/>
      <c r="I363" s="31"/>
      <c r="J363" s="31"/>
    </row>
    <row r="364" spans="1:10" ht="42" customHeight="1" thickBot="1">
      <c r="A364" s="39" t="str">
        <f>HYPERLINK("#All.1Tab.test!$A"&amp;MATCH("RF02-05-01-TF-005",'All.1Tab.test'!$I:$I,0), "RF02-05-01-TF-005")</f>
        <v>RF02-05-01-TF-005</v>
      </c>
      <c r="B364" s="42">
        <f ca="1">COUNTIFS($A$4:$A365,$A363,$B$4:$B365,B365)</f>
        <v>1</v>
      </c>
      <c r="C364" s="117" t="str">
        <f>INDEX('All.1Tab.test'!$J:$J,MATCH($A364,'All.1Tab.test'!$I:$I,0))</f>
        <v>Annullamento di un Recupero non consentito ad utente territoriale non abilitato</v>
      </c>
      <c r="D364" s="118"/>
      <c r="E364" s="117" t="str">
        <f>INDEX('All.1Tab.test'!$N:$N,MATCH($A364,'All.1Tab.test'!$I:$I,0))</f>
        <v>Si verifica la impossibilità di annullare il recupero dal parte di un utente abilitato allo annullamento a livello territoriale NON avente come target l'utente che ha inserito il recupero</v>
      </c>
      <c r="F364" s="118"/>
      <c r="G364" s="36">
        <v>1</v>
      </c>
      <c r="H364" s="37">
        <v>15</v>
      </c>
      <c r="I364" s="40">
        <f>COUNTA($B366:$B369)</f>
        <v>4</v>
      </c>
      <c r="J364" s="38" t="s">
        <v>303</v>
      </c>
    </row>
    <row r="365" spans="1:10" ht="14.45" customHeight="1" thickBot="1">
      <c r="A365" s="30" t="s">
        <v>487</v>
      </c>
      <c r="B365" s="32" t="s">
        <v>304</v>
      </c>
      <c r="C365" s="33" t="s">
        <v>305</v>
      </c>
      <c r="D365" s="33" t="s">
        <v>306</v>
      </c>
      <c r="E365" s="33" t="s">
        <v>307</v>
      </c>
      <c r="F365" s="33" t="s">
        <v>308</v>
      </c>
      <c r="G365" s="33"/>
      <c r="H365" s="33"/>
      <c r="I365" s="33"/>
      <c r="J365" s="34"/>
    </row>
    <row r="366" spans="1:10" ht="50.45" customHeight="1">
      <c r="A366" s="30" t="s">
        <v>487</v>
      </c>
      <c r="B366" s="8" t="s">
        <v>309</v>
      </c>
      <c r="C366" s="9" t="s">
        <v>310</v>
      </c>
      <c r="D366" s="10" t="s">
        <v>311</v>
      </c>
      <c r="E366" s="11"/>
      <c r="F366" s="10" t="s">
        <v>312</v>
      </c>
      <c r="G366" s="119"/>
      <c r="H366" s="122"/>
      <c r="I366" s="125"/>
      <c r="J366" s="128"/>
    </row>
    <row r="367" spans="1:10" ht="50.45" customHeight="1">
      <c r="A367" s="30" t="s">
        <v>487</v>
      </c>
      <c r="B367" s="12" t="s">
        <v>309</v>
      </c>
      <c r="C367" s="13" t="s">
        <v>313</v>
      </c>
      <c r="D367" s="10" t="s">
        <v>488</v>
      </c>
      <c r="E367" s="10" t="s">
        <v>476</v>
      </c>
      <c r="F367" s="11" t="s">
        <v>316</v>
      </c>
      <c r="G367" s="120"/>
      <c r="H367" s="123"/>
      <c r="I367" s="126"/>
      <c r="J367" s="128"/>
    </row>
    <row r="368" spans="1:10" ht="50.45" customHeight="1">
      <c r="A368" s="30" t="s">
        <v>487</v>
      </c>
      <c r="B368" s="14">
        <v>1</v>
      </c>
      <c r="C368" s="15" t="s">
        <v>317</v>
      </c>
      <c r="D368" s="16" t="s">
        <v>445</v>
      </c>
      <c r="E368" s="10"/>
      <c r="F368" s="11" t="s">
        <v>319</v>
      </c>
      <c r="G368" s="120"/>
      <c r="H368" s="123"/>
      <c r="I368" s="126"/>
      <c r="J368" s="128"/>
    </row>
    <row r="369" spans="1:10" ht="319.14999999999998" thickBot="1">
      <c r="A369" s="30" t="s">
        <v>487</v>
      </c>
      <c r="B369" s="17">
        <v>1</v>
      </c>
      <c r="C369" s="18" t="s">
        <v>320</v>
      </c>
      <c r="D369" s="19" t="s">
        <v>477</v>
      </c>
      <c r="E369" s="19"/>
      <c r="F369" s="19" t="s">
        <v>486</v>
      </c>
      <c r="G369" s="121"/>
      <c r="H369" s="124"/>
      <c r="I369" s="127"/>
      <c r="J369" s="129"/>
    </row>
    <row r="370" spans="1:10" ht="13.35" customHeight="1" thickBot="1">
      <c r="A370" s="30" t="s">
        <v>489</v>
      </c>
      <c r="B370" s="31"/>
      <c r="C370" s="31"/>
      <c r="D370" s="31"/>
      <c r="E370" s="31"/>
      <c r="F370" s="31"/>
      <c r="G370" s="31"/>
      <c r="H370" s="31"/>
      <c r="I370" s="31"/>
      <c r="J370" s="31"/>
    </row>
    <row r="371" spans="1:10" ht="42" customHeight="1" thickBot="1">
      <c r="A371" s="39" t="str">
        <f>HYPERLINK("#All.1Tab.test!$A"&amp;MATCH("RF02-05-01-TF-006",'All.1Tab.test'!$I:$I,0), "RF02-05-01-TF-006")</f>
        <v>RF02-05-01-TF-006</v>
      </c>
      <c r="B371" s="42">
        <f ca="1">COUNTIFS($A$4:$A372,$A370,$B$4:$B372,B372)</f>
        <v>1</v>
      </c>
      <c r="C371" s="117" t="str">
        <f>INDEX('All.1Tab.test'!$J:$J,MATCH($A371,'All.1Tab.test'!$I:$I,0))</f>
        <v>Annullamento di un Recupero</v>
      </c>
      <c r="D371" s="118"/>
      <c r="E371" s="117" t="str">
        <f>INDEX('All.1Tab.test'!$N:$N,MATCH($A371,'All.1Tab.test'!$I:$I,0))</f>
        <v>L'utente abilitato verifica che sia possibile annullare il recupero e lo annulla</v>
      </c>
      <c r="F371" s="118"/>
      <c r="G371" s="36">
        <v>1</v>
      </c>
      <c r="H371" s="37">
        <v>15</v>
      </c>
      <c r="I371" s="40">
        <f>COUNTA($B373:$B376)</f>
        <v>4</v>
      </c>
      <c r="J371" s="38" t="s">
        <v>303</v>
      </c>
    </row>
    <row r="372" spans="1:10" ht="14.45" customHeight="1" thickBot="1">
      <c r="A372" s="30" t="s">
        <v>489</v>
      </c>
      <c r="B372" s="32" t="s">
        <v>304</v>
      </c>
      <c r="C372" s="33" t="s">
        <v>305</v>
      </c>
      <c r="D372" s="33" t="s">
        <v>306</v>
      </c>
      <c r="E372" s="33" t="s">
        <v>307</v>
      </c>
      <c r="F372" s="33" t="s">
        <v>308</v>
      </c>
      <c r="G372" s="33"/>
      <c r="H372" s="33"/>
      <c r="I372" s="33"/>
      <c r="J372" s="34"/>
    </row>
    <row r="373" spans="1:10" ht="50.45" customHeight="1">
      <c r="A373" s="30" t="s">
        <v>489</v>
      </c>
      <c r="B373" s="8" t="s">
        <v>309</v>
      </c>
      <c r="C373" s="9" t="s">
        <v>310</v>
      </c>
      <c r="D373" s="10" t="s">
        <v>311</v>
      </c>
      <c r="E373" s="11"/>
      <c r="F373" s="10" t="s">
        <v>312</v>
      </c>
      <c r="G373" s="119"/>
      <c r="H373" s="122"/>
      <c r="I373" s="125"/>
      <c r="J373" s="128"/>
    </row>
    <row r="374" spans="1:10" ht="50.45" customHeight="1">
      <c r="A374" s="30" t="s">
        <v>489</v>
      </c>
      <c r="B374" s="12" t="s">
        <v>309</v>
      </c>
      <c r="C374" s="13" t="s">
        <v>313</v>
      </c>
      <c r="D374" s="10" t="s">
        <v>490</v>
      </c>
      <c r="E374" s="10" t="s">
        <v>476</v>
      </c>
      <c r="F374" s="11" t="s">
        <v>316</v>
      </c>
      <c r="G374" s="120"/>
      <c r="H374" s="123"/>
      <c r="I374" s="126"/>
      <c r="J374" s="128"/>
    </row>
    <row r="375" spans="1:10" ht="50.45" customHeight="1">
      <c r="A375" s="30" t="s">
        <v>489</v>
      </c>
      <c r="B375" s="14">
        <v>1</v>
      </c>
      <c r="C375" s="15" t="s">
        <v>317</v>
      </c>
      <c r="D375" s="16" t="s">
        <v>445</v>
      </c>
      <c r="E375" s="10"/>
      <c r="F375" s="11" t="s">
        <v>319</v>
      </c>
      <c r="G375" s="120"/>
      <c r="H375" s="123"/>
      <c r="I375" s="126"/>
      <c r="J375" s="128"/>
    </row>
    <row r="376" spans="1:10" ht="306.39999999999998" thickBot="1">
      <c r="A376" s="30" t="s">
        <v>489</v>
      </c>
      <c r="B376" s="17">
        <v>1</v>
      </c>
      <c r="C376" s="18" t="s">
        <v>320</v>
      </c>
      <c r="D376" s="19" t="s">
        <v>491</v>
      </c>
      <c r="E376" s="19"/>
      <c r="F376" s="19" t="s">
        <v>492</v>
      </c>
      <c r="G376" s="121"/>
      <c r="H376" s="124"/>
      <c r="I376" s="127"/>
      <c r="J376" s="129"/>
    </row>
    <row r="377" spans="1:10" ht="13.35" customHeight="1" thickBot="1">
      <c r="A377" s="30" t="s">
        <v>493</v>
      </c>
      <c r="B377" s="31"/>
      <c r="C377" s="31"/>
      <c r="D377" s="31"/>
      <c r="E377" s="31"/>
      <c r="F377" s="31"/>
      <c r="G377" s="31"/>
      <c r="H377" s="31"/>
      <c r="I377" s="31"/>
      <c r="J377" s="31"/>
    </row>
    <row r="378" spans="1:10" ht="42" customHeight="1" thickBot="1">
      <c r="A378" s="39" t="str">
        <f>HYPERLINK("#All.1Tab.test!$A"&amp;MATCH("RF03-01-02-TF-001",'All.1Tab.test'!$I:$I,0), "RF03-01-02-TF-001")</f>
        <v>RF03-01-02-TF-001</v>
      </c>
      <c r="B378" s="42">
        <f ca="1">COUNTIFS($A$4:$A379,$A377,$B$4:$B379,B379)</f>
        <v>1</v>
      </c>
      <c r="C378" s="117" t="str">
        <f>INDEX('All.1Tab.test'!$J:$J,MATCH($A378,'All.1Tab.test'!$I:$I,0))</f>
        <v xml:space="preserve">Visualizza Decurtazioni - Sezione Decurtazioni </v>
      </c>
      <c r="D378" s="118"/>
      <c r="E378" s="117" t="str">
        <f>INDEX('All.1Tab.test'!$N:$N,MATCH($A378,'All.1Tab.test'!$I:$I,0))</f>
        <v>L'utente abilitato verifica la presenza della Sezione Decurtazioni e che ogni decurtazioni riporti Punteggio, Data della decurtazione dalla PaC ed eventuale Data di Annullamento</v>
      </c>
      <c r="F378" s="118"/>
      <c r="G378" s="36">
        <v>1</v>
      </c>
      <c r="H378" s="37">
        <v>15</v>
      </c>
      <c r="I378" s="40">
        <f>COUNTA($B380:$B383)</f>
        <v>4</v>
      </c>
      <c r="J378" s="38" t="s">
        <v>303</v>
      </c>
    </row>
    <row r="379" spans="1:10" ht="14.45" customHeight="1" thickBot="1">
      <c r="A379" s="30" t="s">
        <v>493</v>
      </c>
      <c r="B379" s="32" t="s">
        <v>304</v>
      </c>
      <c r="C379" s="33" t="s">
        <v>305</v>
      </c>
      <c r="D379" s="33" t="s">
        <v>306</v>
      </c>
      <c r="E379" s="33" t="s">
        <v>307</v>
      </c>
      <c r="F379" s="33" t="s">
        <v>308</v>
      </c>
      <c r="G379" s="33"/>
      <c r="H379" s="33"/>
      <c r="I379" s="33"/>
      <c r="J379" s="34"/>
    </row>
    <row r="380" spans="1:10" ht="50.45" customHeight="1">
      <c r="A380" s="30" t="s">
        <v>493</v>
      </c>
      <c r="B380" s="8" t="s">
        <v>309</v>
      </c>
      <c r="C380" s="9" t="s">
        <v>310</v>
      </c>
      <c r="D380" s="10" t="s">
        <v>311</v>
      </c>
      <c r="E380" s="11"/>
      <c r="F380" s="10" t="s">
        <v>312</v>
      </c>
      <c r="G380" s="119"/>
      <c r="H380" s="122"/>
      <c r="I380" s="125"/>
      <c r="J380" s="128"/>
    </row>
    <row r="381" spans="1:10" ht="50.45" customHeight="1">
      <c r="A381" s="30" t="s">
        <v>493</v>
      </c>
      <c r="B381" s="12" t="s">
        <v>309</v>
      </c>
      <c r="C381" s="13" t="s">
        <v>313</v>
      </c>
      <c r="D381" s="10" t="s">
        <v>494</v>
      </c>
      <c r="E381" s="10" t="s">
        <v>495</v>
      </c>
      <c r="F381" s="11" t="s">
        <v>316</v>
      </c>
      <c r="G381" s="120"/>
      <c r="H381" s="123"/>
      <c r="I381" s="126"/>
      <c r="J381" s="128"/>
    </row>
    <row r="382" spans="1:10" ht="50.45" customHeight="1">
      <c r="A382" s="30" t="s">
        <v>493</v>
      </c>
      <c r="B382" s="14">
        <v>1</v>
      </c>
      <c r="C382" s="15" t="s">
        <v>317</v>
      </c>
      <c r="D382" s="16" t="s">
        <v>496</v>
      </c>
      <c r="E382" s="10"/>
      <c r="F382" s="11" t="s">
        <v>319</v>
      </c>
      <c r="G382" s="120"/>
      <c r="H382" s="123"/>
      <c r="I382" s="126"/>
      <c r="J382" s="128"/>
    </row>
    <row r="383" spans="1:10" ht="409.6" thickBot="1">
      <c r="A383" s="30" t="s">
        <v>493</v>
      </c>
      <c r="B383" s="17">
        <v>1</v>
      </c>
      <c r="C383" s="18" t="s">
        <v>320</v>
      </c>
      <c r="D383" s="19" t="s">
        <v>497</v>
      </c>
      <c r="E383" s="19"/>
      <c r="F383" s="19" t="s">
        <v>498</v>
      </c>
      <c r="G383" s="121"/>
      <c r="H383" s="124"/>
      <c r="I383" s="127"/>
      <c r="J383" s="129"/>
    </row>
    <row r="384" spans="1:10" ht="13.35" customHeight="1" thickBot="1">
      <c r="A384" s="30" t="s">
        <v>499</v>
      </c>
      <c r="B384" s="31"/>
      <c r="C384" s="31"/>
      <c r="D384" s="31"/>
      <c r="E384" s="31"/>
      <c r="F384" s="31"/>
      <c r="G384" s="31"/>
      <c r="H384" s="31"/>
      <c r="I384" s="31"/>
      <c r="J384" s="31"/>
    </row>
    <row r="385" spans="1:10" ht="42" customHeight="1" thickBot="1">
      <c r="A385" s="39" t="str">
        <f>HYPERLINK("#All.1Tab.test!$A"&amp;MATCH("RF03-01-03-TF-001",'All.1Tab.test'!$I:$I,0), "RF03-01-03-TF-001")</f>
        <v>RF03-01-03-TF-001</v>
      </c>
      <c r="B385" s="42">
        <f ca="1">COUNTIFS($A$4:$A386,$A384,$B$4:$B386,B386)</f>
        <v>1</v>
      </c>
      <c r="C385" s="117" t="str">
        <f>INDEX('All.1Tab.test'!$J:$J,MATCH($A385,'All.1Tab.test'!$I:$I,0))</f>
        <v>Indicazione Sospensione per punteggio PaC inferiore a 15 - Visualizza Patente a Crediti - accesso per i titolari della patente e delegati</v>
      </c>
      <c r="D385" s="118"/>
      <c r="E385" s="117" t="str">
        <f>INDEX('All.1Tab.test'!$N:$N,MATCH($A385,'All.1Tab.test'!$I:$I,0))</f>
        <v>L'utente abilitato verifica la che una PaC Attiva con punteggio inferiore a 15 visualizzi lo stato Sospesa e l'indicazione "Sospesa per valore sotto soglia per operare"</v>
      </c>
      <c r="F385" s="118"/>
      <c r="G385" s="36">
        <v>1</v>
      </c>
      <c r="H385" s="37">
        <v>15</v>
      </c>
      <c r="I385" s="40">
        <f>COUNTA($B387:$B390)</f>
        <v>4</v>
      </c>
      <c r="J385" s="38" t="s">
        <v>303</v>
      </c>
    </row>
    <row r="386" spans="1:10" ht="14.45" customHeight="1" thickBot="1">
      <c r="A386" s="30" t="s">
        <v>499</v>
      </c>
      <c r="B386" s="32" t="s">
        <v>304</v>
      </c>
      <c r="C386" s="33" t="s">
        <v>305</v>
      </c>
      <c r="D386" s="33" t="s">
        <v>306</v>
      </c>
      <c r="E386" s="33" t="s">
        <v>307</v>
      </c>
      <c r="F386" s="33" t="s">
        <v>308</v>
      </c>
      <c r="G386" s="33"/>
      <c r="H386" s="33"/>
      <c r="I386" s="33"/>
      <c r="J386" s="34"/>
    </row>
    <row r="387" spans="1:10" ht="50.45" customHeight="1">
      <c r="A387" s="30" t="s">
        <v>499</v>
      </c>
      <c r="B387" s="8" t="s">
        <v>309</v>
      </c>
      <c r="C387" s="9" t="s">
        <v>310</v>
      </c>
      <c r="D387" s="10" t="s">
        <v>311</v>
      </c>
      <c r="E387" s="11"/>
      <c r="F387" s="10" t="s">
        <v>312</v>
      </c>
      <c r="G387" s="119"/>
      <c r="H387" s="122"/>
      <c r="I387" s="125"/>
      <c r="J387" s="128"/>
    </row>
    <row r="388" spans="1:10" ht="50.45" customHeight="1">
      <c r="A388" s="30" t="s">
        <v>499</v>
      </c>
      <c r="B388" s="12" t="s">
        <v>309</v>
      </c>
      <c r="C388" s="13" t="s">
        <v>313</v>
      </c>
      <c r="D388" s="10" t="s">
        <v>494</v>
      </c>
      <c r="E388" s="10" t="s">
        <v>495</v>
      </c>
      <c r="F388" s="11" t="s">
        <v>316</v>
      </c>
      <c r="G388" s="120"/>
      <c r="H388" s="123"/>
      <c r="I388" s="126"/>
      <c r="J388" s="128"/>
    </row>
    <row r="389" spans="1:10" ht="50.45" customHeight="1">
      <c r="A389" s="30" t="s">
        <v>499</v>
      </c>
      <c r="B389" s="14">
        <v>1</v>
      </c>
      <c r="C389" s="15" t="s">
        <v>317</v>
      </c>
      <c r="D389" s="16" t="s">
        <v>496</v>
      </c>
      <c r="E389" s="10"/>
      <c r="F389" s="11" t="s">
        <v>319</v>
      </c>
      <c r="G389" s="120"/>
      <c r="H389" s="123"/>
      <c r="I389" s="126"/>
      <c r="J389" s="128"/>
    </row>
    <row r="390" spans="1:10" ht="153.4" thickBot="1">
      <c r="A390" s="30" t="s">
        <v>499</v>
      </c>
      <c r="B390" s="17">
        <v>1</v>
      </c>
      <c r="C390" s="18" t="s">
        <v>320</v>
      </c>
      <c r="D390" s="19" t="s">
        <v>500</v>
      </c>
      <c r="E390" s="19"/>
      <c r="F390" s="19" t="s">
        <v>501</v>
      </c>
      <c r="G390" s="121"/>
      <c r="H390" s="124"/>
      <c r="I390" s="127"/>
      <c r="J390" s="129"/>
    </row>
    <row r="391" spans="1:10" ht="13.35" customHeight="1" thickBot="1">
      <c r="A391" s="30" t="s">
        <v>502</v>
      </c>
      <c r="B391" s="31"/>
      <c r="C391" s="31"/>
      <c r="D391" s="31"/>
      <c r="E391" s="31"/>
      <c r="F391" s="31"/>
      <c r="G391" s="31"/>
      <c r="H391" s="31"/>
      <c r="I391" s="31"/>
      <c r="J391" s="31"/>
    </row>
    <row r="392" spans="1:10" ht="42" customHeight="1" thickBot="1">
      <c r="A392" s="39" t="str">
        <f>HYPERLINK("#All.1Tab.test!$A"&amp;MATCH("RF03-01-03-TF-002",'All.1Tab.test'!$I:$I,0), "RF03-01-03-TF-002")</f>
        <v>RF03-01-03-TF-002</v>
      </c>
      <c r="B392" s="42">
        <f ca="1">COUNTIFS($A$4:$A393,$A391,$B$4:$B393,B393)</f>
        <v>1</v>
      </c>
      <c r="C392" s="117" t="str">
        <f>INDEX('All.1Tab.test'!$J:$J,MATCH($A392,'All.1Tab.test'!$I:$I,0))</f>
        <v>Indicazione Sospensione per punteggio PaC inferiore a 15 - Visualizza Patente a Crediti</v>
      </c>
      <c r="D392" s="118"/>
      <c r="E392" s="117" t="str">
        <f>INDEX('All.1Tab.test'!$N:$N,MATCH($A392,'All.1Tab.test'!$I:$I,0))</f>
        <v>L'utente abilitato verifica la che una PaC Attiva con punteggio inferiore a 15 visualizzi lo stato Sospesa e l'indicazione "Sospesa per valore sotto soglia per operare"</v>
      </c>
      <c r="F392" s="118"/>
      <c r="G392" s="36">
        <v>1</v>
      </c>
      <c r="H392" s="37">
        <v>15</v>
      </c>
      <c r="I392" s="40">
        <f>COUNTA($B394:$B397)</f>
        <v>4</v>
      </c>
      <c r="J392" s="38" t="s">
        <v>303</v>
      </c>
    </row>
    <row r="393" spans="1:10" ht="14.45" customHeight="1" thickBot="1">
      <c r="A393" s="30" t="s">
        <v>502</v>
      </c>
      <c r="B393" s="32" t="s">
        <v>304</v>
      </c>
      <c r="C393" s="33" t="s">
        <v>305</v>
      </c>
      <c r="D393" s="33" t="s">
        <v>306</v>
      </c>
      <c r="E393" s="33" t="s">
        <v>307</v>
      </c>
      <c r="F393" s="33" t="s">
        <v>308</v>
      </c>
      <c r="G393" s="33"/>
      <c r="H393" s="33"/>
      <c r="I393" s="33"/>
      <c r="J393" s="34"/>
    </row>
    <row r="394" spans="1:10" ht="50.45" customHeight="1">
      <c r="A394" s="30" t="s">
        <v>502</v>
      </c>
      <c r="B394" s="8" t="s">
        <v>309</v>
      </c>
      <c r="C394" s="9" t="s">
        <v>310</v>
      </c>
      <c r="D394" s="10" t="s">
        <v>311</v>
      </c>
      <c r="E394" s="11"/>
      <c r="F394" s="10" t="s">
        <v>312</v>
      </c>
      <c r="G394" s="119"/>
      <c r="H394" s="122"/>
      <c r="I394" s="125"/>
      <c r="J394" s="128"/>
    </row>
    <row r="395" spans="1:10" ht="50.45" customHeight="1">
      <c r="A395" s="30" t="s">
        <v>502</v>
      </c>
      <c r="B395" s="12" t="s">
        <v>309</v>
      </c>
      <c r="C395" s="13" t="s">
        <v>313</v>
      </c>
      <c r="D395" s="10" t="s">
        <v>503</v>
      </c>
      <c r="E395" s="10" t="s">
        <v>495</v>
      </c>
      <c r="F395" s="11" t="s">
        <v>316</v>
      </c>
      <c r="G395" s="120"/>
      <c r="H395" s="123"/>
      <c r="I395" s="126"/>
      <c r="J395" s="128"/>
    </row>
    <row r="396" spans="1:10" ht="50.45" customHeight="1">
      <c r="A396" s="30" t="s">
        <v>502</v>
      </c>
      <c r="B396" s="14">
        <v>1</v>
      </c>
      <c r="C396" s="15" t="s">
        <v>317</v>
      </c>
      <c r="D396" s="16" t="s">
        <v>504</v>
      </c>
      <c r="E396" s="10"/>
      <c r="F396" s="11" t="s">
        <v>319</v>
      </c>
      <c r="G396" s="120"/>
      <c r="H396" s="123"/>
      <c r="I396" s="126"/>
      <c r="J396" s="128"/>
    </row>
    <row r="397" spans="1:10" ht="140.65" thickBot="1">
      <c r="A397" s="30" t="s">
        <v>502</v>
      </c>
      <c r="B397" s="17">
        <v>1</v>
      </c>
      <c r="C397" s="18" t="s">
        <v>320</v>
      </c>
      <c r="D397" s="19" t="s">
        <v>505</v>
      </c>
      <c r="E397" s="19"/>
      <c r="F397" s="19" t="s">
        <v>501</v>
      </c>
      <c r="G397" s="121"/>
      <c r="H397" s="124"/>
      <c r="I397" s="127"/>
      <c r="J397" s="129"/>
    </row>
    <row r="398" spans="1:10" ht="13.35" customHeight="1" thickBot="1">
      <c r="A398" s="30" t="s">
        <v>506</v>
      </c>
      <c r="B398" s="31"/>
      <c r="C398" s="31"/>
      <c r="D398" s="31"/>
      <c r="E398" s="31"/>
      <c r="F398" s="31"/>
      <c r="G398" s="31"/>
      <c r="H398" s="31"/>
      <c r="I398" s="31"/>
      <c r="J398" s="31"/>
    </row>
    <row r="399" spans="1:10" ht="42" customHeight="1" thickBot="1">
      <c r="A399" s="39" t="str">
        <f>HYPERLINK("#All.1Tab.test!$A"&amp;MATCH("RF04-01-02-TF-001",'All.1Tab.test'!$I:$I,0), "RF04-01-02-TF-001")</f>
        <v>RF04-01-02-TF-001</v>
      </c>
      <c r="B399" s="42">
        <f ca="1">COUNTIFS($A$4:$A400,$A398,$B$4:$B400,B400)</f>
        <v>1</v>
      </c>
      <c r="C399" s="117" t="str">
        <f>INDEX('All.1Tab.test'!$J:$J,MATCH($A399,'All.1Tab.test'!$I:$I,0))</f>
        <v>Pulsante “Aggiungi Nuovo” per I Requisiti Aggiuntivi selezionabile per punteggio PaC superiore o uguale alla soglia</v>
      </c>
      <c r="D399" s="118"/>
      <c r="E399" s="117" t="str">
        <f>INDEX('All.1Tab.test'!$N:$N,MATCH($A399,'All.1Tab.test'!$I:$I,0))</f>
        <v>L'utente abilitato verifica che per una PaC Attiva con punteggio NON inferiore a 15 sia selezionabile il pulsante "Aggiungi Nuovo"</v>
      </c>
      <c r="F399" s="118"/>
      <c r="G399" s="36">
        <v>1</v>
      </c>
      <c r="H399" s="37">
        <v>15</v>
      </c>
      <c r="I399" s="40">
        <f>COUNTA($B401:$B404)</f>
        <v>4</v>
      </c>
      <c r="J399" s="38" t="s">
        <v>303</v>
      </c>
    </row>
    <row r="400" spans="1:10" ht="14.45" customHeight="1" thickBot="1">
      <c r="A400" s="30" t="s">
        <v>506</v>
      </c>
      <c r="B400" s="32" t="s">
        <v>304</v>
      </c>
      <c r="C400" s="33" t="s">
        <v>305</v>
      </c>
      <c r="D400" s="33" t="s">
        <v>306</v>
      </c>
      <c r="E400" s="33" t="s">
        <v>307</v>
      </c>
      <c r="F400" s="33" t="s">
        <v>308</v>
      </c>
      <c r="G400" s="33"/>
      <c r="H400" s="33"/>
      <c r="I400" s="33"/>
      <c r="J400" s="34"/>
    </row>
    <row r="401" spans="1:10" ht="50.45" customHeight="1">
      <c r="A401" s="30" t="s">
        <v>506</v>
      </c>
      <c r="B401" s="8" t="s">
        <v>309</v>
      </c>
      <c r="C401" s="9" t="s">
        <v>310</v>
      </c>
      <c r="D401" s="10" t="s">
        <v>311</v>
      </c>
      <c r="E401" s="11"/>
      <c r="F401" s="10" t="s">
        <v>312</v>
      </c>
      <c r="G401" s="119"/>
      <c r="H401" s="122"/>
      <c r="I401" s="125"/>
      <c r="J401" s="128"/>
    </row>
    <row r="402" spans="1:10" ht="50.45" customHeight="1">
      <c r="A402" s="30" t="s">
        <v>506</v>
      </c>
      <c r="B402" s="12" t="s">
        <v>309</v>
      </c>
      <c r="C402" s="13" t="s">
        <v>313</v>
      </c>
      <c r="D402" s="10" t="s">
        <v>494</v>
      </c>
      <c r="E402" s="10" t="s">
        <v>495</v>
      </c>
      <c r="F402" s="11" t="s">
        <v>316</v>
      </c>
      <c r="G402" s="120"/>
      <c r="H402" s="123"/>
      <c r="I402" s="126"/>
      <c r="J402" s="128"/>
    </row>
    <row r="403" spans="1:10" ht="50.45" customHeight="1">
      <c r="A403" s="30" t="s">
        <v>506</v>
      </c>
      <c r="B403" s="14">
        <v>1</v>
      </c>
      <c r="C403" s="15" t="s">
        <v>317</v>
      </c>
      <c r="D403" s="16" t="s">
        <v>507</v>
      </c>
      <c r="E403" s="10"/>
      <c r="F403" s="11" t="s">
        <v>319</v>
      </c>
      <c r="G403" s="120"/>
      <c r="H403" s="123"/>
      <c r="I403" s="126"/>
      <c r="J403" s="128"/>
    </row>
    <row r="404" spans="1:10" ht="153.4" thickBot="1">
      <c r="A404" s="30" t="s">
        <v>506</v>
      </c>
      <c r="B404" s="17">
        <v>1</v>
      </c>
      <c r="C404" s="18" t="s">
        <v>320</v>
      </c>
      <c r="D404" s="19" t="s">
        <v>508</v>
      </c>
      <c r="E404" s="19"/>
      <c r="F404" s="19" t="s">
        <v>509</v>
      </c>
      <c r="G404" s="121"/>
      <c r="H404" s="124"/>
      <c r="I404" s="127"/>
      <c r="J404" s="129"/>
    </row>
    <row r="405" spans="1:10" ht="13.35" customHeight="1" thickBot="1">
      <c r="A405" s="30" t="s">
        <v>510</v>
      </c>
      <c r="B405" s="31"/>
      <c r="C405" s="31"/>
      <c r="D405" s="31"/>
      <c r="E405" s="31"/>
      <c r="F405" s="31"/>
      <c r="G405" s="31"/>
      <c r="H405" s="31"/>
      <c r="I405" s="31"/>
      <c r="J405" s="31"/>
    </row>
    <row r="406" spans="1:10" ht="42" customHeight="1" thickBot="1">
      <c r="A406" s="39" t="str">
        <f>HYPERLINK("#All.1Tab.test!$A"&amp;MATCH("RF04-01-02-TF-002",'All.1Tab.test'!$I:$I,0), "RF04-01-02-TF-002")</f>
        <v>RF04-01-02-TF-002</v>
      </c>
      <c r="B406" s="42">
        <f ca="1">COUNTIFS($A$4:$A407,$A405,$B$4:$B407,B407)</f>
        <v>1</v>
      </c>
      <c r="C406" s="117" t="str">
        <f>INDEX('All.1Tab.test'!$J:$J,MATCH($A406,'All.1Tab.test'!$I:$I,0))</f>
        <v>Pulsante “Aggiungi Nuovo” selezionabile per punteggio PaC inferiore alla soglia</v>
      </c>
      <c r="D406" s="118"/>
      <c r="E406" s="117" t="str">
        <f>INDEX('All.1Tab.test'!$N:$N,MATCH($A406,'All.1Tab.test'!$I:$I,0))</f>
        <v>L'utente abilitato verifica che per una PaC Attiva con punteggio inferiore a 15 NON sia selezionabile il pulsante "Aggiungi Nuovo"</v>
      </c>
      <c r="F406" s="118"/>
      <c r="G406" s="36">
        <v>1</v>
      </c>
      <c r="H406" s="37">
        <v>15</v>
      </c>
      <c r="I406" s="40">
        <f>COUNTA($B408:$B411)</f>
        <v>4</v>
      </c>
      <c r="J406" s="38" t="s">
        <v>303</v>
      </c>
    </row>
    <row r="407" spans="1:10" ht="14.45" customHeight="1" thickBot="1">
      <c r="A407" s="30" t="s">
        <v>510</v>
      </c>
      <c r="B407" s="32" t="s">
        <v>304</v>
      </c>
      <c r="C407" s="33" t="s">
        <v>305</v>
      </c>
      <c r="D407" s="33" t="s">
        <v>306</v>
      </c>
      <c r="E407" s="33" t="s">
        <v>307</v>
      </c>
      <c r="F407" s="33" t="s">
        <v>308</v>
      </c>
      <c r="G407" s="33"/>
      <c r="H407" s="33"/>
      <c r="I407" s="33"/>
      <c r="J407" s="34"/>
    </row>
    <row r="408" spans="1:10" ht="50.45" customHeight="1">
      <c r="A408" s="30" t="s">
        <v>510</v>
      </c>
      <c r="B408" s="8" t="s">
        <v>309</v>
      </c>
      <c r="C408" s="9" t="s">
        <v>310</v>
      </c>
      <c r="D408" s="10" t="s">
        <v>311</v>
      </c>
      <c r="E408" s="11"/>
      <c r="F408" s="10" t="s">
        <v>312</v>
      </c>
      <c r="G408" s="119"/>
      <c r="H408" s="122"/>
      <c r="I408" s="125"/>
      <c r="J408" s="128"/>
    </row>
    <row r="409" spans="1:10" ht="50.45" customHeight="1">
      <c r="A409" s="30" t="s">
        <v>510</v>
      </c>
      <c r="B409" s="12" t="s">
        <v>309</v>
      </c>
      <c r="C409" s="13" t="s">
        <v>313</v>
      </c>
      <c r="D409" s="10" t="s">
        <v>494</v>
      </c>
      <c r="E409" s="10" t="s">
        <v>495</v>
      </c>
      <c r="F409" s="11" t="s">
        <v>316</v>
      </c>
      <c r="G409" s="120"/>
      <c r="H409" s="123"/>
      <c r="I409" s="126"/>
      <c r="J409" s="128"/>
    </row>
    <row r="410" spans="1:10" ht="50.45" customHeight="1">
      <c r="A410" s="30" t="s">
        <v>510</v>
      </c>
      <c r="B410" s="14">
        <v>1</v>
      </c>
      <c r="C410" s="15" t="s">
        <v>317</v>
      </c>
      <c r="D410" s="16" t="s">
        <v>507</v>
      </c>
      <c r="E410" s="10"/>
      <c r="F410" s="11" t="s">
        <v>319</v>
      </c>
      <c r="G410" s="120"/>
      <c r="H410" s="123"/>
      <c r="I410" s="126"/>
      <c r="J410" s="128"/>
    </row>
    <row r="411" spans="1:10" ht="153.4" thickBot="1">
      <c r="A411" s="30" t="s">
        <v>510</v>
      </c>
      <c r="B411" s="17">
        <v>1</v>
      </c>
      <c r="C411" s="18" t="s">
        <v>320</v>
      </c>
      <c r="D411" s="19" t="s">
        <v>511</v>
      </c>
      <c r="E411" s="19"/>
      <c r="F411" s="19" t="s">
        <v>512</v>
      </c>
      <c r="G411" s="121"/>
      <c r="H411" s="124"/>
      <c r="I411" s="127"/>
      <c r="J411" s="129"/>
    </row>
    <row r="412" spans="1:10" ht="13.35" customHeight="1" thickBot="1">
      <c r="A412" s="30" t="s">
        <v>513</v>
      </c>
      <c r="B412" s="31"/>
      <c r="C412" s="31"/>
      <c r="D412" s="31"/>
      <c r="E412" s="31"/>
      <c r="F412" s="31"/>
      <c r="G412" s="31"/>
      <c r="H412" s="31"/>
      <c r="I412" s="31"/>
      <c r="J412" s="31"/>
    </row>
    <row r="413" spans="1:10" ht="42" customHeight="1" thickBot="1">
      <c r="A413" s="39" t="str">
        <f>HYPERLINK("#All.1Tab.test!$A"&amp;MATCH("RF07-01-01-TF-001",'All.1Tab.test'!$I:$I,0), "RF07-01-01-TF-001")</f>
        <v>RF07-01-01-TF-001</v>
      </c>
      <c r="B413" s="42">
        <f ca="1">COUNTIFS($A$4:$A414,$A412,$B$4:$B414,B414)</f>
        <v>1</v>
      </c>
      <c r="C413" s="117" t="str">
        <f>INDEX('All.1Tab.test'!$J:$J,MATCH($A413,'All.1Tab.test'!$I:$I,0))</f>
        <v>Calcolo “progressivo” in base alla data di riferimento del Requisito Aggiuntivo / Decurtazione / Recupero</v>
      </c>
      <c r="D413" s="118"/>
      <c r="E413" s="117" t="str">
        <f>INDEX('All.1Tab.test'!$N:$N,MATCH($A413,'All.1Tab.test'!$I:$I,0))</f>
        <v>Viene verificato che il calcolo avvenga in base alla data di riferimento del Requisito Aggiuntivo / Decurtazione / Recupero e a parita di data siano sommati nell'ordine i Requisiti Aggiuntivi, i Recuperi e per ultime le Decurtazioni</v>
      </c>
      <c r="F413" s="118"/>
      <c r="G413" s="36">
        <v>1</v>
      </c>
      <c r="H413" s="37">
        <v>15</v>
      </c>
      <c r="I413" s="40">
        <f>COUNTA($B415:$B420)</f>
        <v>6</v>
      </c>
      <c r="J413" s="38" t="s">
        <v>303</v>
      </c>
    </row>
    <row r="414" spans="1:10" ht="14.45" customHeight="1" thickBot="1">
      <c r="A414" s="30" t="s">
        <v>513</v>
      </c>
      <c r="B414" s="32" t="s">
        <v>304</v>
      </c>
      <c r="C414" s="33" t="s">
        <v>305</v>
      </c>
      <c r="D414" s="33" t="s">
        <v>306</v>
      </c>
      <c r="E414" s="33" t="s">
        <v>307</v>
      </c>
      <c r="F414" s="33" t="s">
        <v>308</v>
      </c>
      <c r="G414" s="33"/>
      <c r="H414" s="33"/>
      <c r="I414" s="33"/>
      <c r="J414" s="34"/>
    </row>
    <row r="415" spans="1:10" ht="50.45" customHeight="1">
      <c r="A415" s="30" t="s">
        <v>513</v>
      </c>
      <c r="B415" s="8" t="s">
        <v>309</v>
      </c>
      <c r="C415" s="9" t="s">
        <v>310</v>
      </c>
      <c r="D415" s="10" t="s">
        <v>311</v>
      </c>
      <c r="E415" s="11"/>
      <c r="F415" s="10" t="s">
        <v>312</v>
      </c>
      <c r="G415" s="119"/>
      <c r="H415" s="122"/>
      <c r="I415" s="125"/>
      <c r="J415" s="128"/>
    </row>
    <row r="416" spans="1:10" ht="50.45" customHeight="1">
      <c r="A416" s="30" t="s">
        <v>513</v>
      </c>
      <c r="B416" s="12" t="s">
        <v>309</v>
      </c>
      <c r="C416" s="13" t="s">
        <v>313</v>
      </c>
      <c r="D416" s="10" t="s">
        <v>514</v>
      </c>
      <c r="E416" s="10"/>
      <c r="F416" s="11" t="s">
        <v>316</v>
      </c>
      <c r="G416" s="120"/>
      <c r="H416" s="123"/>
      <c r="I416" s="126"/>
      <c r="J416" s="128"/>
    </row>
    <row r="417" spans="1:10" ht="50.45" customHeight="1">
      <c r="A417" s="30" t="s">
        <v>513</v>
      </c>
      <c r="B417" s="12" t="s">
        <v>309</v>
      </c>
      <c r="C417" s="13" t="s">
        <v>313</v>
      </c>
      <c r="D417" s="10" t="s">
        <v>494</v>
      </c>
      <c r="E417" s="10" t="s">
        <v>495</v>
      </c>
      <c r="F417" s="11" t="s">
        <v>316</v>
      </c>
      <c r="G417" s="120"/>
      <c r="H417" s="123"/>
      <c r="I417" s="126"/>
      <c r="J417" s="128"/>
    </row>
    <row r="418" spans="1:10" ht="50.45" customHeight="1">
      <c r="A418" s="30" t="s">
        <v>513</v>
      </c>
      <c r="B418" s="14">
        <v>1</v>
      </c>
      <c r="C418" s="15" t="s">
        <v>317</v>
      </c>
      <c r="D418" s="16" t="s">
        <v>504</v>
      </c>
      <c r="E418" s="10"/>
      <c r="F418" s="11" t="s">
        <v>319</v>
      </c>
      <c r="G418" s="120"/>
      <c r="H418" s="123"/>
      <c r="I418" s="126"/>
      <c r="J418" s="128"/>
    </row>
    <row r="419" spans="1:10" ht="153.4" thickBot="1">
      <c r="A419" s="30" t="s">
        <v>513</v>
      </c>
      <c r="B419" s="17">
        <v>1</v>
      </c>
      <c r="C419" s="18" t="s">
        <v>320</v>
      </c>
      <c r="D419" s="19" t="s">
        <v>515</v>
      </c>
      <c r="E419" s="19"/>
      <c r="F419" s="19" t="s">
        <v>516</v>
      </c>
      <c r="G419" s="120"/>
      <c r="H419" s="123"/>
      <c r="I419" s="126"/>
      <c r="J419" s="128"/>
    </row>
    <row r="420" spans="1:10" ht="178.9" thickBot="1">
      <c r="A420" s="30" t="s">
        <v>513</v>
      </c>
      <c r="B420" s="17">
        <v>1</v>
      </c>
      <c r="C420" s="18" t="s">
        <v>320</v>
      </c>
      <c r="D420" s="19" t="s">
        <v>517</v>
      </c>
      <c r="E420" s="19"/>
      <c r="F420" s="19" t="s">
        <v>518</v>
      </c>
      <c r="G420" s="121"/>
      <c r="H420" s="124"/>
      <c r="I420" s="127"/>
      <c r="J420" s="129"/>
    </row>
    <row r="421" spans="1:10" ht="13.35" customHeight="1" thickBot="1">
      <c r="A421" s="30" t="s">
        <v>519</v>
      </c>
      <c r="B421" s="31"/>
      <c r="C421" s="31"/>
      <c r="D421" s="31"/>
      <c r="E421" s="31"/>
      <c r="F421" s="31"/>
      <c r="G421" s="31"/>
      <c r="H421" s="31"/>
      <c r="I421" s="31"/>
      <c r="J421" s="31"/>
    </row>
    <row r="422" spans="1:10" ht="42" customHeight="1" thickBot="1">
      <c r="A422" s="39" t="str">
        <f>HYPERLINK("#All.1Tab.test!$A"&amp;MATCH("RF07-01-02-TF-001",'All.1Tab.test'!$I:$I,0), "RF07-01-02-TF-001")</f>
        <v>RF07-01-02-TF-001</v>
      </c>
      <c r="B422" s="42">
        <f ca="1">COUNTIFS($A$4:$A423,$A421,$B$4:$B423,B423)</f>
        <v>1</v>
      </c>
      <c r="C422" s="117" t="str">
        <f>INDEX('All.1Tab.test'!$J:$J,MATCH($A422,'All.1Tab.test'!$I:$I,0))</f>
        <v>Soglia inferiore del valore della patente</v>
      </c>
      <c r="D422" s="118"/>
      <c r="E422" s="117" t="str">
        <f>INDEX('All.1Tab.test'!$N:$N,MATCH($A422,'All.1Tab.test'!$I:$I,0))</f>
        <v>Viene verificato che in presenza di Decurtazione che portino il punteggio PaC a un valore inferiore a 0, questi sia limitato al valore 0</v>
      </c>
      <c r="F422" s="118"/>
      <c r="G422" s="36">
        <v>1</v>
      </c>
      <c r="H422" s="37">
        <v>15</v>
      </c>
      <c r="I422" s="40">
        <f>COUNTA($B424:$B429)</f>
        <v>6</v>
      </c>
      <c r="J422" s="38" t="s">
        <v>303</v>
      </c>
    </row>
    <row r="423" spans="1:10" ht="14.45" customHeight="1" thickBot="1">
      <c r="A423" s="30" t="s">
        <v>519</v>
      </c>
      <c r="B423" s="32" t="s">
        <v>304</v>
      </c>
      <c r="C423" s="33" t="s">
        <v>305</v>
      </c>
      <c r="D423" s="33" t="s">
        <v>306</v>
      </c>
      <c r="E423" s="33" t="s">
        <v>307</v>
      </c>
      <c r="F423" s="33" t="s">
        <v>308</v>
      </c>
      <c r="G423" s="33"/>
      <c r="H423" s="33"/>
      <c r="I423" s="33"/>
      <c r="J423" s="34"/>
    </row>
    <row r="424" spans="1:10" ht="50.45" customHeight="1">
      <c r="A424" s="30" t="s">
        <v>519</v>
      </c>
      <c r="B424" s="8" t="s">
        <v>309</v>
      </c>
      <c r="C424" s="9" t="s">
        <v>310</v>
      </c>
      <c r="D424" s="10" t="s">
        <v>311</v>
      </c>
      <c r="E424" s="11"/>
      <c r="F424" s="10" t="s">
        <v>312</v>
      </c>
      <c r="G424" s="119"/>
      <c r="H424" s="122"/>
      <c r="I424" s="125"/>
      <c r="J424" s="128"/>
    </row>
    <row r="425" spans="1:10" ht="50.45" customHeight="1">
      <c r="A425" s="30" t="s">
        <v>519</v>
      </c>
      <c r="B425" s="12" t="s">
        <v>309</v>
      </c>
      <c r="C425" s="13" t="s">
        <v>313</v>
      </c>
      <c r="D425" s="10" t="s">
        <v>514</v>
      </c>
      <c r="E425" s="10"/>
      <c r="F425" s="11" t="s">
        <v>316</v>
      </c>
      <c r="G425" s="120"/>
      <c r="H425" s="123"/>
      <c r="I425" s="126"/>
      <c r="J425" s="128"/>
    </row>
    <row r="426" spans="1:10" ht="50.45" customHeight="1">
      <c r="A426" s="30" t="s">
        <v>519</v>
      </c>
      <c r="B426" s="12" t="s">
        <v>309</v>
      </c>
      <c r="C426" s="13" t="s">
        <v>313</v>
      </c>
      <c r="D426" s="10" t="s">
        <v>494</v>
      </c>
      <c r="E426" s="10" t="s">
        <v>495</v>
      </c>
      <c r="F426" s="11" t="s">
        <v>316</v>
      </c>
      <c r="G426" s="120"/>
      <c r="H426" s="123"/>
      <c r="I426" s="126"/>
      <c r="J426" s="128"/>
    </row>
    <row r="427" spans="1:10" ht="50.45" customHeight="1">
      <c r="A427" s="30" t="s">
        <v>519</v>
      </c>
      <c r="B427" s="14">
        <v>1</v>
      </c>
      <c r="C427" s="15" t="s">
        <v>317</v>
      </c>
      <c r="D427" s="16" t="s">
        <v>504</v>
      </c>
      <c r="E427" s="10"/>
      <c r="F427" s="11" t="s">
        <v>319</v>
      </c>
      <c r="G427" s="120"/>
      <c r="H427" s="123"/>
      <c r="I427" s="126"/>
      <c r="J427" s="128"/>
    </row>
    <row r="428" spans="1:10" ht="153.4" thickBot="1">
      <c r="A428" s="30" t="s">
        <v>519</v>
      </c>
      <c r="B428" s="17">
        <v>1</v>
      </c>
      <c r="C428" s="18" t="s">
        <v>320</v>
      </c>
      <c r="D428" s="19" t="s">
        <v>520</v>
      </c>
      <c r="E428" s="19"/>
      <c r="F428" s="19" t="s">
        <v>516</v>
      </c>
      <c r="G428" s="120"/>
      <c r="H428" s="123"/>
      <c r="I428" s="126"/>
      <c r="J428" s="128"/>
    </row>
    <row r="429" spans="1:10" ht="264.39999999999998" customHeight="1" thickBot="1">
      <c r="A429" s="30" t="s">
        <v>519</v>
      </c>
      <c r="B429" s="17">
        <v>1</v>
      </c>
      <c r="C429" s="18" t="s">
        <v>320</v>
      </c>
      <c r="D429" s="19" t="s">
        <v>521</v>
      </c>
      <c r="E429" s="19"/>
      <c r="F429" s="19" t="s">
        <v>522</v>
      </c>
      <c r="G429" s="121"/>
      <c r="H429" s="124"/>
      <c r="I429" s="127"/>
      <c r="J429" s="129"/>
    </row>
    <row r="430" spans="1:10" ht="13.35" customHeight="1" thickBot="1">
      <c r="A430" s="30" t="s">
        <v>523</v>
      </c>
      <c r="B430" s="31"/>
      <c r="C430" s="31"/>
      <c r="D430" s="31"/>
      <c r="E430" s="31"/>
      <c r="F430" s="31"/>
      <c r="G430" s="31"/>
      <c r="H430" s="31"/>
      <c r="I430" s="31"/>
      <c r="J430" s="31"/>
    </row>
    <row r="431" spans="1:10" ht="42" customHeight="1" thickBot="1">
      <c r="A431" s="39" t="str">
        <f>HYPERLINK("#All.1Tab.test!$A"&amp;MATCH("RF07-01-03-TF-001",'All.1Tab.test'!$I:$I,0), "RF07-01-03-TF-001")</f>
        <v>RF07-01-03-TF-001</v>
      </c>
      <c r="B431" s="42">
        <f ca="1">COUNTIFS($A$4:$A432,$A430,$B$4:$B432,B432)</f>
        <v>1</v>
      </c>
      <c r="C431" s="117" t="str">
        <f>INDEX('All.1Tab.test'!$J:$J,MATCH($A431,'All.1Tab.test'!$I:$I,0))</f>
        <v>Soglia superiore del valore della patente</v>
      </c>
      <c r="D431" s="118"/>
      <c r="E431" s="117" t="str">
        <f>INDEX('All.1Tab.test'!$N:$N,MATCH($A431,'All.1Tab.test'!$I:$I,0))</f>
        <v>Viene verificato che in presenza di Requisiti Aggiuntivi / Recuperi / Scatti di Anzinità che portino il punteggio PaC a superare il valore 100, questi sia limitato al valore 100</v>
      </c>
      <c r="F431" s="118"/>
      <c r="G431" s="36">
        <v>1</v>
      </c>
      <c r="H431" s="37">
        <v>15</v>
      </c>
      <c r="I431" s="40">
        <f>COUNTA($B433:$B438)</f>
        <v>6</v>
      </c>
      <c r="J431" s="38" t="s">
        <v>303</v>
      </c>
    </row>
    <row r="432" spans="1:10" ht="14.45" customHeight="1" thickBot="1">
      <c r="A432" s="30" t="s">
        <v>523</v>
      </c>
      <c r="B432" s="32" t="s">
        <v>304</v>
      </c>
      <c r="C432" s="33" t="s">
        <v>305</v>
      </c>
      <c r="D432" s="33" t="s">
        <v>306</v>
      </c>
      <c r="E432" s="33" t="s">
        <v>307</v>
      </c>
      <c r="F432" s="33" t="s">
        <v>308</v>
      </c>
      <c r="G432" s="33"/>
      <c r="H432" s="33"/>
      <c r="I432" s="33"/>
      <c r="J432" s="34"/>
    </row>
    <row r="433" spans="1:10" ht="50.45" customHeight="1">
      <c r="A433" s="30" t="s">
        <v>523</v>
      </c>
      <c r="B433" s="8" t="s">
        <v>309</v>
      </c>
      <c r="C433" s="9" t="s">
        <v>310</v>
      </c>
      <c r="D433" s="10" t="s">
        <v>311</v>
      </c>
      <c r="E433" s="11"/>
      <c r="F433" s="10" t="s">
        <v>312</v>
      </c>
      <c r="G433" s="119"/>
      <c r="H433" s="122"/>
      <c r="I433" s="125"/>
      <c r="J433" s="128"/>
    </row>
    <row r="434" spans="1:10" ht="50.45" customHeight="1">
      <c r="A434" s="30" t="s">
        <v>523</v>
      </c>
      <c r="B434" s="12" t="s">
        <v>309</v>
      </c>
      <c r="C434" s="13" t="s">
        <v>313</v>
      </c>
      <c r="D434" s="10" t="s">
        <v>514</v>
      </c>
      <c r="E434" s="10"/>
      <c r="F434" s="11" t="s">
        <v>316</v>
      </c>
      <c r="G434" s="120"/>
      <c r="H434" s="123"/>
      <c r="I434" s="126"/>
      <c r="J434" s="128"/>
    </row>
    <row r="435" spans="1:10" ht="50.45" customHeight="1">
      <c r="A435" s="30" t="s">
        <v>523</v>
      </c>
      <c r="B435" s="12" t="s">
        <v>309</v>
      </c>
      <c r="C435" s="13" t="s">
        <v>313</v>
      </c>
      <c r="D435" s="10" t="s">
        <v>494</v>
      </c>
      <c r="E435" s="10" t="s">
        <v>495</v>
      </c>
      <c r="F435" s="11" t="s">
        <v>316</v>
      </c>
      <c r="G435" s="120"/>
      <c r="H435" s="123"/>
      <c r="I435" s="126"/>
      <c r="J435" s="128"/>
    </row>
    <row r="436" spans="1:10" ht="50.45" customHeight="1">
      <c r="A436" s="30" t="s">
        <v>523</v>
      </c>
      <c r="B436" s="14">
        <v>1</v>
      </c>
      <c r="C436" s="15" t="s">
        <v>317</v>
      </c>
      <c r="D436" s="16" t="s">
        <v>504</v>
      </c>
      <c r="E436" s="10"/>
      <c r="F436" s="11" t="s">
        <v>319</v>
      </c>
      <c r="G436" s="120"/>
      <c r="H436" s="123"/>
      <c r="I436" s="126"/>
      <c r="J436" s="128"/>
    </row>
    <row r="437" spans="1:10" ht="153.4" thickBot="1">
      <c r="A437" s="30" t="s">
        <v>523</v>
      </c>
      <c r="B437" s="17">
        <v>1</v>
      </c>
      <c r="C437" s="18" t="s">
        <v>320</v>
      </c>
      <c r="D437" s="19" t="s">
        <v>524</v>
      </c>
      <c r="E437" s="19"/>
      <c r="F437" s="19" t="s">
        <v>516</v>
      </c>
      <c r="G437" s="120"/>
      <c r="H437" s="123"/>
      <c r="I437" s="126"/>
      <c r="J437" s="128"/>
    </row>
    <row r="438" spans="1:10" ht="261.75" customHeight="1" thickBot="1">
      <c r="A438" s="30" t="s">
        <v>523</v>
      </c>
      <c r="B438" s="17">
        <v>1</v>
      </c>
      <c r="C438" s="18" t="s">
        <v>320</v>
      </c>
      <c r="D438" s="19" t="s">
        <v>525</v>
      </c>
      <c r="E438" s="19"/>
      <c r="F438" s="19" t="s">
        <v>526</v>
      </c>
      <c r="G438" s="121"/>
      <c r="H438" s="124"/>
      <c r="I438" s="127"/>
      <c r="J438" s="129"/>
    </row>
    <row r="439" spans="1:10" ht="13.35" customHeight="1" thickBot="1">
      <c r="A439" s="30" t="s">
        <v>527</v>
      </c>
      <c r="B439" s="31"/>
      <c r="C439" s="31"/>
      <c r="D439" s="31"/>
      <c r="E439" s="31"/>
      <c r="F439" s="31"/>
      <c r="G439" s="31"/>
      <c r="H439" s="31"/>
      <c r="I439" s="31"/>
      <c r="J439" s="31"/>
    </row>
    <row r="440" spans="1:10" ht="42" customHeight="1" thickBot="1">
      <c r="A440" s="39" t="str">
        <f>HYPERLINK("#All.1Tab.test!$A"&amp;MATCH("RF07-01-05-TF-001",'All.1Tab.test'!$I:$I,0), "RF07-01-05-TF-001")</f>
        <v>RF07-01-05-TF-001</v>
      </c>
      <c r="B440" s="42">
        <f ca="1">COUNTIFS($A$4:$A441,$A439,$B$4:$B441,B441)</f>
        <v>1</v>
      </c>
      <c r="C440" s="117" t="str">
        <f>INDEX('All.1Tab.test'!$J:$J,MATCH($A440,'All.1Tab.test'!$I:$I,0))</f>
        <v>Scatto anzianità Data Iscrizione per la fascia 5 - 10 anni al momento del rilascio</v>
      </c>
      <c r="D440" s="118"/>
      <c r="E440" s="117" t="str">
        <f>INDEX('All.1Tab.test'!$N:$N,MATCH($A440,'All.1Tab.test'!$I:$I,0))</f>
        <v>Viene verificato che nel calcolo al momento del rilascio sia riconosciuto il bonus di anzianità iscrizione di 3 punti</v>
      </c>
      <c r="F440" s="118"/>
      <c r="G440" s="36">
        <v>1</v>
      </c>
      <c r="H440" s="37">
        <v>15</v>
      </c>
      <c r="I440" s="40">
        <f>COUNTA($B442:$B447)</f>
        <v>6</v>
      </c>
      <c r="J440" s="38" t="s">
        <v>303</v>
      </c>
    </row>
    <row r="441" spans="1:10" ht="14.45" customHeight="1" thickBot="1">
      <c r="A441" s="30" t="s">
        <v>527</v>
      </c>
      <c r="B441" s="32" t="s">
        <v>304</v>
      </c>
      <c r="C441" s="33" t="s">
        <v>305</v>
      </c>
      <c r="D441" s="33" t="s">
        <v>306</v>
      </c>
      <c r="E441" s="33" t="s">
        <v>307</v>
      </c>
      <c r="F441" s="33" t="s">
        <v>308</v>
      </c>
      <c r="G441" s="33"/>
      <c r="H441" s="33"/>
      <c r="I441" s="33"/>
      <c r="J441" s="34"/>
    </row>
    <row r="442" spans="1:10" ht="50.45" customHeight="1">
      <c r="A442" s="30" t="s">
        <v>527</v>
      </c>
      <c r="B442" s="8" t="s">
        <v>309</v>
      </c>
      <c r="C442" s="9" t="s">
        <v>310</v>
      </c>
      <c r="D442" s="10" t="s">
        <v>311</v>
      </c>
      <c r="E442" s="11"/>
      <c r="F442" s="10" t="s">
        <v>312</v>
      </c>
      <c r="G442" s="119"/>
      <c r="H442" s="122"/>
      <c r="I442" s="125"/>
      <c r="J442" s="128"/>
    </row>
    <row r="443" spans="1:10" ht="50.45" customHeight="1">
      <c r="A443" s="30" t="s">
        <v>527</v>
      </c>
      <c r="B443" s="12" t="s">
        <v>309</v>
      </c>
      <c r="C443" s="13" t="s">
        <v>313</v>
      </c>
      <c r="D443" s="10" t="s">
        <v>514</v>
      </c>
      <c r="E443" s="10"/>
      <c r="F443" s="11" t="s">
        <v>316</v>
      </c>
      <c r="G443" s="120"/>
      <c r="H443" s="123"/>
      <c r="I443" s="126"/>
      <c r="J443" s="128"/>
    </row>
    <row r="444" spans="1:10" ht="50.45" customHeight="1">
      <c r="A444" s="30" t="s">
        <v>527</v>
      </c>
      <c r="B444" s="12" t="s">
        <v>309</v>
      </c>
      <c r="C444" s="13" t="s">
        <v>313</v>
      </c>
      <c r="D444" s="10" t="s">
        <v>494</v>
      </c>
      <c r="E444" s="10" t="s">
        <v>495</v>
      </c>
      <c r="F444" s="11" t="s">
        <v>316</v>
      </c>
      <c r="G444" s="120"/>
      <c r="H444" s="123"/>
      <c r="I444" s="126"/>
      <c r="J444" s="128"/>
    </row>
    <row r="445" spans="1:10" ht="50.45" customHeight="1">
      <c r="A445" s="30" t="s">
        <v>527</v>
      </c>
      <c r="B445" s="14">
        <v>1</v>
      </c>
      <c r="C445" s="15" t="s">
        <v>317</v>
      </c>
      <c r="D445" s="16" t="s">
        <v>504</v>
      </c>
      <c r="E445" s="10"/>
      <c r="F445" s="11" t="s">
        <v>319</v>
      </c>
      <c r="G445" s="120"/>
      <c r="H445" s="123"/>
      <c r="I445" s="126"/>
      <c r="J445" s="128"/>
    </row>
    <row r="446" spans="1:10" ht="153.4" thickBot="1">
      <c r="A446" s="30" t="s">
        <v>527</v>
      </c>
      <c r="B446" s="17">
        <v>1</v>
      </c>
      <c r="C446" s="18" t="s">
        <v>320</v>
      </c>
      <c r="D446" s="19" t="s">
        <v>528</v>
      </c>
      <c r="E446" s="19"/>
      <c r="F446" s="19" t="s">
        <v>516</v>
      </c>
      <c r="G446" s="120"/>
      <c r="H446" s="123"/>
      <c r="I446" s="126"/>
      <c r="J446" s="128"/>
    </row>
    <row r="447" spans="1:10" ht="199.15" customHeight="1" thickBot="1">
      <c r="A447" s="30" t="s">
        <v>527</v>
      </c>
      <c r="B447" s="17">
        <v>1</v>
      </c>
      <c r="C447" s="18" t="s">
        <v>320</v>
      </c>
      <c r="D447" s="19" t="s">
        <v>529</v>
      </c>
      <c r="E447" s="19"/>
      <c r="F447" s="19" t="s">
        <v>530</v>
      </c>
      <c r="G447" s="121"/>
      <c r="H447" s="124"/>
      <c r="I447" s="127"/>
      <c r="J447" s="129"/>
    </row>
    <row r="448" spans="1:10" ht="13.35" customHeight="1" thickBot="1">
      <c r="A448" s="30" t="s">
        <v>531</v>
      </c>
      <c r="B448" s="31"/>
      <c r="C448" s="31"/>
      <c r="D448" s="31"/>
      <c r="E448" s="31"/>
      <c r="F448" s="31"/>
      <c r="G448" s="31"/>
      <c r="H448" s="31"/>
      <c r="I448" s="31"/>
      <c r="J448" s="31"/>
    </row>
    <row r="449" spans="1:10" ht="42" customHeight="1" thickBot="1">
      <c r="A449" s="39" t="str">
        <f>HYPERLINK("#All.1Tab.test!$A"&amp;MATCH("RF07-01-05-TF-002",'All.1Tab.test'!$I:$I,0), "RF07-01-05-TF-002")</f>
        <v>RF07-01-05-TF-002</v>
      </c>
      <c r="B449" s="42">
        <f ca="1">COUNTIFS($A$4:$A450,$A448,$B$4:$B450,B450)</f>
        <v>1</v>
      </c>
      <c r="C449" s="117" t="str">
        <f>INDEX('All.1Tab.test'!$J:$J,MATCH($A449,'All.1Tab.test'!$I:$I,0))</f>
        <v>Scatto anzianità Data Iscrizione per la fascia 5 - 10 anni maturato successivamente al rilascio</v>
      </c>
      <c r="D449" s="118"/>
      <c r="E449" s="117" t="str">
        <f>INDEX('All.1Tab.test'!$N:$N,MATCH($A449,'All.1Tab.test'!$I:$I,0))</f>
        <v>Viene verificato che nel calcolo alla data corrente sia riconosciuto il bonus di anzianità iscrizione di 3 punti</v>
      </c>
      <c r="F449" s="118"/>
      <c r="G449" s="36">
        <v>1</v>
      </c>
      <c r="H449" s="37">
        <v>15</v>
      </c>
      <c r="I449" s="40">
        <f>COUNTA($B451:$B456)</f>
        <v>6</v>
      </c>
      <c r="J449" s="38" t="s">
        <v>303</v>
      </c>
    </row>
    <row r="450" spans="1:10" ht="14.45" customHeight="1" thickBot="1">
      <c r="A450" s="30" t="s">
        <v>531</v>
      </c>
      <c r="B450" s="32" t="s">
        <v>304</v>
      </c>
      <c r="C450" s="33" t="s">
        <v>305</v>
      </c>
      <c r="D450" s="33" t="s">
        <v>306</v>
      </c>
      <c r="E450" s="33" t="s">
        <v>307</v>
      </c>
      <c r="F450" s="33" t="s">
        <v>308</v>
      </c>
      <c r="G450" s="33"/>
      <c r="H450" s="33"/>
      <c r="I450" s="33"/>
      <c r="J450" s="34"/>
    </row>
    <row r="451" spans="1:10" ht="50.45" customHeight="1">
      <c r="A451" s="30" t="s">
        <v>531</v>
      </c>
      <c r="B451" s="8" t="s">
        <v>309</v>
      </c>
      <c r="C451" s="9" t="s">
        <v>310</v>
      </c>
      <c r="D451" s="10" t="s">
        <v>311</v>
      </c>
      <c r="E451" s="11"/>
      <c r="F451" s="10" t="s">
        <v>312</v>
      </c>
      <c r="G451" s="119"/>
      <c r="H451" s="122"/>
      <c r="I451" s="125"/>
      <c r="J451" s="128"/>
    </row>
    <row r="452" spans="1:10" ht="50.45" customHeight="1">
      <c r="A452" s="30" t="s">
        <v>531</v>
      </c>
      <c r="B452" s="12" t="s">
        <v>309</v>
      </c>
      <c r="C452" s="13" t="s">
        <v>313</v>
      </c>
      <c r="D452" s="10" t="s">
        <v>514</v>
      </c>
      <c r="E452" s="10"/>
      <c r="F452" s="11" t="s">
        <v>316</v>
      </c>
      <c r="G452" s="120"/>
      <c r="H452" s="123"/>
      <c r="I452" s="126"/>
      <c r="J452" s="128"/>
    </row>
    <row r="453" spans="1:10" ht="50.45" customHeight="1">
      <c r="A453" s="30" t="s">
        <v>531</v>
      </c>
      <c r="B453" s="14">
        <v>1</v>
      </c>
      <c r="C453" s="15" t="s">
        <v>317</v>
      </c>
      <c r="D453" s="16" t="s">
        <v>494</v>
      </c>
      <c r="E453" s="10" t="s">
        <v>495</v>
      </c>
      <c r="F453" s="11" t="s">
        <v>316</v>
      </c>
      <c r="G453" s="120"/>
      <c r="H453" s="123"/>
      <c r="I453" s="126"/>
      <c r="J453" s="128"/>
    </row>
    <row r="454" spans="1:10" ht="50.45" customHeight="1">
      <c r="A454" s="30" t="s">
        <v>531</v>
      </c>
      <c r="B454" s="14">
        <v>1</v>
      </c>
      <c r="C454" s="15" t="s">
        <v>317</v>
      </c>
      <c r="D454" s="16" t="s">
        <v>504</v>
      </c>
      <c r="E454" s="10"/>
      <c r="F454" s="11" t="s">
        <v>319</v>
      </c>
      <c r="G454" s="120"/>
      <c r="H454" s="123"/>
      <c r="I454" s="126"/>
      <c r="J454" s="128"/>
    </row>
    <row r="455" spans="1:10" ht="153.4" thickBot="1">
      <c r="A455" s="30" t="s">
        <v>531</v>
      </c>
      <c r="B455" s="17">
        <v>1</v>
      </c>
      <c r="C455" s="18" t="s">
        <v>320</v>
      </c>
      <c r="D455" s="19" t="s">
        <v>532</v>
      </c>
      <c r="E455" s="19"/>
      <c r="F455" s="19" t="s">
        <v>516</v>
      </c>
      <c r="G455" s="120"/>
      <c r="H455" s="123"/>
      <c r="I455" s="126"/>
      <c r="J455" s="128"/>
    </row>
    <row r="456" spans="1:10" ht="178.9" thickBot="1">
      <c r="A456" s="30" t="s">
        <v>531</v>
      </c>
      <c r="B456" s="17">
        <v>1</v>
      </c>
      <c r="C456" s="18" t="s">
        <v>320</v>
      </c>
      <c r="D456" s="19" t="s">
        <v>533</v>
      </c>
      <c r="E456" s="19"/>
      <c r="F456" s="19" t="s">
        <v>534</v>
      </c>
      <c r="G456" s="121"/>
      <c r="H456" s="124"/>
      <c r="I456" s="127"/>
      <c r="J456" s="129"/>
    </row>
    <row r="457" spans="1:10" ht="13.35" customHeight="1" thickBot="1">
      <c r="A457" s="30" t="s">
        <v>535</v>
      </c>
      <c r="B457" s="31"/>
      <c r="C457" s="31"/>
      <c r="D457" s="31"/>
      <c r="E457" s="31"/>
      <c r="F457" s="31"/>
      <c r="G457" s="31"/>
      <c r="H457" s="31"/>
      <c r="I457" s="31"/>
      <c r="J457" s="31"/>
    </row>
    <row r="458" spans="1:10" ht="42" customHeight="1" thickBot="1">
      <c r="A458" s="39" t="str">
        <f>HYPERLINK("#All.1Tab.test!$A"&amp;MATCH("RF07-01-05-TF-003",'All.1Tab.test'!$I:$I,0), "RF07-01-05-TF-003")</f>
        <v>RF07-01-05-TF-003</v>
      </c>
      <c r="B458" s="42">
        <f ca="1">COUNTIFS($A$4:$A459,$A457,$B$4:$B459,B459)</f>
        <v>1</v>
      </c>
      <c r="C458" s="117" t="str">
        <f>INDEX('All.1Tab.test'!$J:$J,MATCH($A458,'All.1Tab.test'!$I:$I,0))</f>
        <v>Scatto anzianità Data Iscrizione per la fascia 11 - 15 anni al momento del rilascio</v>
      </c>
      <c r="D458" s="118"/>
      <c r="E458" s="117" t="str">
        <f>INDEX('All.1Tab.test'!$N:$N,MATCH($A458,'All.1Tab.test'!$I:$I,0))</f>
        <v>Viene verificato che nel calcolo al momento del rilascio sia riconosciuto il bonus di anzianità iscrizione di 5 punti</v>
      </c>
      <c r="F458" s="118"/>
      <c r="G458" s="36">
        <v>1</v>
      </c>
      <c r="H458" s="37">
        <v>15</v>
      </c>
      <c r="I458" s="40">
        <f>COUNTA($B460:$B465)</f>
        <v>6</v>
      </c>
      <c r="J458" s="38" t="s">
        <v>303</v>
      </c>
    </row>
    <row r="459" spans="1:10" ht="14.45" customHeight="1" thickBot="1">
      <c r="A459" s="30" t="s">
        <v>535</v>
      </c>
      <c r="B459" s="32" t="s">
        <v>304</v>
      </c>
      <c r="C459" s="33" t="s">
        <v>305</v>
      </c>
      <c r="D459" s="33" t="s">
        <v>306</v>
      </c>
      <c r="E459" s="33" t="s">
        <v>307</v>
      </c>
      <c r="F459" s="33" t="s">
        <v>308</v>
      </c>
      <c r="G459" s="33"/>
      <c r="H459" s="33"/>
      <c r="I459" s="33"/>
      <c r="J459" s="34"/>
    </row>
    <row r="460" spans="1:10" ht="50.45" customHeight="1">
      <c r="A460" s="30" t="s">
        <v>535</v>
      </c>
      <c r="B460" s="8" t="s">
        <v>309</v>
      </c>
      <c r="C460" s="9" t="s">
        <v>310</v>
      </c>
      <c r="D460" s="10" t="s">
        <v>311</v>
      </c>
      <c r="E460" s="11"/>
      <c r="F460" s="10" t="s">
        <v>312</v>
      </c>
      <c r="G460" s="119"/>
      <c r="H460" s="122"/>
      <c r="I460" s="125"/>
      <c r="J460" s="128"/>
    </row>
    <row r="461" spans="1:10" ht="50.45" customHeight="1">
      <c r="A461" s="30" t="s">
        <v>535</v>
      </c>
      <c r="B461" s="12" t="s">
        <v>309</v>
      </c>
      <c r="C461" s="13" t="s">
        <v>313</v>
      </c>
      <c r="D461" s="10" t="s">
        <v>514</v>
      </c>
      <c r="E461" s="10"/>
      <c r="F461" s="11" t="s">
        <v>316</v>
      </c>
      <c r="G461" s="120"/>
      <c r="H461" s="123"/>
      <c r="I461" s="126"/>
      <c r="J461" s="128"/>
    </row>
    <row r="462" spans="1:10" ht="50.45" customHeight="1">
      <c r="A462" s="30" t="s">
        <v>535</v>
      </c>
      <c r="B462" s="14">
        <v>1</v>
      </c>
      <c r="C462" s="15" t="s">
        <v>317</v>
      </c>
      <c r="D462" s="16" t="s">
        <v>494</v>
      </c>
      <c r="E462" s="10" t="s">
        <v>495</v>
      </c>
      <c r="F462" s="11" t="s">
        <v>316</v>
      </c>
      <c r="G462" s="120"/>
      <c r="H462" s="123"/>
      <c r="I462" s="126"/>
      <c r="J462" s="128"/>
    </row>
    <row r="463" spans="1:10" ht="50.45" customHeight="1">
      <c r="A463" s="30" t="s">
        <v>535</v>
      </c>
      <c r="B463" s="14">
        <v>1</v>
      </c>
      <c r="C463" s="15" t="s">
        <v>317</v>
      </c>
      <c r="D463" s="16" t="s">
        <v>504</v>
      </c>
      <c r="E463" s="10"/>
      <c r="F463" s="11" t="s">
        <v>319</v>
      </c>
      <c r="G463" s="120"/>
      <c r="H463" s="123"/>
      <c r="I463" s="126"/>
      <c r="J463" s="128"/>
    </row>
    <row r="464" spans="1:10" ht="153.4" thickBot="1">
      <c r="A464" s="30" t="s">
        <v>535</v>
      </c>
      <c r="B464" s="17">
        <v>1</v>
      </c>
      <c r="C464" s="18" t="s">
        <v>320</v>
      </c>
      <c r="D464" s="19" t="s">
        <v>536</v>
      </c>
      <c r="E464" s="19"/>
      <c r="F464" s="19" t="s">
        <v>516</v>
      </c>
      <c r="G464" s="120"/>
      <c r="H464" s="123"/>
      <c r="I464" s="126"/>
      <c r="J464" s="128"/>
    </row>
    <row r="465" spans="1:10" ht="178.9" thickBot="1">
      <c r="A465" s="30" t="s">
        <v>535</v>
      </c>
      <c r="B465" s="17">
        <v>1</v>
      </c>
      <c r="C465" s="18" t="s">
        <v>320</v>
      </c>
      <c r="D465" s="19" t="s">
        <v>537</v>
      </c>
      <c r="E465" s="19"/>
      <c r="F465" s="19" t="s">
        <v>538</v>
      </c>
      <c r="G465" s="121"/>
      <c r="H465" s="124"/>
      <c r="I465" s="127"/>
      <c r="J465" s="129"/>
    </row>
    <row r="466" spans="1:10" ht="13.35" customHeight="1" thickBot="1">
      <c r="A466" s="30" t="s">
        <v>539</v>
      </c>
      <c r="B466" s="31"/>
      <c r="C466" s="31"/>
      <c r="D466" s="31"/>
      <c r="E466" s="31"/>
      <c r="F466" s="31"/>
      <c r="G466" s="31"/>
      <c r="H466" s="31"/>
      <c r="I466" s="31"/>
      <c r="J466" s="31"/>
    </row>
    <row r="467" spans="1:10" ht="42" customHeight="1" thickBot="1">
      <c r="A467" s="39" t="str">
        <f>HYPERLINK("#All.1Tab.test!$A"&amp;MATCH("RF07-01-05-TF-004",'All.1Tab.test'!$I:$I,0), "RF07-01-05-TF-004")</f>
        <v>RF07-01-05-TF-004</v>
      </c>
      <c r="B467" s="42">
        <f ca="1">COUNTIFS($A$4:$A468,$A466,$B$4:$B468,B468)</f>
        <v>1</v>
      </c>
      <c r="C467" s="117" t="str">
        <f>INDEX('All.1Tab.test'!$J:$J,MATCH($A467,'All.1Tab.test'!$I:$I,0))</f>
        <v>Scatto anzianità Data Iscrizione per la fascia 11 - 15 anni maturato successivamente al rilascio</v>
      </c>
      <c r="D467" s="118"/>
      <c r="E467" s="117" t="str">
        <f>INDEX('All.1Tab.test'!$N:$N,MATCH($A467,'All.1Tab.test'!$I:$I,0))</f>
        <v>Viene verificato che nel calcolo alla data corrente siano riconosciuti come bonus di anzianità iscrizione 2 punti aggiuntivi</v>
      </c>
      <c r="F467" s="118"/>
      <c r="G467" s="36">
        <v>1</v>
      </c>
      <c r="H467" s="37">
        <v>15</v>
      </c>
      <c r="I467" s="40">
        <f>COUNTA($B469:$B474)</f>
        <v>6</v>
      </c>
      <c r="J467" s="38" t="s">
        <v>303</v>
      </c>
    </row>
    <row r="468" spans="1:10" ht="14.45" customHeight="1" thickBot="1">
      <c r="A468" s="30" t="s">
        <v>539</v>
      </c>
      <c r="B468" s="32" t="s">
        <v>304</v>
      </c>
      <c r="C468" s="33" t="s">
        <v>305</v>
      </c>
      <c r="D468" s="33" t="s">
        <v>306</v>
      </c>
      <c r="E468" s="33" t="s">
        <v>307</v>
      </c>
      <c r="F468" s="33" t="s">
        <v>308</v>
      </c>
      <c r="G468" s="33"/>
      <c r="H468" s="33"/>
      <c r="I468" s="33"/>
      <c r="J468" s="34"/>
    </row>
    <row r="469" spans="1:10" ht="50.45" customHeight="1">
      <c r="A469" s="30" t="s">
        <v>539</v>
      </c>
      <c r="B469" s="8" t="s">
        <v>309</v>
      </c>
      <c r="C469" s="9" t="s">
        <v>310</v>
      </c>
      <c r="D469" s="10" t="s">
        <v>311</v>
      </c>
      <c r="E469" s="11"/>
      <c r="F469" s="10" t="s">
        <v>312</v>
      </c>
      <c r="G469" s="119"/>
      <c r="H469" s="122"/>
      <c r="I469" s="125"/>
      <c r="J469" s="128"/>
    </row>
    <row r="470" spans="1:10" ht="50.45" customHeight="1">
      <c r="A470" s="30" t="s">
        <v>539</v>
      </c>
      <c r="B470" s="12" t="s">
        <v>309</v>
      </c>
      <c r="C470" s="13" t="s">
        <v>313</v>
      </c>
      <c r="D470" s="10" t="s">
        <v>514</v>
      </c>
      <c r="E470" s="10"/>
      <c r="F470" s="11" t="s">
        <v>316</v>
      </c>
      <c r="G470" s="120"/>
      <c r="H470" s="123"/>
      <c r="I470" s="126"/>
      <c r="J470" s="128"/>
    </row>
    <row r="471" spans="1:10" ht="50.45" customHeight="1">
      <c r="A471" s="30" t="s">
        <v>539</v>
      </c>
      <c r="B471" s="14">
        <v>1</v>
      </c>
      <c r="C471" s="15" t="s">
        <v>317</v>
      </c>
      <c r="D471" s="16" t="s">
        <v>494</v>
      </c>
      <c r="E471" s="10" t="s">
        <v>495</v>
      </c>
      <c r="F471" s="11" t="s">
        <v>316</v>
      </c>
      <c r="G471" s="120"/>
      <c r="H471" s="123"/>
      <c r="I471" s="126"/>
      <c r="J471" s="128"/>
    </row>
    <row r="472" spans="1:10" ht="50.45" customHeight="1">
      <c r="A472" s="30" t="s">
        <v>539</v>
      </c>
      <c r="B472" s="14">
        <v>1</v>
      </c>
      <c r="C472" s="15" t="s">
        <v>317</v>
      </c>
      <c r="D472" s="16" t="s">
        <v>504</v>
      </c>
      <c r="E472" s="10"/>
      <c r="F472" s="11" t="s">
        <v>319</v>
      </c>
      <c r="G472" s="120"/>
      <c r="H472" s="123"/>
      <c r="I472" s="126"/>
      <c r="J472" s="128"/>
    </row>
    <row r="473" spans="1:10" ht="153.4" thickBot="1">
      <c r="A473" s="30" t="s">
        <v>539</v>
      </c>
      <c r="B473" s="17">
        <v>1</v>
      </c>
      <c r="C473" s="18" t="s">
        <v>320</v>
      </c>
      <c r="D473" s="19" t="s">
        <v>528</v>
      </c>
      <c r="E473" s="19"/>
      <c r="F473" s="19" t="s">
        <v>516</v>
      </c>
      <c r="G473" s="120"/>
      <c r="H473" s="123"/>
      <c r="I473" s="126"/>
      <c r="J473" s="128"/>
    </row>
    <row r="474" spans="1:10" ht="178.9" thickBot="1">
      <c r="A474" s="30" t="s">
        <v>539</v>
      </c>
      <c r="B474" s="17">
        <v>1</v>
      </c>
      <c r="C474" s="18" t="s">
        <v>320</v>
      </c>
      <c r="D474" s="19" t="s">
        <v>540</v>
      </c>
      <c r="E474" s="19"/>
      <c r="F474" s="19" t="s">
        <v>530</v>
      </c>
      <c r="G474" s="121"/>
      <c r="H474" s="124"/>
      <c r="I474" s="127"/>
      <c r="J474" s="129"/>
    </row>
    <row r="475" spans="1:10" ht="13.35" customHeight="1" thickBot="1">
      <c r="A475" s="30" t="s">
        <v>541</v>
      </c>
      <c r="B475" s="31"/>
      <c r="C475" s="31"/>
      <c r="D475" s="31"/>
      <c r="E475" s="31"/>
      <c r="F475" s="31"/>
      <c r="G475" s="31"/>
      <c r="H475" s="31"/>
      <c r="I475" s="31"/>
      <c r="J475" s="31"/>
    </row>
    <row r="476" spans="1:10" ht="42" customHeight="1" thickBot="1">
      <c r="A476" s="39" t="str">
        <f>HYPERLINK("#All.1Tab.test!$A"&amp;MATCH("RF07-01-05-TF-005",'All.1Tab.test'!$I:$I,0), "RF07-01-05-TF-005")</f>
        <v>RF07-01-05-TF-005</v>
      </c>
      <c r="B476" s="42">
        <f ca="1">COUNTIFS($A$4:$A477,$A475,$B$4:$B477,B477)</f>
        <v>1</v>
      </c>
      <c r="C476" s="117" t="str">
        <f>INDEX('All.1Tab.test'!$J:$J,MATCH($A476,'All.1Tab.test'!$I:$I,0))</f>
        <v>Scatto anzianità Data Iscrizione per la fascia 16 - 20 anni al momento del rilascio</v>
      </c>
      <c r="D476" s="118"/>
      <c r="E476" s="117" t="str">
        <f>INDEX('All.1Tab.test'!$N:$N,MATCH($A476,'All.1Tab.test'!$I:$I,0))</f>
        <v>Viene verificato che nel calcolo al momento del rilascio sia riconosciuto il bonus di anzianità iscrizione di 8 punti</v>
      </c>
      <c r="F476" s="118"/>
      <c r="G476" s="36">
        <v>1</v>
      </c>
      <c r="H476" s="37">
        <v>15</v>
      </c>
      <c r="I476" s="40">
        <f>COUNTA($B478:$B483)</f>
        <v>6</v>
      </c>
      <c r="J476" s="38" t="s">
        <v>303</v>
      </c>
    </row>
    <row r="477" spans="1:10" ht="14.45" customHeight="1" thickBot="1">
      <c r="A477" s="30" t="s">
        <v>541</v>
      </c>
      <c r="B477" s="32" t="s">
        <v>304</v>
      </c>
      <c r="C477" s="33" t="s">
        <v>305</v>
      </c>
      <c r="D477" s="33" t="s">
        <v>306</v>
      </c>
      <c r="E477" s="33" t="s">
        <v>307</v>
      </c>
      <c r="F477" s="33" t="s">
        <v>308</v>
      </c>
      <c r="G477" s="33"/>
      <c r="H477" s="33"/>
      <c r="I477" s="33"/>
      <c r="J477" s="34"/>
    </row>
    <row r="478" spans="1:10" ht="50.45" customHeight="1">
      <c r="A478" s="30" t="s">
        <v>541</v>
      </c>
      <c r="B478" s="8" t="s">
        <v>309</v>
      </c>
      <c r="C478" s="9" t="s">
        <v>310</v>
      </c>
      <c r="D478" s="10" t="s">
        <v>311</v>
      </c>
      <c r="E478" s="11"/>
      <c r="F478" s="10" t="s">
        <v>312</v>
      </c>
      <c r="G478" s="119"/>
      <c r="H478" s="122"/>
      <c r="I478" s="125"/>
      <c r="J478" s="128"/>
    </row>
    <row r="479" spans="1:10" ht="50.45" customHeight="1">
      <c r="A479" s="30" t="s">
        <v>541</v>
      </c>
      <c r="B479" s="12" t="s">
        <v>309</v>
      </c>
      <c r="C479" s="13" t="s">
        <v>313</v>
      </c>
      <c r="D479" s="10" t="s">
        <v>514</v>
      </c>
      <c r="E479" s="10"/>
      <c r="F479" s="11" t="s">
        <v>316</v>
      </c>
      <c r="G479" s="120"/>
      <c r="H479" s="123"/>
      <c r="I479" s="126"/>
      <c r="J479" s="128"/>
    </row>
    <row r="480" spans="1:10" ht="50.45" customHeight="1">
      <c r="A480" s="30" t="s">
        <v>541</v>
      </c>
      <c r="B480" s="14">
        <v>1</v>
      </c>
      <c r="C480" s="15" t="s">
        <v>317</v>
      </c>
      <c r="D480" s="16" t="s">
        <v>494</v>
      </c>
      <c r="E480" s="10" t="s">
        <v>495</v>
      </c>
      <c r="F480" s="11" t="s">
        <v>316</v>
      </c>
      <c r="G480" s="120"/>
      <c r="H480" s="123"/>
      <c r="I480" s="126"/>
      <c r="J480" s="128"/>
    </row>
    <row r="481" spans="1:10" ht="50.45" customHeight="1">
      <c r="A481" s="30" t="s">
        <v>541</v>
      </c>
      <c r="B481" s="14">
        <v>1</v>
      </c>
      <c r="C481" s="15" t="s">
        <v>317</v>
      </c>
      <c r="D481" s="16" t="s">
        <v>504</v>
      </c>
      <c r="E481" s="10"/>
      <c r="F481" s="11" t="s">
        <v>319</v>
      </c>
      <c r="G481" s="120"/>
      <c r="H481" s="123"/>
      <c r="I481" s="126"/>
      <c r="J481" s="128"/>
    </row>
    <row r="482" spans="1:10" ht="153.4" thickBot="1">
      <c r="A482" s="30" t="s">
        <v>541</v>
      </c>
      <c r="B482" s="17">
        <v>1</v>
      </c>
      <c r="C482" s="18" t="s">
        <v>320</v>
      </c>
      <c r="D482" s="19" t="s">
        <v>542</v>
      </c>
      <c r="E482" s="19"/>
      <c r="F482" s="19" t="s">
        <v>516</v>
      </c>
      <c r="G482" s="120"/>
      <c r="H482" s="123"/>
      <c r="I482" s="126"/>
      <c r="J482" s="128"/>
    </row>
    <row r="483" spans="1:10" ht="166.15" thickBot="1">
      <c r="A483" s="30" t="s">
        <v>541</v>
      </c>
      <c r="B483" s="17">
        <v>1</v>
      </c>
      <c r="C483" s="18" t="s">
        <v>320</v>
      </c>
      <c r="D483" s="19" t="s">
        <v>543</v>
      </c>
      <c r="E483" s="19"/>
      <c r="F483" s="19" t="s">
        <v>544</v>
      </c>
      <c r="G483" s="121"/>
      <c r="H483" s="124"/>
      <c r="I483" s="127"/>
      <c r="J483" s="129"/>
    </row>
    <row r="484" spans="1:10" ht="13.35" customHeight="1" thickBot="1">
      <c r="A484" s="30" t="s">
        <v>545</v>
      </c>
      <c r="B484" s="31"/>
      <c r="C484" s="31"/>
      <c r="D484" s="31"/>
      <c r="E484" s="31"/>
      <c r="F484" s="31"/>
      <c r="G484" s="31"/>
      <c r="H484" s="31"/>
      <c r="I484" s="31"/>
      <c r="J484" s="31"/>
    </row>
    <row r="485" spans="1:10" ht="42" customHeight="1" thickBot="1">
      <c r="A485" s="39" t="str">
        <f>HYPERLINK("#All.1Tab.test!$A"&amp;MATCH("RF07-01-05-TF-006",'All.1Tab.test'!$I:$I,0), "RF07-01-05-TF-006")</f>
        <v>RF07-01-05-TF-006</v>
      </c>
      <c r="B485" s="42">
        <f ca="1">COUNTIFS($A$4:$A486,$A484,$B$4:$B486,B486)</f>
        <v>1</v>
      </c>
      <c r="C485" s="117" t="str">
        <f>INDEX('All.1Tab.test'!$J:$J,MATCH($A485,'All.1Tab.test'!$I:$I,0))</f>
        <v>Scatto anzianità Data Iscrizione per la fascia 16 - 20 anni maturato successivamente al rilascio</v>
      </c>
      <c r="D485" s="118"/>
      <c r="E485" s="117" t="str">
        <f>INDEX('All.1Tab.test'!$N:$N,MATCH($A485,'All.1Tab.test'!$I:$I,0))</f>
        <v>Viene verificato che nel calcolo alla data corrente siano riconosciuti come bonus di anzianità iscrizione 3 punti aggiuntivi</v>
      </c>
      <c r="F485" s="118"/>
      <c r="G485" s="36">
        <v>1</v>
      </c>
      <c r="H485" s="37">
        <v>15</v>
      </c>
      <c r="I485" s="40">
        <f>COUNTA($B487:$B492)</f>
        <v>6</v>
      </c>
      <c r="J485" s="38" t="s">
        <v>303</v>
      </c>
    </row>
    <row r="486" spans="1:10" ht="14.45" customHeight="1" thickBot="1">
      <c r="A486" s="30" t="s">
        <v>545</v>
      </c>
      <c r="B486" s="32" t="s">
        <v>304</v>
      </c>
      <c r="C486" s="33" t="s">
        <v>305</v>
      </c>
      <c r="D486" s="33" t="s">
        <v>306</v>
      </c>
      <c r="E486" s="33" t="s">
        <v>307</v>
      </c>
      <c r="F486" s="33" t="s">
        <v>308</v>
      </c>
      <c r="G486" s="33"/>
      <c r="H486" s="33"/>
      <c r="I486" s="33"/>
      <c r="J486" s="34"/>
    </row>
    <row r="487" spans="1:10" ht="50.45" customHeight="1">
      <c r="A487" s="30" t="s">
        <v>545</v>
      </c>
      <c r="B487" s="8" t="s">
        <v>309</v>
      </c>
      <c r="C487" s="9" t="s">
        <v>310</v>
      </c>
      <c r="D487" s="10" t="s">
        <v>311</v>
      </c>
      <c r="E487" s="11"/>
      <c r="F487" s="10" t="s">
        <v>312</v>
      </c>
      <c r="G487" s="119"/>
      <c r="H487" s="122"/>
      <c r="I487" s="125"/>
      <c r="J487" s="128"/>
    </row>
    <row r="488" spans="1:10" ht="50.45" customHeight="1">
      <c r="A488" s="30" t="s">
        <v>545</v>
      </c>
      <c r="B488" s="12" t="s">
        <v>309</v>
      </c>
      <c r="C488" s="13" t="s">
        <v>313</v>
      </c>
      <c r="D488" s="10" t="s">
        <v>514</v>
      </c>
      <c r="E488" s="10"/>
      <c r="F488" s="11" t="s">
        <v>316</v>
      </c>
      <c r="G488" s="120"/>
      <c r="H488" s="123"/>
      <c r="I488" s="126"/>
      <c r="J488" s="128"/>
    </row>
    <row r="489" spans="1:10" ht="50.45" customHeight="1">
      <c r="A489" s="30" t="s">
        <v>545</v>
      </c>
      <c r="B489" s="14">
        <v>1</v>
      </c>
      <c r="C489" s="15" t="s">
        <v>317</v>
      </c>
      <c r="D489" s="16" t="s">
        <v>494</v>
      </c>
      <c r="E489" s="10" t="s">
        <v>495</v>
      </c>
      <c r="F489" s="11" t="s">
        <v>316</v>
      </c>
      <c r="G489" s="120"/>
      <c r="H489" s="123"/>
      <c r="I489" s="126"/>
      <c r="J489" s="128"/>
    </row>
    <row r="490" spans="1:10" ht="50.45" customHeight="1">
      <c r="A490" s="30" t="s">
        <v>545</v>
      </c>
      <c r="B490" s="14">
        <v>1</v>
      </c>
      <c r="C490" s="15" t="s">
        <v>317</v>
      </c>
      <c r="D490" s="16" t="s">
        <v>504</v>
      </c>
      <c r="E490" s="10"/>
      <c r="F490" s="11" t="s">
        <v>319</v>
      </c>
      <c r="G490" s="120"/>
      <c r="H490" s="123"/>
      <c r="I490" s="126"/>
      <c r="J490" s="128"/>
    </row>
    <row r="491" spans="1:10" ht="153.4" thickBot="1">
      <c r="A491" s="30" t="s">
        <v>545</v>
      </c>
      <c r="B491" s="17">
        <v>1</v>
      </c>
      <c r="C491" s="18" t="s">
        <v>320</v>
      </c>
      <c r="D491" s="19" t="s">
        <v>536</v>
      </c>
      <c r="E491" s="19"/>
      <c r="F491" s="19" t="s">
        <v>516</v>
      </c>
      <c r="G491" s="120"/>
      <c r="H491" s="123"/>
      <c r="I491" s="126"/>
      <c r="J491" s="128"/>
    </row>
    <row r="492" spans="1:10" ht="178.9" thickBot="1">
      <c r="A492" s="30" t="s">
        <v>545</v>
      </c>
      <c r="B492" s="17">
        <v>1</v>
      </c>
      <c r="C492" s="18" t="s">
        <v>320</v>
      </c>
      <c r="D492" s="19" t="s">
        <v>546</v>
      </c>
      <c r="E492" s="19"/>
      <c r="F492" s="19" t="s">
        <v>538</v>
      </c>
      <c r="G492" s="121"/>
      <c r="H492" s="124"/>
      <c r="I492" s="127"/>
      <c r="J492" s="129"/>
    </row>
    <row r="493" spans="1:10" ht="13.35" customHeight="1" thickBot="1">
      <c r="A493" s="30" t="s">
        <v>547</v>
      </c>
      <c r="B493" s="31"/>
      <c r="C493" s="31"/>
      <c r="D493" s="31"/>
      <c r="E493" s="31"/>
      <c r="F493" s="31"/>
      <c r="G493" s="31"/>
      <c r="H493" s="31"/>
      <c r="I493" s="31"/>
      <c r="J493" s="31"/>
    </row>
    <row r="494" spans="1:10" ht="42" customHeight="1" thickBot="1">
      <c r="A494" s="39" t="str">
        <f>HYPERLINK("#All.1Tab.test!$A"&amp;MATCH("RF07-01-05-TF-007",'All.1Tab.test'!$I:$I,0), "RF07-01-05-TF-007")</f>
        <v>RF07-01-05-TF-007</v>
      </c>
      <c r="B494" s="42">
        <f ca="1">COUNTIFS($A$4:$A495,$A493,$B$4:$B495,B495)</f>
        <v>1</v>
      </c>
      <c r="C494" s="117" t="str">
        <f>INDEX('All.1Tab.test'!$J:$J,MATCH($A494,'All.1Tab.test'!$I:$I,0))</f>
        <v>Scatto anzianità Data Iscrizione per la fascia oltre 20 anni al momento del rilascio</v>
      </c>
      <c r="D494" s="118"/>
      <c r="E494" s="117" t="str">
        <f>INDEX('All.1Tab.test'!$N:$N,MATCH($A494,'All.1Tab.test'!$I:$I,0))</f>
        <v>Viene verificato che nel calcolo al momento del rilascio sia riconosciuto il bonus di anzianità iscrizione di 10 punti</v>
      </c>
      <c r="F494" s="118"/>
      <c r="G494" s="36">
        <v>1</v>
      </c>
      <c r="H494" s="37">
        <v>15</v>
      </c>
      <c r="I494" s="40">
        <f>COUNTA($B496:$B501)</f>
        <v>6</v>
      </c>
      <c r="J494" s="38" t="s">
        <v>303</v>
      </c>
    </row>
    <row r="495" spans="1:10" ht="14.45" customHeight="1" thickBot="1">
      <c r="A495" s="30" t="s">
        <v>547</v>
      </c>
      <c r="B495" s="32" t="s">
        <v>304</v>
      </c>
      <c r="C495" s="33" t="s">
        <v>305</v>
      </c>
      <c r="D495" s="33" t="s">
        <v>306</v>
      </c>
      <c r="E495" s="33" t="s">
        <v>307</v>
      </c>
      <c r="F495" s="33" t="s">
        <v>308</v>
      </c>
      <c r="G495" s="33"/>
      <c r="H495" s="33"/>
      <c r="I495" s="33"/>
      <c r="J495" s="34"/>
    </row>
    <row r="496" spans="1:10" ht="50.45" customHeight="1">
      <c r="A496" s="30" t="s">
        <v>547</v>
      </c>
      <c r="B496" s="8" t="s">
        <v>309</v>
      </c>
      <c r="C496" s="9" t="s">
        <v>310</v>
      </c>
      <c r="D496" s="10" t="s">
        <v>311</v>
      </c>
      <c r="E496" s="11"/>
      <c r="F496" s="10" t="s">
        <v>312</v>
      </c>
      <c r="G496" s="119"/>
      <c r="H496" s="122"/>
      <c r="I496" s="125"/>
      <c r="J496" s="128"/>
    </row>
    <row r="497" spans="1:10" ht="50.45" customHeight="1">
      <c r="A497" s="30" t="s">
        <v>547</v>
      </c>
      <c r="B497" s="12" t="s">
        <v>309</v>
      </c>
      <c r="C497" s="13" t="s">
        <v>313</v>
      </c>
      <c r="D497" s="10" t="s">
        <v>514</v>
      </c>
      <c r="E497" s="10"/>
      <c r="F497" s="11" t="s">
        <v>316</v>
      </c>
      <c r="G497" s="120"/>
      <c r="H497" s="123"/>
      <c r="I497" s="126"/>
      <c r="J497" s="128"/>
    </row>
    <row r="498" spans="1:10" ht="50.45" customHeight="1">
      <c r="A498" s="30" t="s">
        <v>547</v>
      </c>
      <c r="B498" s="14">
        <v>1</v>
      </c>
      <c r="C498" s="15" t="s">
        <v>317</v>
      </c>
      <c r="D498" s="16" t="s">
        <v>494</v>
      </c>
      <c r="E498" s="10" t="s">
        <v>495</v>
      </c>
      <c r="F498" s="11" t="s">
        <v>316</v>
      </c>
      <c r="G498" s="120"/>
      <c r="H498" s="123"/>
      <c r="I498" s="126"/>
      <c r="J498" s="128"/>
    </row>
    <row r="499" spans="1:10" ht="50.45" customHeight="1">
      <c r="A499" s="30" t="s">
        <v>547</v>
      </c>
      <c r="B499" s="14">
        <v>1</v>
      </c>
      <c r="C499" s="15" t="s">
        <v>317</v>
      </c>
      <c r="D499" s="16" t="s">
        <v>504</v>
      </c>
      <c r="E499" s="10"/>
      <c r="F499" s="11" t="s">
        <v>319</v>
      </c>
      <c r="G499" s="120"/>
      <c r="H499" s="123"/>
      <c r="I499" s="126"/>
      <c r="J499" s="128"/>
    </row>
    <row r="500" spans="1:10" ht="153.4" thickBot="1">
      <c r="A500" s="30" t="s">
        <v>547</v>
      </c>
      <c r="B500" s="17">
        <v>1</v>
      </c>
      <c r="C500" s="18" t="s">
        <v>320</v>
      </c>
      <c r="D500" s="19" t="s">
        <v>548</v>
      </c>
      <c r="E500" s="19"/>
      <c r="F500" s="19" t="s">
        <v>516</v>
      </c>
      <c r="G500" s="120"/>
      <c r="H500" s="123"/>
      <c r="I500" s="126"/>
      <c r="J500" s="128"/>
    </row>
    <row r="501" spans="1:10" ht="153.4" thickBot="1">
      <c r="A501" s="30" t="s">
        <v>547</v>
      </c>
      <c r="B501" s="17">
        <v>1</v>
      </c>
      <c r="C501" s="18" t="s">
        <v>320</v>
      </c>
      <c r="D501" s="19" t="s">
        <v>549</v>
      </c>
      <c r="E501" s="19"/>
      <c r="F501" s="19" t="s">
        <v>550</v>
      </c>
      <c r="G501" s="121"/>
      <c r="H501" s="124"/>
      <c r="I501" s="127"/>
      <c r="J501" s="129"/>
    </row>
    <row r="502" spans="1:10" ht="13.35" customHeight="1" thickBot="1">
      <c r="A502" s="30" t="s">
        <v>551</v>
      </c>
      <c r="B502" s="31"/>
      <c r="C502" s="31"/>
      <c r="D502" s="31"/>
      <c r="E502" s="31"/>
      <c r="F502" s="31"/>
      <c r="G502" s="31"/>
      <c r="H502" s="31"/>
      <c r="I502" s="31"/>
      <c r="J502" s="31"/>
    </row>
    <row r="503" spans="1:10" ht="42" customHeight="1" thickBot="1">
      <c r="A503" s="39" t="str">
        <f>HYPERLINK("#All.1Tab.test!$A"&amp;MATCH("RF07-01-05-TF-008",'All.1Tab.test'!$I:$I,0), "RF07-01-05-TF-008")</f>
        <v>RF07-01-05-TF-008</v>
      </c>
      <c r="B503" s="42">
        <f ca="1">COUNTIFS($A$4:$A504,$A502,$B$4:$B504,B504)</f>
        <v>1</v>
      </c>
      <c r="C503" s="117" t="str">
        <f>INDEX('All.1Tab.test'!$J:$J,MATCH($A503,'All.1Tab.test'!$I:$I,0))</f>
        <v>Scatto anzianità Data Iscrizione per la fascia oltre 20 anni maturato successivamente al rilascio</v>
      </c>
      <c r="D503" s="118"/>
      <c r="E503" s="117" t="str">
        <f>INDEX('All.1Tab.test'!$N:$N,MATCH($A503,'All.1Tab.test'!$I:$I,0))</f>
        <v>Viene verificato che nel calcolo alla data corrente siano riconosciuti come bonus di anzianità iscrizione 2 punti aggiuntivi</v>
      </c>
      <c r="F503" s="118"/>
      <c r="G503" s="36">
        <v>1</v>
      </c>
      <c r="H503" s="37">
        <v>15</v>
      </c>
      <c r="I503" s="40">
        <f>COUNTA($B505:$B510)</f>
        <v>6</v>
      </c>
      <c r="J503" s="38" t="s">
        <v>303</v>
      </c>
    </row>
    <row r="504" spans="1:10" ht="14.45" customHeight="1" thickBot="1">
      <c r="A504" s="30" t="s">
        <v>551</v>
      </c>
      <c r="B504" s="32" t="s">
        <v>304</v>
      </c>
      <c r="C504" s="33" t="s">
        <v>305</v>
      </c>
      <c r="D504" s="33" t="s">
        <v>306</v>
      </c>
      <c r="E504" s="33" t="s">
        <v>307</v>
      </c>
      <c r="F504" s="33" t="s">
        <v>308</v>
      </c>
      <c r="G504" s="33"/>
      <c r="H504" s="33"/>
      <c r="I504" s="33"/>
      <c r="J504" s="34"/>
    </row>
    <row r="505" spans="1:10" ht="50.45" customHeight="1">
      <c r="A505" s="30" t="s">
        <v>551</v>
      </c>
      <c r="B505" s="8" t="s">
        <v>309</v>
      </c>
      <c r="C505" s="9" t="s">
        <v>310</v>
      </c>
      <c r="D505" s="10" t="s">
        <v>311</v>
      </c>
      <c r="E505" s="11"/>
      <c r="F505" s="10" t="s">
        <v>312</v>
      </c>
      <c r="G505" s="119"/>
      <c r="H505" s="122"/>
      <c r="I505" s="125"/>
      <c r="J505" s="128"/>
    </row>
    <row r="506" spans="1:10" ht="50.45" customHeight="1">
      <c r="A506" s="30" t="s">
        <v>551</v>
      </c>
      <c r="B506" s="12" t="s">
        <v>309</v>
      </c>
      <c r="C506" s="13" t="s">
        <v>313</v>
      </c>
      <c r="D506" s="10" t="s">
        <v>514</v>
      </c>
      <c r="E506" s="10"/>
      <c r="F506" s="11" t="s">
        <v>316</v>
      </c>
      <c r="G506" s="120"/>
      <c r="H506" s="123"/>
      <c r="I506" s="126"/>
      <c r="J506" s="128"/>
    </row>
    <row r="507" spans="1:10" ht="50.45" customHeight="1">
      <c r="A507" s="30" t="s">
        <v>551</v>
      </c>
      <c r="B507" s="14">
        <v>1</v>
      </c>
      <c r="C507" s="15" t="s">
        <v>317</v>
      </c>
      <c r="D507" s="16" t="s">
        <v>494</v>
      </c>
      <c r="E507" s="10" t="s">
        <v>495</v>
      </c>
      <c r="F507" s="11" t="s">
        <v>316</v>
      </c>
      <c r="G507" s="120"/>
      <c r="H507" s="123"/>
      <c r="I507" s="126"/>
      <c r="J507" s="128"/>
    </row>
    <row r="508" spans="1:10" ht="50.45" customHeight="1">
      <c r="A508" s="30" t="s">
        <v>551</v>
      </c>
      <c r="B508" s="14">
        <v>1</v>
      </c>
      <c r="C508" s="15" t="s">
        <v>317</v>
      </c>
      <c r="D508" s="16" t="s">
        <v>504</v>
      </c>
      <c r="E508" s="10"/>
      <c r="F508" s="11" t="s">
        <v>319</v>
      </c>
      <c r="G508" s="120"/>
      <c r="H508" s="123"/>
      <c r="I508" s="126"/>
      <c r="J508" s="128"/>
    </row>
    <row r="509" spans="1:10" ht="153.4" thickBot="1">
      <c r="A509" s="30" t="s">
        <v>551</v>
      </c>
      <c r="B509" s="17">
        <v>1</v>
      </c>
      <c r="C509" s="18" t="s">
        <v>320</v>
      </c>
      <c r="D509" s="19" t="s">
        <v>542</v>
      </c>
      <c r="E509" s="19"/>
      <c r="F509" s="19" t="s">
        <v>516</v>
      </c>
      <c r="G509" s="120"/>
      <c r="H509" s="123"/>
      <c r="I509" s="126"/>
      <c r="J509" s="128"/>
    </row>
    <row r="510" spans="1:10" ht="178.9" thickBot="1">
      <c r="A510" s="30" t="s">
        <v>551</v>
      </c>
      <c r="B510" s="17">
        <v>1</v>
      </c>
      <c r="C510" s="18" t="s">
        <v>320</v>
      </c>
      <c r="D510" s="19" t="s">
        <v>552</v>
      </c>
      <c r="E510" s="19"/>
      <c r="F510" s="19" t="s">
        <v>544</v>
      </c>
      <c r="G510" s="121"/>
      <c r="H510" s="124"/>
      <c r="I510" s="127"/>
      <c r="J510" s="129"/>
    </row>
    <row r="511" spans="1:10" ht="13.35" customHeight="1" thickBot="1">
      <c r="A511" s="30" t="s">
        <v>553</v>
      </c>
      <c r="B511" s="31"/>
      <c r="C511" s="31"/>
      <c r="D511" s="31"/>
      <c r="E511" s="31"/>
      <c r="F511" s="31"/>
      <c r="G511" s="31"/>
      <c r="H511" s="31"/>
      <c r="I511" s="31"/>
      <c r="J511" s="31"/>
    </row>
    <row r="512" spans="1:10" ht="42" customHeight="1" thickBot="1">
      <c r="A512" s="39" t="str">
        <f>HYPERLINK("#All.1Tab.test!$A"&amp;MATCH("RF07-01-06-TF-001",'All.1Tab.test'!$I:$I,0), "RF07-01-06-TF-001")</f>
        <v>RF07-01-06-TF-001</v>
      </c>
      <c r="B512" s="42">
        <f ca="1">COUNTIFS($A$4:$A513,$A511,$B$4:$B513,B513)</f>
        <v>1</v>
      </c>
      <c r="C512" s="117" t="str">
        <f>INDEX('All.1Tab.test'!$J:$J,MATCH($A512,'All.1Tab.test'!$I:$I,0))</f>
        <v>Requisito Aggiuntivo NON considerato per punteggio PaC minore di 15</v>
      </c>
      <c r="D512" s="118"/>
      <c r="E512" s="117" t="str">
        <f>INDEX('All.1Tab.test'!$N:$N,MATCH($A512,'All.1Tab.test'!$I:$I,0))</f>
        <v>Viene verificato che nel calcolo alla data corrente vengono esclusi i requisiti aggiuntivi maturati successivamente alla discesa sotto i 15 punti</v>
      </c>
      <c r="F512" s="118"/>
      <c r="G512" s="36">
        <v>1</v>
      </c>
      <c r="H512" s="37">
        <v>15</v>
      </c>
      <c r="I512" s="40">
        <f>COUNTA($B514:$B519)</f>
        <v>6</v>
      </c>
      <c r="J512" s="38" t="s">
        <v>303</v>
      </c>
    </row>
    <row r="513" spans="1:10" ht="14.45" customHeight="1" thickBot="1">
      <c r="A513" s="30" t="s">
        <v>553</v>
      </c>
      <c r="B513" s="32" t="s">
        <v>304</v>
      </c>
      <c r="C513" s="33" t="s">
        <v>305</v>
      </c>
      <c r="D513" s="33" t="s">
        <v>306</v>
      </c>
      <c r="E513" s="33" t="s">
        <v>307</v>
      </c>
      <c r="F513" s="33" t="s">
        <v>308</v>
      </c>
      <c r="G513" s="33"/>
      <c r="H513" s="33"/>
      <c r="I513" s="33"/>
      <c r="J513" s="34"/>
    </row>
    <row r="514" spans="1:10" ht="50.45" customHeight="1">
      <c r="A514" s="30" t="s">
        <v>553</v>
      </c>
      <c r="B514" s="8" t="s">
        <v>309</v>
      </c>
      <c r="C514" s="9" t="s">
        <v>310</v>
      </c>
      <c r="D514" s="10" t="s">
        <v>311</v>
      </c>
      <c r="E514" s="11"/>
      <c r="F514" s="10" t="s">
        <v>312</v>
      </c>
      <c r="G514" s="119"/>
      <c r="H514" s="122"/>
      <c r="I514" s="125"/>
      <c r="J514" s="128"/>
    </row>
    <row r="515" spans="1:10" ht="50.45" customHeight="1">
      <c r="A515" s="30" t="s">
        <v>553</v>
      </c>
      <c r="B515" s="12" t="s">
        <v>309</v>
      </c>
      <c r="C515" s="13" t="s">
        <v>313</v>
      </c>
      <c r="D515" s="10" t="s">
        <v>514</v>
      </c>
      <c r="E515" s="10"/>
      <c r="F515" s="11" t="s">
        <v>316</v>
      </c>
      <c r="G515" s="120"/>
      <c r="H515" s="123"/>
      <c r="I515" s="126"/>
      <c r="J515" s="128"/>
    </row>
    <row r="516" spans="1:10" ht="50.45" customHeight="1">
      <c r="A516" s="30" t="s">
        <v>553</v>
      </c>
      <c r="B516" s="14">
        <v>1</v>
      </c>
      <c r="C516" s="15" t="s">
        <v>317</v>
      </c>
      <c r="D516" s="16" t="s">
        <v>494</v>
      </c>
      <c r="E516" s="10" t="s">
        <v>495</v>
      </c>
      <c r="F516" s="11" t="s">
        <v>316</v>
      </c>
      <c r="G516" s="120"/>
      <c r="H516" s="123"/>
      <c r="I516" s="126"/>
      <c r="J516" s="128"/>
    </row>
    <row r="517" spans="1:10" ht="50.45" customHeight="1">
      <c r="A517" s="30" t="s">
        <v>553</v>
      </c>
      <c r="B517" s="14">
        <v>1</v>
      </c>
      <c r="C517" s="15" t="s">
        <v>317</v>
      </c>
      <c r="D517" s="16" t="s">
        <v>504</v>
      </c>
      <c r="E517" s="10"/>
      <c r="F517" s="11" t="s">
        <v>319</v>
      </c>
      <c r="G517" s="120"/>
      <c r="H517" s="123"/>
      <c r="I517" s="126"/>
      <c r="J517" s="128"/>
    </row>
    <row r="518" spans="1:10" ht="153.4" thickBot="1">
      <c r="A518" s="30" t="s">
        <v>553</v>
      </c>
      <c r="B518" s="17">
        <v>1</v>
      </c>
      <c r="C518" s="18" t="s">
        <v>320</v>
      </c>
      <c r="D518" s="19" t="s">
        <v>532</v>
      </c>
      <c r="E518" s="19"/>
      <c r="F518" s="19" t="s">
        <v>516</v>
      </c>
      <c r="G518" s="120"/>
      <c r="H518" s="123"/>
      <c r="I518" s="126"/>
      <c r="J518" s="128"/>
    </row>
    <row r="519" spans="1:10" ht="217.15" thickBot="1">
      <c r="A519" s="30" t="s">
        <v>553</v>
      </c>
      <c r="B519" s="17">
        <v>1</v>
      </c>
      <c r="C519" s="18" t="s">
        <v>320</v>
      </c>
      <c r="D519" s="19" t="s">
        <v>554</v>
      </c>
      <c r="E519" s="19"/>
      <c r="F519" s="19" t="s">
        <v>555</v>
      </c>
      <c r="G519" s="121"/>
      <c r="H519" s="124"/>
      <c r="I519" s="127"/>
      <c r="J519" s="129"/>
    </row>
    <row r="520" spans="1:10" ht="13.35" customHeight="1" thickBot="1">
      <c r="A520" s="30" t="s">
        <v>556</v>
      </c>
      <c r="B520" s="31"/>
      <c r="C520" s="31"/>
      <c r="D520" s="31"/>
      <c r="E520" s="31"/>
      <c r="F520" s="31"/>
      <c r="G520" s="31"/>
      <c r="H520" s="31"/>
      <c r="I520" s="31"/>
      <c r="J520" s="31"/>
    </row>
    <row r="521" spans="1:10" ht="42" customHeight="1" thickBot="1">
      <c r="A521" s="39" t="str">
        <f>HYPERLINK("#All.1Tab.test!$A"&amp;MATCH("RF07-01-07-TF-001",'All.1Tab.test'!$I:$I,0), "RF07-01-07-TF-001")</f>
        <v>RF07-01-07-TF-001</v>
      </c>
      <c r="B521" s="42">
        <f ca="1">COUNTIFS($A$4:$A522,$A520,$B$4:$B522,B522)</f>
        <v>1</v>
      </c>
      <c r="C521" s="117" t="str">
        <f>INDEX('All.1Tab.test'!$J:$J,MATCH($A521,'All.1Tab.test'!$I:$I,0))</f>
        <v>Valutazione Recuperi per PaC con valore inferiore a 15</v>
      </c>
      <c r="D521" s="118"/>
      <c r="E521" s="117" t="str">
        <f>INDEX('All.1Tab.test'!$N:$N,MATCH($A521,'All.1Tab.test'!$I:$I,0))</f>
        <v>Viene verificato che nel calcolo alla data corrente i recuperi sono considerati per punteggi PaC inferiori a 15</v>
      </c>
      <c r="F521" s="118"/>
      <c r="G521" s="36">
        <v>1</v>
      </c>
      <c r="H521" s="37">
        <v>15</v>
      </c>
      <c r="I521" s="40">
        <f>COUNTA($B523:$B528)</f>
        <v>6</v>
      </c>
      <c r="J521" s="38" t="s">
        <v>303</v>
      </c>
    </row>
    <row r="522" spans="1:10" ht="14.45" customHeight="1" thickBot="1">
      <c r="A522" s="30" t="s">
        <v>556</v>
      </c>
      <c r="B522" s="32" t="s">
        <v>304</v>
      </c>
      <c r="C522" s="33" t="s">
        <v>305</v>
      </c>
      <c r="D522" s="33" t="s">
        <v>306</v>
      </c>
      <c r="E522" s="33" t="s">
        <v>307</v>
      </c>
      <c r="F522" s="33" t="s">
        <v>308</v>
      </c>
      <c r="G522" s="33"/>
      <c r="H522" s="33"/>
      <c r="I522" s="33"/>
      <c r="J522" s="34"/>
    </row>
    <row r="523" spans="1:10" ht="50.45" customHeight="1">
      <c r="A523" s="30" t="s">
        <v>556</v>
      </c>
      <c r="B523" s="8" t="s">
        <v>309</v>
      </c>
      <c r="C523" s="9" t="s">
        <v>310</v>
      </c>
      <c r="D523" s="10" t="s">
        <v>311</v>
      </c>
      <c r="E523" s="11"/>
      <c r="F523" s="10" t="s">
        <v>312</v>
      </c>
      <c r="G523" s="119"/>
      <c r="H523" s="122"/>
      <c r="I523" s="125"/>
      <c r="J523" s="128"/>
    </row>
    <row r="524" spans="1:10" ht="50.45" customHeight="1">
      <c r="A524" s="30" t="s">
        <v>556</v>
      </c>
      <c r="B524" s="12" t="s">
        <v>309</v>
      </c>
      <c r="C524" s="13" t="s">
        <v>313</v>
      </c>
      <c r="D524" s="10" t="s">
        <v>514</v>
      </c>
      <c r="E524" s="10"/>
      <c r="F524" s="11" t="s">
        <v>316</v>
      </c>
      <c r="G524" s="120"/>
      <c r="H524" s="123"/>
      <c r="I524" s="126"/>
      <c r="J524" s="128"/>
    </row>
    <row r="525" spans="1:10" ht="50.45" customHeight="1">
      <c r="A525" s="30" t="s">
        <v>556</v>
      </c>
      <c r="B525" s="14">
        <v>1</v>
      </c>
      <c r="C525" s="15" t="s">
        <v>317</v>
      </c>
      <c r="D525" s="16" t="s">
        <v>494</v>
      </c>
      <c r="E525" s="10" t="s">
        <v>495</v>
      </c>
      <c r="F525" s="11" t="s">
        <v>316</v>
      </c>
      <c r="G525" s="120"/>
      <c r="H525" s="123"/>
      <c r="I525" s="126"/>
      <c r="J525" s="128"/>
    </row>
    <row r="526" spans="1:10" ht="50.45" customHeight="1">
      <c r="A526" s="30" t="s">
        <v>556</v>
      </c>
      <c r="B526" s="14">
        <v>1</v>
      </c>
      <c r="C526" s="15" t="s">
        <v>317</v>
      </c>
      <c r="D526" s="16" t="s">
        <v>504</v>
      </c>
      <c r="E526" s="10"/>
      <c r="F526" s="11" t="s">
        <v>319</v>
      </c>
      <c r="G526" s="120"/>
      <c r="H526" s="123"/>
      <c r="I526" s="126"/>
      <c r="J526" s="128"/>
    </row>
    <row r="527" spans="1:10" ht="153.4" thickBot="1">
      <c r="A527" s="30" t="s">
        <v>556</v>
      </c>
      <c r="B527" s="17">
        <v>1</v>
      </c>
      <c r="C527" s="18" t="s">
        <v>320</v>
      </c>
      <c r="D527" s="19" t="s">
        <v>532</v>
      </c>
      <c r="E527" s="19"/>
      <c r="F527" s="19" t="s">
        <v>516</v>
      </c>
      <c r="G527" s="120"/>
      <c r="H527" s="123"/>
      <c r="I527" s="126"/>
      <c r="J527" s="128"/>
    </row>
    <row r="528" spans="1:10" ht="217.15" thickBot="1">
      <c r="A528" s="30" t="s">
        <v>556</v>
      </c>
      <c r="B528" s="17">
        <v>1</v>
      </c>
      <c r="C528" s="18" t="s">
        <v>320</v>
      </c>
      <c r="D528" s="19" t="s">
        <v>557</v>
      </c>
      <c r="E528" s="19"/>
      <c r="F528" s="19" t="s">
        <v>558</v>
      </c>
      <c r="G528" s="121"/>
      <c r="H528" s="124"/>
      <c r="I528" s="127"/>
      <c r="J528" s="129"/>
    </row>
    <row r="529" spans="1:10" ht="13.35" customHeight="1" thickBot="1">
      <c r="A529" s="30" t="s">
        <v>559</v>
      </c>
      <c r="B529" s="31"/>
      <c r="C529" s="31"/>
      <c r="D529" s="31"/>
      <c r="E529" s="31"/>
      <c r="F529" s="31"/>
      <c r="G529" s="31"/>
      <c r="H529" s="31"/>
      <c r="I529" s="31"/>
      <c r="J529" s="31"/>
    </row>
    <row r="530" spans="1:10" ht="42" customHeight="1" thickBot="1">
      <c r="A530" s="39" t="str">
        <f>HYPERLINK("#All.1Tab.test!$A"&amp;MATCH("RF07-01-07-TF-002",'All.1Tab.test'!$I:$I,0), "RF07-01-07-TF-002")</f>
        <v>RF07-01-07-TF-002</v>
      </c>
      <c r="B530" s="42">
        <f ca="1">COUNTIFS($A$4:$A531,$A529,$B$4:$B531,B531)</f>
        <v>1</v>
      </c>
      <c r="C530" s="117" t="str">
        <f>INDEX('All.1Tab.test'!$J:$J,MATCH($A530,'All.1Tab.test'!$I:$I,0))</f>
        <v>Valutazione Recuperi per PaC con valore uguale o superiore a 15</v>
      </c>
      <c r="D530" s="118"/>
      <c r="E530" s="117" t="str">
        <f>INDEX('All.1Tab.test'!$N:$N,MATCH($A530,'All.1Tab.test'!$I:$I,0))</f>
        <v>Viene verificato che nel calcolo alla data corrente i recuperi sono considerati per punteggi PaC uguali o superiori a 15</v>
      </c>
      <c r="F530" s="118"/>
      <c r="G530" s="36">
        <v>1</v>
      </c>
      <c r="H530" s="37">
        <v>15</v>
      </c>
      <c r="I530" s="40">
        <f>COUNTA($B532:$B537)</f>
        <v>6</v>
      </c>
      <c r="J530" s="38" t="s">
        <v>303</v>
      </c>
    </row>
    <row r="531" spans="1:10" ht="14.45" customHeight="1" thickBot="1">
      <c r="A531" s="30" t="s">
        <v>559</v>
      </c>
      <c r="B531" s="32" t="s">
        <v>304</v>
      </c>
      <c r="C531" s="33" t="s">
        <v>305</v>
      </c>
      <c r="D531" s="33" t="s">
        <v>306</v>
      </c>
      <c r="E531" s="33" t="s">
        <v>307</v>
      </c>
      <c r="F531" s="33" t="s">
        <v>308</v>
      </c>
      <c r="G531" s="33"/>
      <c r="H531" s="33"/>
      <c r="I531" s="33"/>
      <c r="J531" s="34"/>
    </row>
    <row r="532" spans="1:10" ht="50.45" customHeight="1">
      <c r="A532" s="30" t="s">
        <v>559</v>
      </c>
      <c r="B532" s="8" t="s">
        <v>309</v>
      </c>
      <c r="C532" s="9" t="s">
        <v>310</v>
      </c>
      <c r="D532" s="10" t="s">
        <v>311</v>
      </c>
      <c r="E532" s="11"/>
      <c r="F532" s="10" t="s">
        <v>312</v>
      </c>
      <c r="G532" s="119"/>
      <c r="H532" s="122"/>
      <c r="I532" s="125"/>
      <c r="J532" s="128"/>
    </row>
    <row r="533" spans="1:10" ht="50.45" customHeight="1">
      <c r="A533" s="30" t="s">
        <v>559</v>
      </c>
      <c r="B533" s="12" t="s">
        <v>309</v>
      </c>
      <c r="C533" s="13" t="s">
        <v>313</v>
      </c>
      <c r="D533" s="10" t="s">
        <v>514</v>
      </c>
      <c r="E533" s="10"/>
      <c r="F533" s="11" t="s">
        <v>316</v>
      </c>
      <c r="G533" s="120"/>
      <c r="H533" s="123"/>
      <c r="I533" s="126"/>
      <c r="J533" s="128"/>
    </row>
    <row r="534" spans="1:10" ht="50.45" customHeight="1">
      <c r="A534" s="30" t="s">
        <v>559</v>
      </c>
      <c r="B534" s="14">
        <v>1</v>
      </c>
      <c r="C534" s="15" t="s">
        <v>317</v>
      </c>
      <c r="D534" s="16" t="s">
        <v>494</v>
      </c>
      <c r="E534" s="10" t="s">
        <v>495</v>
      </c>
      <c r="F534" s="11" t="s">
        <v>316</v>
      </c>
      <c r="G534" s="120"/>
      <c r="H534" s="123"/>
      <c r="I534" s="126"/>
      <c r="J534" s="128"/>
    </row>
    <row r="535" spans="1:10" ht="50.45" customHeight="1">
      <c r="A535" s="30" t="s">
        <v>559</v>
      </c>
      <c r="B535" s="14">
        <v>1</v>
      </c>
      <c r="C535" s="15" t="s">
        <v>317</v>
      </c>
      <c r="D535" s="16" t="s">
        <v>504</v>
      </c>
      <c r="E535" s="10"/>
      <c r="F535" s="11" t="s">
        <v>319</v>
      </c>
      <c r="G535" s="120"/>
      <c r="H535" s="123"/>
      <c r="I535" s="126"/>
      <c r="J535" s="128"/>
    </row>
    <row r="536" spans="1:10" ht="153.4" thickBot="1">
      <c r="A536" s="30" t="s">
        <v>559</v>
      </c>
      <c r="B536" s="17">
        <v>1</v>
      </c>
      <c r="C536" s="18" t="s">
        <v>320</v>
      </c>
      <c r="D536" s="19" t="s">
        <v>532</v>
      </c>
      <c r="E536" s="19"/>
      <c r="F536" s="19" t="s">
        <v>516</v>
      </c>
      <c r="G536" s="120"/>
      <c r="H536" s="123"/>
      <c r="I536" s="126"/>
      <c r="J536" s="128"/>
    </row>
    <row r="537" spans="1:10" ht="217.15" thickBot="1">
      <c r="A537" s="30" t="s">
        <v>559</v>
      </c>
      <c r="B537" s="17">
        <v>1</v>
      </c>
      <c r="C537" s="18" t="s">
        <v>320</v>
      </c>
      <c r="D537" s="19" t="s">
        <v>560</v>
      </c>
      <c r="E537" s="19"/>
      <c r="F537" s="19" t="s">
        <v>561</v>
      </c>
      <c r="G537" s="121"/>
      <c r="H537" s="124"/>
      <c r="I537" s="127"/>
      <c r="J537" s="129"/>
    </row>
    <row r="538" spans="1:10" ht="13.35" customHeight="1" thickBot="1">
      <c r="A538" s="30" t="s">
        <v>562</v>
      </c>
      <c r="B538" s="31"/>
      <c r="C538" s="31"/>
      <c r="D538" s="31"/>
      <c r="E538" s="31"/>
      <c r="F538" s="31"/>
      <c r="G538" s="31"/>
      <c r="H538" s="31"/>
      <c r="I538" s="31"/>
      <c r="J538" s="31"/>
    </row>
    <row r="539" spans="1:10" ht="42" customHeight="1" thickBot="1">
      <c r="A539" s="39" t="str">
        <f>HYPERLINK("#All.1Tab.test!$A"&amp;MATCH("RF07-01-07-TF-003",'All.1Tab.test'!$I:$I,0), "RF07-01-07-TF-003")</f>
        <v>RF07-01-07-TF-003</v>
      </c>
      <c r="B539" s="42">
        <f ca="1">COUNTIFS($A$4:$A540,$A538,$B$4:$B540,B540)</f>
        <v>1</v>
      </c>
      <c r="C539" s="117" t="str">
        <f>INDEX('All.1Tab.test'!$J:$J,MATCH($A539,'All.1Tab.test'!$I:$I,0))</f>
        <v>Valutazione Recuperi Annullati</v>
      </c>
      <c r="D539" s="118"/>
      <c r="E539" s="117" t="str">
        <f>INDEX('All.1Tab.test'!$N:$N,MATCH($A539,'All.1Tab.test'!$I:$I,0))</f>
        <v>Viene verificato che nel calcolo alla data corrente i recuperi annullati NON sono considerati</v>
      </c>
      <c r="F539" s="118"/>
      <c r="G539" s="36">
        <v>1</v>
      </c>
      <c r="H539" s="37">
        <v>15</v>
      </c>
      <c r="I539" s="40">
        <f>COUNTA($B541:$B546)</f>
        <v>6</v>
      </c>
      <c r="J539" s="38" t="s">
        <v>303</v>
      </c>
    </row>
    <row r="540" spans="1:10" ht="14.45" customHeight="1" thickBot="1">
      <c r="A540" s="30" t="s">
        <v>562</v>
      </c>
      <c r="B540" s="32" t="s">
        <v>304</v>
      </c>
      <c r="C540" s="33" t="s">
        <v>305</v>
      </c>
      <c r="D540" s="33" t="s">
        <v>306</v>
      </c>
      <c r="E540" s="33" t="s">
        <v>307</v>
      </c>
      <c r="F540" s="33" t="s">
        <v>308</v>
      </c>
      <c r="G540" s="33"/>
      <c r="H540" s="33"/>
      <c r="I540" s="33"/>
      <c r="J540" s="34"/>
    </row>
    <row r="541" spans="1:10" ht="50.45" customHeight="1">
      <c r="A541" s="30" t="s">
        <v>562</v>
      </c>
      <c r="B541" s="8" t="s">
        <v>309</v>
      </c>
      <c r="C541" s="9" t="s">
        <v>310</v>
      </c>
      <c r="D541" s="10" t="s">
        <v>311</v>
      </c>
      <c r="E541" s="11"/>
      <c r="F541" s="10" t="s">
        <v>312</v>
      </c>
      <c r="G541" s="119"/>
      <c r="H541" s="122"/>
      <c r="I541" s="125"/>
      <c r="J541" s="128"/>
    </row>
    <row r="542" spans="1:10" ht="50.45" customHeight="1">
      <c r="A542" s="30" t="s">
        <v>562</v>
      </c>
      <c r="B542" s="12" t="s">
        <v>309</v>
      </c>
      <c r="C542" s="13" t="s">
        <v>313</v>
      </c>
      <c r="D542" s="10" t="s">
        <v>514</v>
      </c>
      <c r="E542" s="10"/>
      <c r="F542" s="11" t="s">
        <v>316</v>
      </c>
      <c r="G542" s="120"/>
      <c r="H542" s="123"/>
      <c r="I542" s="126"/>
      <c r="J542" s="128"/>
    </row>
    <row r="543" spans="1:10" ht="50.45" customHeight="1">
      <c r="A543" s="30" t="s">
        <v>562</v>
      </c>
      <c r="B543" s="14">
        <v>1</v>
      </c>
      <c r="C543" s="15" t="s">
        <v>317</v>
      </c>
      <c r="D543" s="16" t="s">
        <v>494</v>
      </c>
      <c r="E543" s="10" t="s">
        <v>495</v>
      </c>
      <c r="F543" s="11" t="s">
        <v>316</v>
      </c>
      <c r="G543" s="120"/>
      <c r="H543" s="123"/>
      <c r="I543" s="126"/>
      <c r="J543" s="128"/>
    </row>
    <row r="544" spans="1:10" ht="50.45" customHeight="1">
      <c r="A544" s="30" t="s">
        <v>562</v>
      </c>
      <c r="B544" s="14">
        <v>1</v>
      </c>
      <c r="C544" s="15" t="s">
        <v>317</v>
      </c>
      <c r="D544" s="16" t="s">
        <v>504</v>
      </c>
      <c r="E544" s="10"/>
      <c r="F544" s="11" t="s">
        <v>319</v>
      </c>
      <c r="G544" s="120"/>
      <c r="H544" s="123"/>
      <c r="I544" s="126"/>
      <c r="J544" s="128"/>
    </row>
    <row r="545" spans="1:10" ht="153.4" thickBot="1">
      <c r="A545" s="30" t="s">
        <v>562</v>
      </c>
      <c r="B545" s="17">
        <v>1</v>
      </c>
      <c r="C545" s="18" t="s">
        <v>320</v>
      </c>
      <c r="D545" s="19" t="s">
        <v>532</v>
      </c>
      <c r="E545" s="19"/>
      <c r="F545" s="19" t="s">
        <v>516</v>
      </c>
      <c r="G545" s="120"/>
      <c r="H545" s="123"/>
      <c r="I545" s="126"/>
      <c r="J545" s="128"/>
    </row>
    <row r="546" spans="1:10" ht="217.15" thickBot="1">
      <c r="A546" s="30" t="s">
        <v>562</v>
      </c>
      <c r="B546" s="17">
        <v>1</v>
      </c>
      <c r="C546" s="18" t="s">
        <v>320</v>
      </c>
      <c r="D546" s="19" t="s">
        <v>563</v>
      </c>
      <c r="E546" s="19"/>
      <c r="F546" s="19" t="s">
        <v>564</v>
      </c>
      <c r="G546" s="121"/>
      <c r="H546" s="124"/>
      <c r="I546" s="127"/>
      <c r="J546" s="129"/>
    </row>
    <row r="547" spans="1:10" ht="13.35" customHeight="1" thickBot="1">
      <c r="A547" s="30" t="s">
        <v>565</v>
      </c>
      <c r="B547" s="31"/>
      <c r="C547" s="31"/>
      <c r="D547" s="31"/>
      <c r="E547" s="31"/>
      <c r="F547" s="31"/>
      <c r="G547" s="31"/>
      <c r="H547" s="31"/>
      <c r="I547" s="31"/>
      <c r="J547" s="31"/>
    </row>
    <row r="548" spans="1:10" ht="42" customHeight="1" thickBot="1">
      <c r="A548" s="39" t="str">
        <f>HYPERLINK("#All.1Tab.test!$A"&amp;MATCH("RF07-01-08-TF-001",'All.1Tab.test'!$I:$I,0), "RF07-01-08-TF-001")</f>
        <v>RF07-01-08-TF-001</v>
      </c>
      <c r="B548" s="42">
        <f ca="1">COUNTIFS($A$4:$A549,$A547,$B$4:$B549,B549)</f>
        <v>1</v>
      </c>
      <c r="C548" s="117" t="str">
        <f>INDEX('All.1Tab.test'!$J:$J,MATCH($A548,'All.1Tab.test'!$I:$I,0))</f>
        <v>I Requisiti Aggiuntivi non considerati per via della soglia vanno rivalutati quando il punteggio raggiunge o supera i 15 punti</v>
      </c>
      <c r="D548" s="118"/>
      <c r="E548" s="117" t="str">
        <f>INDEX('All.1Tab.test'!$N:$N,MATCH($A548,'All.1Tab.test'!$I:$I,0))</f>
        <v>Viene verificato che nel calcolo alla data corrente i Requisiti Aggiuntivi non considerati per via della soglia vanno rivalutati quando il punteggio raggiunge o supera i 15 punti</v>
      </c>
      <c r="F548" s="118"/>
      <c r="G548" s="36">
        <v>1</v>
      </c>
      <c r="H548" s="37">
        <v>15</v>
      </c>
      <c r="I548" s="40">
        <f>COUNTA($B550:$B555)</f>
        <v>6</v>
      </c>
      <c r="J548" s="38" t="s">
        <v>303</v>
      </c>
    </row>
    <row r="549" spans="1:10" ht="14.45" customHeight="1" thickBot="1">
      <c r="A549" s="30" t="s">
        <v>565</v>
      </c>
      <c r="B549" s="32" t="s">
        <v>304</v>
      </c>
      <c r="C549" s="33" t="s">
        <v>305</v>
      </c>
      <c r="D549" s="33" t="s">
        <v>306</v>
      </c>
      <c r="E549" s="33" t="s">
        <v>307</v>
      </c>
      <c r="F549" s="33" t="s">
        <v>308</v>
      </c>
      <c r="G549" s="33"/>
      <c r="H549" s="33"/>
      <c r="I549" s="33"/>
      <c r="J549" s="34"/>
    </row>
    <row r="550" spans="1:10" ht="50.45" customHeight="1">
      <c r="A550" s="30" t="s">
        <v>565</v>
      </c>
      <c r="B550" s="8" t="s">
        <v>309</v>
      </c>
      <c r="C550" s="9" t="s">
        <v>310</v>
      </c>
      <c r="D550" s="10" t="s">
        <v>311</v>
      </c>
      <c r="E550" s="11"/>
      <c r="F550" s="10" t="s">
        <v>312</v>
      </c>
      <c r="G550" s="119"/>
      <c r="H550" s="122"/>
      <c r="I550" s="125"/>
      <c r="J550" s="128"/>
    </row>
    <row r="551" spans="1:10" ht="50.45" customHeight="1">
      <c r="A551" s="30" t="s">
        <v>565</v>
      </c>
      <c r="B551" s="12" t="s">
        <v>309</v>
      </c>
      <c r="C551" s="13" t="s">
        <v>313</v>
      </c>
      <c r="D551" s="10" t="s">
        <v>514</v>
      </c>
      <c r="E551" s="10"/>
      <c r="F551" s="11" t="s">
        <v>316</v>
      </c>
      <c r="G551" s="120"/>
      <c r="H551" s="123"/>
      <c r="I551" s="126"/>
      <c r="J551" s="128"/>
    </row>
    <row r="552" spans="1:10" ht="50.45" customHeight="1">
      <c r="A552" s="30" t="s">
        <v>565</v>
      </c>
      <c r="B552" s="14">
        <v>1</v>
      </c>
      <c r="C552" s="15" t="s">
        <v>317</v>
      </c>
      <c r="D552" s="16" t="s">
        <v>494</v>
      </c>
      <c r="E552" s="10" t="s">
        <v>495</v>
      </c>
      <c r="F552" s="11" t="s">
        <v>316</v>
      </c>
      <c r="G552" s="120"/>
      <c r="H552" s="123"/>
      <c r="I552" s="126"/>
      <c r="J552" s="128"/>
    </row>
    <row r="553" spans="1:10" ht="50.45" customHeight="1">
      <c r="A553" s="30" t="s">
        <v>565</v>
      </c>
      <c r="B553" s="14">
        <v>1</v>
      </c>
      <c r="C553" s="15" t="s">
        <v>317</v>
      </c>
      <c r="D553" s="16" t="s">
        <v>504</v>
      </c>
      <c r="E553" s="10"/>
      <c r="F553" s="11" t="s">
        <v>319</v>
      </c>
      <c r="G553" s="120"/>
      <c r="H553" s="123"/>
      <c r="I553" s="126"/>
      <c r="J553" s="128"/>
    </row>
    <row r="554" spans="1:10" ht="153.4" thickBot="1">
      <c r="A554" s="30" t="s">
        <v>565</v>
      </c>
      <c r="B554" s="17">
        <v>1</v>
      </c>
      <c r="C554" s="18" t="s">
        <v>320</v>
      </c>
      <c r="D554" s="19" t="s">
        <v>532</v>
      </c>
      <c r="E554" s="19"/>
      <c r="F554" s="19" t="s">
        <v>516</v>
      </c>
      <c r="G554" s="120"/>
      <c r="H554" s="123"/>
      <c r="I554" s="126"/>
      <c r="J554" s="128"/>
    </row>
    <row r="555" spans="1:10" ht="217.15" thickBot="1">
      <c r="A555" s="30" t="s">
        <v>565</v>
      </c>
      <c r="B555" s="17">
        <v>1</v>
      </c>
      <c r="C555" s="18" t="s">
        <v>320</v>
      </c>
      <c r="D555" s="19" t="s">
        <v>566</v>
      </c>
      <c r="E555" s="19"/>
      <c r="F555" s="19" t="s">
        <v>567</v>
      </c>
      <c r="G555" s="121"/>
      <c r="H555" s="124"/>
      <c r="I555" s="127"/>
      <c r="J555" s="129"/>
    </row>
    <row r="556" spans="1:10" ht="13.35" customHeight="1" thickBot="1">
      <c r="A556" s="30" t="s">
        <v>568</v>
      </c>
      <c r="B556" s="31"/>
      <c r="C556" s="31"/>
      <c r="D556" s="31"/>
      <c r="E556" s="31"/>
      <c r="F556" s="31"/>
      <c r="G556" s="31"/>
      <c r="H556" s="31"/>
      <c r="I556" s="31"/>
      <c r="J556" s="31"/>
    </row>
    <row r="557" spans="1:10" ht="42" customHeight="1" thickBot="1">
      <c r="A557" s="39" t="str">
        <f>HYPERLINK("#All.1Tab.test!$A"&amp;MATCH("RF07-01-15-TF-001",'All.1Tab.test'!$I:$I,0), "RF07-01-15-TF-001")</f>
        <v>RF07-01-15-TF-001</v>
      </c>
      <c r="B557" s="42">
        <f ca="1">COUNTIFS($A$4:$A558,$A556,$B$4:$B558,B558)</f>
        <v>1</v>
      </c>
      <c r="C557" s="117" t="str">
        <f>INDEX('All.1Tab.test'!$J:$J,MATCH($A557,'All.1Tab.test'!$I:$I,0))</f>
        <v xml:space="preserve">Valorizzazione data decurtazione punteggio e data ultimo conteggio della decurtazione al primo calcolo </v>
      </c>
      <c r="D557" s="118"/>
      <c r="E557" s="117" t="str">
        <f>INDEX('All.1Tab.test'!$N:$N,MATCH($A557,'All.1Tab.test'!$I:$I,0))</f>
        <v>Viene verificato che al primo calcolo la decurtazione sia aggiornata con la prima data in cui motore ha preso in considerazione la decurtazione e la data dell'ultima elaborazione che la ha presa in considerazione (campi DECU_DATA_DECURTAZIONE_PUNTEGGIO_PATENTE e DECU_DATA_ULTIMO_CONTEGGIO_PATENTE)</v>
      </c>
      <c r="F557" s="118"/>
      <c r="G557" s="36">
        <v>1</v>
      </c>
      <c r="H557" s="37">
        <v>15</v>
      </c>
      <c r="I557" s="40">
        <f>COUNTA($B559:$B562)</f>
        <v>4</v>
      </c>
      <c r="J557" s="38" t="s">
        <v>303</v>
      </c>
    </row>
    <row r="558" spans="1:10" ht="14.45" customHeight="1" thickBot="1">
      <c r="A558" s="30" t="s">
        <v>568</v>
      </c>
      <c r="B558" s="32" t="s">
        <v>304</v>
      </c>
      <c r="C558" s="33" t="s">
        <v>305</v>
      </c>
      <c r="D558" s="33" t="s">
        <v>306</v>
      </c>
      <c r="E558" s="33" t="s">
        <v>307</v>
      </c>
      <c r="F558" s="33" t="s">
        <v>308</v>
      </c>
      <c r="G558" s="33"/>
      <c r="H558" s="33"/>
      <c r="I558" s="33"/>
      <c r="J558" s="34"/>
    </row>
    <row r="559" spans="1:10" ht="50.45" customHeight="1">
      <c r="A559" s="30" t="s">
        <v>568</v>
      </c>
      <c r="B559" s="8" t="s">
        <v>309</v>
      </c>
      <c r="C559" s="9" t="s">
        <v>310</v>
      </c>
      <c r="D559" s="10" t="s">
        <v>311</v>
      </c>
      <c r="E559" s="11"/>
      <c r="F559" s="10" t="s">
        <v>312</v>
      </c>
      <c r="G559" s="119"/>
      <c r="H559" s="122"/>
      <c r="I559" s="125"/>
      <c r="J559" s="128"/>
    </row>
    <row r="560" spans="1:10" ht="50.45" customHeight="1">
      <c r="A560" s="30" t="s">
        <v>568</v>
      </c>
      <c r="B560" s="12" t="s">
        <v>309</v>
      </c>
      <c r="C560" s="13" t="s">
        <v>313</v>
      </c>
      <c r="D560" s="10" t="s">
        <v>569</v>
      </c>
      <c r="E560" s="10" t="s">
        <v>423</v>
      </c>
      <c r="F560" s="11" t="s">
        <v>316</v>
      </c>
      <c r="G560" s="120"/>
      <c r="H560" s="123"/>
      <c r="I560" s="126"/>
      <c r="J560" s="128"/>
    </row>
    <row r="561" spans="1:10" ht="50.45" customHeight="1">
      <c r="A561" s="30" t="s">
        <v>568</v>
      </c>
      <c r="B561" s="14">
        <v>1</v>
      </c>
      <c r="C561" s="15" t="s">
        <v>317</v>
      </c>
      <c r="D561" s="16" t="s">
        <v>424</v>
      </c>
      <c r="E561" s="10"/>
      <c r="F561" s="11" t="s">
        <v>319</v>
      </c>
      <c r="G561" s="120"/>
      <c r="H561" s="123"/>
      <c r="I561" s="126"/>
      <c r="J561" s="128"/>
    </row>
    <row r="562" spans="1:10" ht="306.39999999999998" thickBot="1">
      <c r="A562" s="30" t="s">
        <v>568</v>
      </c>
      <c r="B562" s="17">
        <v>1</v>
      </c>
      <c r="C562" s="18" t="s">
        <v>320</v>
      </c>
      <c r="D562" s="19" t="s">
        <v>570</v>
      </c>
      <c r="E562" s="19"/>
      <c r="F562" s="19" t="s">
        <v>571</v>
      </c>
      <c r="G562" s="120"/>
      <c r="H562" s="123"/>
      <c r="I562" s="126"/>
      <c r="J562" s="128"/>
    </row>
    <row r="563" spans="1:10" ht="13.35" customHeight="1" thickBot="1">
      <c r="A563" s="30" t="s">
        <v>572</v>
      </c>
      <c r="B563" s="31"/>
      <c r="C563" s="31"/>
      <c r="D563" s="31"/>
      <c r="E563" s="31"/>
      <c r="F563" s="31"/>
      <c r="G563" s="31"/>
      <c r="H563" s="31"/>
      <c r="I563" s="31"/>
      <c r="J563" s="31"/>
    </row>
    <row r="564" spans="1:10" ht="42" customHeight="1" thickBot="1">
      <c r="A564" s="39" t="str">
        <f>HYPERLINK("#All.1Tab.test!$A"&amp;MATCH("RF07-01-15-TF-002",'All.1Tab.test'!$I:$I,0), "RF07-01-15-TF-002")</f>
        <v>RF07-01-15-TF-002</v>
      </c>
      <c r="B564" s="42">
        <f ca="1">COUNTIFS($A$4:$A565,$A563,$B$4:$B565,B565)</f>
        <v>1</v>
      </c>
      <c r="C564" s="117" t="str">
        <f>INDEX('All.1Tab.test'!$J:$J,MATCH($A564,'All.1Tab.test'!$I:$I,0))</f>
        <v>Valorizzazione data ultimo conteggio della decurtazione</v>
      </c>
      <c r="D564" s="118"/>
      <c r="E564" s="117" t="str">
        <f>INDEX('All.1Tab.test'!$N:$N,MATCH($A564,'All.1Tab.test'!$I:$I,0))</f>
        <v>Viene verificato che in un calcolo successivo la decurtazione mantenga  la prima data in cui motore ha preso in considerazione la decurtazione e aggiorni la data dell'ultima elaborazione che la ha presa in considerazione (campi DECU_DATA_DECURTAZIONE_PUNTEGGIO_PATENTE e DECU_DATA_ULTIMO_CONTEGGIO_PATENTE)</v>
      </c>
      <c r="F564" s="118"/>
      <c r="G564" s="36">
        <v>1</v>
      </c>
      <c r="H564" s="37">
        <v>15</v>
      </c>
      <c r="I564" s="40">
        <f>COUNTA($B566:$B568)</f>
        <v>3</v>
      </c>
      <c r="J564" s="38" t="s">
        <v>303</v>
      </c>
    </row>
    <row r="565" spans="1:10" ht="14.45" customHeight="1" thickBot="1">
      <c r="A565" s="30" t="s">
        <v>572</v>
      </c>
      <c r="B565" s="32" t="s">
        <v>304</v>
      </c>
      <c r="C565" s="33" t="s">
        <v>305</v>
      </c>
      <c r="D565" s="33" t="s">
        <v>306</v>
      </c>
      <c r="E565" s="33" t="s">
        <v>307</v>
      </c>
      <c r="F565" s="33" t="s">
        <v>308</v>
      </c>
      <c r="G565" s="33"/>
      <c r="H565" s="33"/>
      <c r="I565" s="33"/>
      <c r="J565" s="34"/>
    </row>
    <row r="566" spans="1:10" ht="50.45" customHeight="1">
      <c r="A566" s="30" t="s">
        <v>572</v>
      </c>
      <c r="B566" s="8" t="s">
        <v>309</v>
      </c>
      <c r="C566" s="9" t="s">
        <v>310</v>
      </c>
      <c r="D566" s="10" t="s">
        <v>311</v>
      </c>
      <c r="E566" s="11"/>
      <c r="F566" s="10" t="s">
        <v>312</v>
      </c>
      <c r="G566" s="119"/>
      <c r="H566" s="122"/>
      <c r="I566" s="125"/>
      <c r="J566" s="128"/>
    </row>
    <row r="567" spans="1:10" ht="50.45" customHeight="1">
      <c r="A567" s="30" t="s">
        <v>572</v>
      </c>
      <c r="B567" s="12" t="s">
        <v>309</v>
      </c>
      <c r="C567" s="13" t="s">
        <v>313</v>
      </c>
      <c r="D567" s="10" t="s">
        <v>514</v>
      </c>
      <c r="E567" s="10" t="s">
        <v>423</v>
      </c>
      <c r="F567" s="11" t="s">
        <v>316</v>
      </c>
      <c r="G567" s="120"/>
      <c r="H567" s="123"/>
      <c r="I567" s="126"/>
      <c r="J567" s="128"/>
    </row>
    <row r="568" spans="1:10" ht="319.14999999999998" thickBot="1">
      <c r="A568" s="30" t="s">
        <v>572</v>
      </c>
      <c r="B568" s="17">
        <v>1</v>
      </c>
      <c r="C568" s="18" t="s">
        <v>320</v>
      </c>
      <c r="D568" s="19" t="s">
        <v>573</v>
      </c>
      <c r="E568" s="19"/>
      <c r="F568" s="19" t="s">
        <v>574</v>
      </c>
      <c r="G568" s="121"/>
      <c r="H568" s="124"/>
      <c r="I568" s="127"/>
      <c r="J568" s="129"/>
    </row>
    <row r="569" spans="1:10" ht="13.35" customHeight="1" thickBot="1">
      <c r="A569" s="30" t="s">
        <v>575</v>
      </c>
      <c r="B569" s="31"/>
      <c r="C569" s="31"/>
      <c r="D569" s="31"/>
      <c r="E569" s="31"/>
      <c r="F569" s="31"/>
      <c r="G569" s="31"/>
      <c r="H569" s="31"/>
      <c r="I569" s="31"/>
      <c r="J569" s="31"/>
    </row>
    <row r="570" spans="1:10" ht="42" customHeight="1" thickBot="1">
      <c r="A570" s="39" t="str">
        <f>HYPERLINK("#All.1Tab.test!$A"&amp;MATCH("RF07-01-15-TF-003",'All.1Tab.test'!$I:$I,0), "RF07-01-15-TF-003")</f>
        <v>RF07-01-15-TF-003</v>
      </c>
      <c r="B570" s="42">
        <f ca="1">COUNTIFS($A$4:$A571,$A569,$B$4:$B571,B571)</f>
        <v>1</v>
      </c>
      <c r="C570" s="117" t="str">
        <f>INDEX('All.1Tab.test'!$J:$J,MATCH($A570,'All.1Tab.test'!$I:$I,0))</f>
        <v xml:space="preserve">Valorizzazione data annullamento decurtazione </v>
      </c>
      <c r="D570" s="118"/>
      <c r="E570" s="117" t="str">
        <f>INDEX('All.1Tab.test'!$N:$N,MATCH($A570,'All.1Tab.test'!$I:$I,0))</f>
        <v>Viene verificato che l'annullamento della decurtazione sia aggiornato con la data in cui motore ha preso in considerazione l'annullamento (campo ANDE_DATA_ANNULLAMENTO_PUNTEGGIO_PATENTE)</v>
      </c>
      <c r="F570" s="118"/>
      <c r="G570" s="36">
        <v>1</v>
      </c>
      <c r="H570" s="37">
        <v>15</v>
      </c>
      <c r="I570" s="40">
        <f>COUNTA($B572:$B575)</f>
        <v>4</v>
      </c>
      <c r="J570" s="38" t="s">
        <v>303</v>
      </c>
    </row>
    <row r="571" spans="1:10" ht="14.45" customHeight="1" thickBot="1">
      <c r="A571" s="30" t="s">
        <v>575</v>
      </c>
      <c r="B571" s="32" t="s">
        <v>304</v>
      </c>
      <c r="C571" s="33" t="s">
        <v>305</v>
      </c>
      <c r="D571" s="33" t="s">
        <v>306</v>
      </c>
      <c r="E571" s="33" t="s">
        <v>307</v>
      </c>
      <c r="F571" s="33" t="s">
        <v>308</v>
      </c>
      <c r="G571" s="33"/>
      <c r="H571" s="33"/>
      <c r="I571" s="33"/>
      <c r="J571" s="34"/>
    </row>
    <row r="572" spans="1:10" ht="50.45" customHeight="1">
      <c r="A572" s="30" t="s">
        <v>575</v>
      </c>
      <c r="B572" s="8" t="s">
        <v>309</v>
      </c>
      <c r="C572" s="9" t="s">
        <v>310</v>
      </c>
      <c r="D572" s="10" t="s">
        <v>311</v>
      </c>
      <c r="E572" s="11"/>
      <c r="F572" s="10" t="s">
        <v>312</v>
      </c>
      <c r="G572" s="119"/>
      <c r="H572" s="122"/>
      <c r="I572" s="125"/>
      <c r="J572" s="128"/>
    </row>
    <row r="573" spans="1:10" ht="50.45" customHeight="1">
      <c r="A573" s="30" t="s">
        <v>575</v>
      </c>
      <c r="B573" s="12" t="s">
        <v>309</v>
      </c>
      <c r="C573" s="13" t="s">
        <v>313</v>
      </c>
      <c r="D573" s="10" t="s">
        <v>576</v>
      </c>
      <c r="E573" s="10" t="s">
        <v>423</v>
      </c>
      <c r="F573" s="11" t="s">
        <v>316</v>
      </c>
      <c r="G573" s="120"/>
      <c r="H573" s="123"/>
      <c r="I573" s="126"/>
      <c r="J573" s="128"/>
    </row>
    <row r="574" spans="1:10" ht="50.45" customHeight="1">
      <c r="A574" s="30" t="s">
        <v>575</v>
      </c>
      <c r="B574" s="14">
        <v>1</v>
      </c>
      <c r="C574" s="15" t="s">
        <v>317</v>
      </c>
      <c r="D574" s="16" t="s">
        <v>424</v>
      </c>
      <c r="E574" s="10"/>
      <c r="F574" s="11" t="s">
        <v>319</v>
      </c>
      <c r="G574" s="120"/>
      <c r="H574" s="123"/>
      <c r="I574" s="126"/>
      <c r="J574" s="128"/>
    </row>
    <row r="575" spans="1:10" ht="382.9" thickBot="1">
      <c r="A575" s="30" t="s">
        <v>575</v>
      </c>
      <c r="B575" s="17">
        <v>1</v>
      </c>
      <c r="C575" s="18" t="s">
        <v>320</v>
      </c>
      <c r="D575" s="19" t="s">
        <v>577</v>
      </c>
      <c r="E575" s="19"/>
      <c r="F575" s="19" t="s">
        <v>578</v>
      </c>
      <c r="G575" s="121"/>
      <c r="H575" s="124"/>
      <c r="I575" s="127"/>
      <c r="J575" s="129"/>
    </row>
    <row r="576" spans="1:10" ht="13.35" customHeight="1" thickBot="1">
      <c r="A576" s="30" t="s">
        <v>579</v>
      </c>
      <c r="B576" s="31"/>
      <c r="C576" s="31"/>
      <c r="D576" s="31"/>
      <c r="E576" s="31"/>
      <c r="F576" s="31"/>
      <c r="G576" s="31"/>
      <c r="H576" s="31"/>
      <c r="I576" s="31"/>
      <c r="J576" s="31"/>
    </row>
    <row r="577" spans="1:10" ht="42" customHeight="1" thickBot="1">
      <c r="A577" s="39" t="str">
        <f>HYPERLINK("#All.1Tab.test!$A"&amp;MATCH("RF07-01-15-TF-004",'All.1Tab.test'!$I:$I,0), "RF07-01-15-TF-004")</f>
        <v>RF07-01-15-TF-004</v>
      </c>
      <c r="B577" s="42">
        <f ca="1">COUNTIFS($A$4:$A578,$A576,$B$4:$B578,B578)</f>
        <v>1</v>
      </c>
      <c r="C577" s="117" t="str">
        <f>INDEX('All.1Tab.test'!$J:$J,MATCH($A577,'All.1Tab.test'!$I:$I,0))</f>
        <v xml:space="preserve">Valorizzazione data recupero punteggio e data ultimo conteggio del recupero al primo calcolo </v>
      </c>
      <c r="D577" s="118"/>
      <c r="E577" s="117" t="str">
        <f>INDEX('All.1Tab.test'!$N:$N,MATCH($A577,'All.1Tab.test'!$I:$I,0))</f>
        <v>Viene verificato che al primo calcolo il recupero sia aggiornato con la prima data in cui motore ha preso in considerazione il recupero e la data dell'ultima elaborazione che lo ha preso in considerazione (campi RECR_DATA_RECUPERO_PUNTEGGIO_PATENTE e RECR_DATA_ULTIMO_CONTEGGIO_PATENTE)</v>
      </c>
      <c r="F577" s="118"/>
      <c r="G577" s="36">
        <v>1</v>
      </c>
      <c r="H577" s="37">
        <v>15</v>
      </c>
      <c r="I577" s="40">
        <f>COUNTA($B579:$B582)</f>
        <v>4</v>
      </c>
      <c r="J577" s="38" t="s">
        <v>303</v>
      </c>
    </row>
    <row r="578" spans="1:10" ht="14.45" customHeight="1" thickBot="1">
      <c r="A578" s="30" t="s">
        <v>579</v>
      </c>
      <c r="B578" s="32" t="s">
        <v>304</v>
      </c>
      <c r="C578" s="33" t="s">
        <v>305</v>
      </c>
      <c r="D578" s="33" t="s">
        <v>306</v>
      </c>
      <c r="E578" s="33" t="s">
        <v>307</v>
      </c>
      <c r="F578" s="33" t="s">
        <v>308</v>
      </c>
      <c r="G578" s="33"/>
      <c r="H578" s="33"/>
      <c r="I578" s="33"/>
      <c r="J578" s="34"/>
    </row>
    <row r="579" spans="1:10" ht="50.45" customHeight="1">
      <c r="A579" s="30" t="s">
        <v>579</v>
      </c>
      <c r="B579" s="8" t="s">
        <v>309</v>
      </c>
      <c r="C579" s="9" t="s">
        <v>310</v>
      </c>
      <c r="D579" s="10" t="s">
        <v>311</v>
      </c>
      <c r="E579" s="11"/>
      <c r="F579" s="10" t="s">
        <v>312</v>
      </c>
      <c r="G579" s="119"/>
      <c r="H579" s="122"/>
      <c r="I579" s="125"/>
      <c r="J579" s="128"/>
    </row>
    <row r="580" spans="1:10" ht="50.45" customHeight="1">
      <c r="A580" s="30" t="s">
        <v>579</v>
      </c>
      <c r="B580" s="12" t="s">
        <v>309</v>
      </c>
      <c r="C580" s="13" t="s">
        <v>313</v>
      </c>
      <c r="D580" s="10" t="s">
        <v>580</v>
      </c>
      <c r="E580" s="10" t="s">
        <v>423</v>
      </c>
      <c r="F580" s="11" t="s">
        <v>316</v>
      </c>
      <c r="G580" s="120"/>
      <c r="H580" s="123"/>
      <c r="I580" s="126"/>
      <c r="J580" s="128"/>
    </row>
    <row r="581" spans="1:10" ht="50.45" customHeight="1">
      <c r="A581" s="30" t="s">
        <v>579</v>
      </c>
      <c r="B581" s="14">
        <v>1</v>
      </c>
      <c r="C581" s="15" t="s">
        <v>317</v>
      </c>
      <c r="D581" s="16" t="s">
        <v>581</v>
      </c>
      <c r="E581" s="10"/>
      <c r="F581" s="11" t="s">
        <v>319</v>
      </c>
      <c r="G581" s="120"/>
      <c r="H581" s="123"/>
      <c r="I581" s="126"/>
      <c r="J581" s="128"/>
    </row>
    <row r="582" spans="1:10" ht="280.89999999999998" thickBot="1">
      <c r="A582" s="30" t="s">
        <v>579</v>
      </c>
      <c r="B582" s="17">
        <v>1</v>
      </c>
      <c r="C582" s="18" t="s">
        <v>320</v>
      </c>
      <c r="D582" s="19" t="s">
        <v>582</v>
      </c>
      <c r="E582" s="19"/>
      <c r="F582" s="19" t="s">
        <v>583</v>
      </c>
      <c r="G582" s="121"/>
      <c r="H582" s="124"/>
      <c r="I582" s="127"/>
      <c r="J582" s="129"/>
    </row>
    <row r="583" spans="1:10" ht="13.35" customHeight="1" thickBot="1">
      <c r="A583" s="30" t="s">
        <v>584</v>
      </c>
      <c r="B583" s="31"/>
      <c r="C583" s="31"/>
      <c r="D583" s="31"/>
      <c r="E583" s="31"/>
      <c r="F583" s="31"/>
      <c r="G583" s="31"/>
      <c r="H583" s="31"/>
      <c r="I583" s="31"/>
      <c r="J583" s="31"/>
    </row>
    <row r="584" spans="1:10" ht="42" customHeight="1" thickBot="1">
      <c r="A584" s="39" t="str">
        <f>HYPERLINK("#All.1Tab.test!$A"&amp;MATCH("RF07-01-15-TF-005",'All.1Tab.test'!$I:$I,0), "RF07-01-15-TF-005")</f>
        <v>RF07-01-15-TF-005</v>
      </c>
      <c r="B584" s="42">
        <f ca="1">COUNTIFS($A$4:$A585,$A583,$B$4:$B585,B585)</f>
        <v>1</v>
      </c>
      <c r="C584" s="117" t="str">
        <f>INDEX('All.1Tab.test'!$J:$J,MATCH($A584,'All.1Tab.test'!$I:$I,0))</f>
        <v>Valorizzazione data ultimo conteggio del recupero</v>
      </c>
      <c r="D584" s="118"/>
      <c r="E584" s="117" t="str">
        <f>INDEX('All.1Tab.test'!$N:$N,MATCH($A584,'All.1Tab.test'!$I:$I,0))</f>
        <v>Viene verificato che in un calcolo successivo il recupero mantenga  la prima data in cui motore ha preso in considerazione il recupero e aggiorni la data dell'ultima elaborazione che lo ha preso in considerazione (campi RECR_DATA_RECUPERO_PUNTEGGIO_PATENTE e RECR_DATA_ULTIMO_CONTEGGIO_PATENTE)</v>
      </c>
      <c r="F584" s="118"/>
      <c r="G584" s="36">
        <v>1</v>
      </c>
      <c r="H584" s="37">
        <v>15</v>
      </c>
      <c r="I584" s="40">
        <f>COUNTA($B586:$B588)</f>
        <v>3</v>
      </c>
      <c r="J584" s="38" t="s">
        <v>303</v>
      </c>
    </row>
    <row r="585" spans="1:10" ht="14.45" customHeight="1" thickBot="1">
      <c r="A585" s="30" t="s">
        <v>584</v>
      </c>
      <c r="B585" s="32" t="s">
        <v>304</v>
      </c>
      <c r="C585" s="33" t="s">
        <v>305</v>
      </c>
      <c r="D585" s="33" t="s">
        <v>306</v>
      </c>
      <c r="E585" s="33" t="s">
        <v>307</v>
      </c>
      <c r="F585" s="33" t="s">
        <v>308</v>
      </c>
      <c r="G585" s="33"/>
      <c r="H585" s="33"/>
      <c r="I585" s="33"/>
      <c r="J585" s="34"/>
    </row>
    <row r="586" spans="1:10" ht="50.45" customHeight="1">
      <c r="A586" s="30" t="s">
        <v>584</v>
      </c>
      <c r="B586" s="8" t="s">
        <v>309</v>
      </c>
      <c r="C586" s="9" t="s">
        <v>310</v>
      </c>
      <c r="D586" s="10" t="s">
        <v>311</v>
      </c>
      <c r="E586" s="11"/>
      <c r="F586" s="10" t="s">
        <v>312</v>
      </c>
      <c r="G586" s="119"/>
      <c r="H586" s="122"/>
      <c r="I586" s="125"/>
      <c r="J586" s="128"/>
    </row>
    <row r="587" spans="1:10" ht="50.45" customHeight="1">
      <c r="A587" s="30" t="s">
        <v>584</v>
      </c>
      <c r="B587" s="12" t="s">
        <v>309</v>
      </c>
      <c r="C587" s="13" t="s">
        <v>313</v>
      </c>
      <c r="D587" s="10" t="s">
        <v>514</v>
      </c>
      <c r="E587" s="10" t="s">
        <v>423</v>
      </c>
      <c r="F587" s="11" t="s">
        <v>316</v>
      </c>
      <c r="G587" s="120"/>
      <c r="H587" s="123"/>
      <c r="I587" s="126"/>
      <c r="J587" s="128"/>
    </row>
    <row r="588" spans="1:10" ht="331.9" thickBot="1">
      <c r="A588" s="30" t="s">
        <v>584</v>
      </c>
      <c r="B588" s="17">
        <v>1</v>
      </c>
      <c r="C588" s="18" t="s">
        <v>320</v>
      </c>
      <c r="D588" s="19" t="s">
        <v>585</v>
      </c>
      <c r="E588" s="19"/>
      <c r="F588" s="19" t="s">
        <v>586</v>
      </c>
      <c r="G588" s="121"/>
      <c r="H588" s="124"/>
      <c r="I588" s="127"/>
      <c r="J588" s="129"/>
    </row>
    <row r="589" spans="1:10" ht="13.35" customHeight="1" thickBot="1">
      <c r="A589" s="30" t="s">
        <v>587</v>
      </c>
      <c r="B589" s="31"/>
      <c r="C589" s="31"/>
      <c r="D589" s="31"/>
      <c r="E589" s="31"/>
      <c r="F589" s="31"/>
      <c r="G589" s="31"/>
      <c r="H589" s="31"/>
      <c r="I589" s="31"/>
      <c r="J589" s="31"/>
    </row>
    <row r="590" spans="1:10" ht="42" customHeight="1" thickBot="1">
      <c r="A590" s="39" t="str">
        <f>HYPERLINK("#All.1Tab.test!$A"&amp;MATCH("RF07-01-15-TF-006",'All.1Tab.test'!$I:$I,0), "RF07-01-15-TF-006")</f>
        <v>RF07-01-15-TF-006</v>
      </c>
      <c r="B590" s="42">
        <f ca="1">COUNTIFS($A$4:$A591,$A589,$B$4:$B591,B591)</f>
        <v>1</v>
      </c>
      <c r="C590" s="117" t="str">
        <f>INDEX('All.1Tab.test'!$J:$J,MATCH($A590,'All.1Tab.test'!$I:$I,0))</f>
        <v xml:space="preserve">Valorizzazione data annullamento recupero </v>
      </c>
      <c r="D590" s="118"/>
      <c r="E590" s="117" t="str">
        <f>INDEX('All.1Tab.test'!$N:$N,MATCH($A590,'All.1Tab.test'!$I:$I,0))</f>
        <v>Viene verificato che l'annullamento del recupero sia aggiornato con la data in cui motore ha preso in considerazione l'annullamento (campo ANRE_DATA_ANNULLAMENTO_PUNTEGGIO_PATENTE)</v>
      </c>
      <c r="F590" s="118"/>
      <c r="G590" s="36">
        <v>1</v>
      </c>
      <c r="H590" s="37">
        <v>15</v>
      </c>
      <c r="I590" s="40">
        <f>COUNTA($B592:$B595)</f>
        <v>4</v>
      </c>
      <c r="J590" s="38" t="s">
        <v>303</v>
      </c>
    </row>
    <row r="591" spans="1:10" ht="14.45" customHeight="1" thickBot="1">
      <c r="A591" s="30" t="s">
        <v>587</v>
      </c>
      <c r="B591" s="32" t="s">
        <v>304</v>
      </c>
      <c r="C591" s="33" t="s">
        <v>305</v>
      </c>
      <c r="D591" s="33" t="s">
        <v>306</v>
      </c>
      <c r="E591" s="33" t="s">
        <v>307</v>
      </c>
      <c r="F591" s="33" t="s">
        <v>308</v>
      </c>
      <c r="G591" s="33"/>
      <c r="H591" s="33"/>
      <c r="I591" s="33"/>
      <c r="J591" s="34"/>
    </row>
    <row r="592" spans="1:10" ht="50.45" customHeight="1">
      <c r="A592" s="30" t="s">
        <v>587</v>
      </c>
      <c r="B592" s="8" t="s">
        <v>309</v>
      </c>
      <c r="C592" s="9" t="s">
        <v>310</v>
      </c>
      <c r="D592" s="10" t="s">
        <v>311</v>
      </c>
      <c r="E592" s="11"/>
      <c r="F592" s="10" t="s">
        <v>312</v>
      </c>
      <c r="G592" s="119"/>
      <c r="H592" s="122"/>
      <c r="I592" s="125"/>
      <c r="J592" s="128"/>
    </row>
    <row r="593" spans="1:10" ht="50.45" customHeight="1">
      <c r="A593" s="30" t="s">
        <v>587</v>
      </c>
      <c r="B593" s="12" t="s">
        <v>309</v>
      </c>
      <c r="C593" s="13" t="s">
        <v>313</v>
      </c>
      <c r="D593" s="10" t="s">
        <v>588</v>
      </c>
      <c r="E593" s="10" t="s">
        <v>423</v>
      </c>
      <c r="F593" s="11" t="s">
        <v>316</v>
      </c>
      <c r="G593" s="120"/>
      <c r="H593" s="123"/>
      <c r="I593" s="126"/>
      <c r="J593" s="128"/>
    </row>
    <row r="594" spans="1:10" ht="50.45" customHeight="1">
      <c r="A594" s="30" t="s">
        <v>587</v>
      </c>
      <c r="B594" s="14">
        <v>1</v>
      </c>
      <c r="C594" s="15" t="s">
        <v>317</v>
      </c>
      <c r="D594" s="16" t="s">
        <v>581</v>
      </c>
      <c r="E594" s="10"/>
      <c r="F594" s="11" t="s">
        <v>319</v>
      </c>
      <c r="G594" s="120"/>
      <c r="H594" s="123"/>
      <c r="I594" s="126"/>
      <c r="J594" s="128"/>
    </row>
    <row r="595" spans="1:10" ht="331.9" thickBot="1">
      <c r="A595" s="30" t="s">
        <v>587</v>
      </c>
      <c r="B595" s="17">
        <v>1</v>
      </c>
      <c r="C595" s="18" t="s">
        <v>320</v>
      </c>
      <c r="D595" s="19" t="s">
        <v>589</v>
      </c>
      <c r="E595" s="19"/>
      <c r="F595" s="19" t="s">
        <v>590</v>
      </c>
      <c r="G595" s="121"/>
      <c r="H595" s="124"/>
      <c r="I595" s="127"/>
      <c r="J595" s="129"/>
    </row>
  </sheetData>
  <autoFilter ref="A3:J3" xr:uid="{38DDA580-6E44-42B7-A6B5-E599089B388F}">
    <filterColumn colId="2" showButton="0"/>
    <filterColumn colId="4" showButton="0"/>
  </autoFilter>
  <dataConsolidate/>
  <mergeCells count="486">
    <mergeCell ref="C512:D512"/>
    <mergeCell ref="E512:F512"/>
    <mergeCell ref="G514:G519"/>
    <mergeCell ref="H514:H519"/>
    <mergeCell ref="I514:I519"/>
    <mergeCell ref="J514:J519"/>
    <mergeCell ref="C266:D266"/>
    <mergeCell ref="E266:F266"/>
    <mergeCell ref="G268:G271"/>
    <mergeCell ref="H268:H271"/>
    <mergeCell ref="I268:I271"/>
    <mergeCell ref="J268:J271"/>
    <mergeCell ref="C494:D494"/>
    <mergeCell ref="E494:F494"/>
    <mergeCell ref="G496:G501"/>
    <mergeCell ref="H496:H501"/>
    <mergeCell ref="I496:I501"/>
    <mergeCell ref="J496:J501"/>
    <mergeCell ref="C503:D503"/>
    <mergeCell ref="E503:F503"/>
    <mergeCell ref="G505:G510"/>
    <mergeCell ref="H505:H510"/>
    <mergeCell ref="I505:I510"/>
    <mergeCell ref="J505:J510"/>
    <mergeCell ref="C449:D449"/>
    <mergeCell ref="E449:F449"/>
    <mergeCell ref="G451:G456"/>
    <mergeCell ref="H451:H456"/>
    <mergeCell ref="I451:I456"/>
    <mergeCell ref="J451:J456"/>
    <mergeCell ref="C458:D458"/>
    <mergeCell ref="E458:F458"/>
    <mergeCell ref="G460:G465"/>
    <mergeCell ref="H460:H465"/>
    <mergeCell ref="I460:I465"/>
    <mergeCell ref="J460:J465"/>
    <mergeCell ref="C399:D399"/>
    <mergeCell ref="E399:F399"/>
    <mergeCell ref="G401:G404"/>
    <mergeCell ref="H401:H404"/>
    <mergeCell ref="I401:I404"/>
    <mergeCell ref="J401:J404"/>
    <mergeCell ref="C385:D385"/>
    <mergeCell ref="E385:F385"/>
    <mergeCell ref="G387:G390"/>
    <mergeCell ref="H387:H390"/>
    <mergeCell ref="I387:I390"/>
    <mergeCell ref="J387:J390"/>
    <mergeCell ref="C392:D392"/>
    <mergeCell ref="E392:F392"/>
    <mergeCell ref="G394:G397"/>
    <mergeCell ref="H394:H397"/>
    <mergeCell ref="I394:I397"/>
    <mergeCell ref="J394:J397"/>
    <mergeCell ref="C357:D357"/>
    <mergeCell ref="E357:F357"/>
    <mergeCell ref="G359:G362"/>
    <mergeCell ref="H359:H362"/>
    <mergeCell ref="I359:I362"/>
    <mergeCell ref="J359:J362"/>
    <mergeCell ref="C378:D378"/>
    <mergeCell ref="E378:F378"/>
    <mergeCell ref="G380:G383"/>
    <mergeCell ref="H380:H383"/>
    <mergeCell ref="I380:I383"/>
    <mergeCell ref="J380:J383"/>
    <mergeCell ref="C364:D364"/>
    <mergeCell ref="E364:F364"/>
    <mergeCell ref="G366:G369"/>
    <mergeCell ref="H366:H369"/>
    <mergeCell ref="I366:I369"/>
    <mergeCell ref="J366:J369"/>
    <mergeCell ref="C371:D371"/>
    <mergeCell ref="E371:F371"/>
    <mergeCell ref="G373:G376"/>
    <mergeCell ref="H373:H376"/>
    <mergeCell ref="I373:I376"/>
    <mergeCell ref="J373:J376"/>
    <mergeCell ref="C152:D152"/>
    <mergeCell ref="E152:F152"/>
    <mergeCell ref="G154:G157"/>
    <mergeCell ref="H154:H157"/>
    <mergeCell ref="I154:I157"/>
    <mergeCell ref="J154:J157"/>
    <mergeCell ref="C159:D159"/>
    <mergeCell ref="E159:F159"/>
    <mergeCell ref="G161:G164"/>
    <mergeCell ref="H161:H164"/>
    <mergeCell ref="I161:I164"/>
    <mergeCell ref="J161:J164"/>
    <mergeCell ref="C131:D131"/>
    <mergeCell ref="E131:F131"/>
    <mergeCell ref="G133:G136"/>
    <mergeCell ref="H133:H136"/>
    <mergeCell ref="I133:I136"/>
    <mergeCell ref="J133:J136"/>
    <mergeCell ref="C210:D210"/>
    <mergeCell ref="E210:F210"/>
    <mergeCell ref="G212:G215"/>
    <mergeCell ref="H212:H215"/>
    <mergeCell ref="I212:I215"/>
    <mergeCell ref="J212:J215"/>
    <mergeCell ref="C138:D138"/>
    <mergeCell ref="E138:F138"/>
    <mergeCell ref="G140:G143"/>
    <mergeCell ref="H140:H143"/>
    <mergeCell ref="I140:I143"/>
    <mergeCell ref="J140:J143"/>
    <mergeCell ref="C145:D145"/>
    <mergeCell ref="E145:F145"/>
    <mergeCell ref="G147:G150"/>
    <mergeCell ref="H147:H150"/>
    <mergeCell ref="I147:I150"/>
    <mergeCell ref="J147:J150"/>
    <mergeCell ref="C117:D117"/>
    <mergeCell ref="E117:F117"/>
    <mergeCell ref="G119:G122"/>
    <mergeCell ref="H119:H122"/>
    <mergeCell ref="I119:I122"/>
    <mergeCell ref="J119:J122"/>
    <mergeCell ref="C124:D124"/>
    <mergeCell ref="E124:F124"/>
    <mergeCell ref="G126:G129"/>
    <mergeCell ref="H126:H129"/>
    <mergeCell ref="I126:I129"/>
    <mergeCell ref="J126:J129"/>
    <mergeCell ref="C89:D89"/>
    <mergeCell ref="E89:F89"/>
    <mergeCell ref="G91:G94"/>
    <mergeCell ref="H91:H94"/>
    <mergeCell ref="I91:I94"/>
    <mergeCell ref="J91:J94"/>
    <mergeCell ref="C96:D96"/>
    <mergeCell ref="E96:F96"/>
    <mergeCell ref="G98:G101"/>
    <mergeCell ref="H98:H101"/>
    <mergeCell ref="I98:I101"/>
    <mergeCell ref="J98:J101"/>
    <mergeCell ref="C75:D75"/>
    <mergeCell ref="E75:F75"/>
    <mergeCell ref="G77:G80"/>
    <mergeCell ref="H77:H80"/>
    <mergeCell ref="I77:I80"/>
    <mergeCell ref="J77:J80"/>
    <mergeCell ref="C82:D82"/>
    <mergeCell ref="E82:F82"/>
    <mergeCell ref="G84:G87"/>
    <mergeCell ref="H84:H87"/>
    <mergeCell ref="I84:I87"/>
    <mergeCell ref="J84:J87"/>
    <mergeCell ref="G63:G66"/>
    <mergeCell ref="H63:H66"/>
    <mergeCell ref="I63:I66"/>
    <mergeCell ref="J63:J66"/>
    <mergeCell ref="C68:D68"/>
    <mergeCell ref="E68:F68"/>
    <mergeCell ref="G70:G73"/>
    <mergeCell ref="H70:H73"/>
    <mergeCell ref="I70:I73"/>
    <mergeCell ref="J70:J73"/>
    <mergeCell ref="J49:J52"/>
    <mergeCell ref="C54:D54"/>
    <mergeCell ref="E54:F54"/>
    <mergeCell ref="G56:G59"/>
    <mergeCell ref="H56:H59"/>
    <mergeCell ref="I56:I59"/>
    <mergeCell ref="J56:J59"/>
    <mergeCell ref="C61:D61"/>
    <mergeCell ref="E61:F61"/>
    <mergeCell ref="D1:I1"/>
    <mergeCell ref="A1:C1"/>
    <mergeCell ref="A2:C2"/>
    <mergeCell ref="D2:I2"/>
    <mergeCell ref="C3:D3"/>
    <mergeCell ref="E3:F3"/>
    <mergeCell ref="C47:D47"/>
    <mergeCell ref="E47:F47"/>
    <mergeCell ref="G49:G52"/>
    <mergeCell ref="H49:H52"/>
    <mergeCell ref="I49:I52"/>
    <mergeCell ref="C12:D12"/>
    <mergeCell ref="E12:F12"/>
    <mergeCell ref="G14:G17"/>
    <mergeCell ref="H14:H17"/>
    <mergeCell ref="I14:I17"/>
    <mergeCell ref="J7:J10"/>
    <mergeCell ref="C5:D5"/>
    <mergeCell ref="E5:F5"/>
    <mergeCell ref="G7:G10"/>
    <mergeCell ref="H7:H10"/>
    <mergeCell ref="I7:I10"/>
    <mergeCell ref="C26:D26"/>
    <mergeCell ref="E26:F26"/>
    <mergeCell ref="G28:G31"/>
    <mergeCell ref="H28:H31"/>
    <mergeCell ref="I28:I31"/>
    <mergeCell ref="J14:J17"/>
    <mergeCell ref="C19:D19"/>
    <mergeCell ref="E19:F19"/>
    <mergeCell ref="G21:G24"/>
    <mergeCell ref="H21:H24"/>
    <mergeCell ref="I21:I24"/>
    <mergeCell ref="J21:J24"/>
    <mergeCell ref="J42:J45"/>
    <mergeCell ref="C40:D40"/>
    <mergeCell ref="E40:F40"/>
    <mergeCell ref="G42:G45"/>
    <mergeCell ref="H42:H45"/>
    <mergeCell ref="I42:I45"/>
    <mergeCell ref="J28:J31"/>
    <mergeCell ref="C33:D33"/>
    <mergeCell ref="E33:F33"/>
    <mergeCell ref="G35:G38"/>
    <mergeCell ref="H35:H38"/>
    <mergeCell ref="I35:I38"/>
    <mergeCell ref="J35:J38"/>
    <mergeCell ref="J105:J108"/>
    <mergeCell ref="C110:D110"/>
    <mergeCell ref="E110:F110"/>
    <mergeCell ref="G112:G115"/>
    <mergeCell ref="H112:H115"/>
    <mergeCell ref="I112:I115"/>
    <mergeCell ref="J112:J115"/>
    <mergeCell ref="C103:D103"/>
    <mergeCell ref="E103:F103"/>
    <mergeCell ref="G105:G108"/>
    <mergeCell ref="H105:H108"/>
    <mergeCell ref="I105:I108"/>
    <mergeCell ref="C166:D166"/>
    <mergeCell ref="E166:F166"/>
    <mergeCell ref="G168:G171"/>
    <mergeCell ref="H168:H171"/>
    <mergeCell ref="I168:I171"/>
    <mergeCell ref="J168:J171"/>
    <mergeCell ref="C173:D173"/>
    <mergeCell ref="E173:F173"/>
    <mergeCell ref="G175:G178"/>
    <mergeCell ref="H175:H178"/>
    <mergeCell ref="I175:I178"/>
    <mergeCell ref="J175:J178"/>
    <mergeCell ref="C180:D180"/>
    <mergeCell ref="E180:F180"/>
    <mergeCell ref="G182:G185"/>
    <mergeCell ref="H182:H185"/>
    <mergeCell ref="I182:I185"/>
    <mergeCell ref="J182:J185"/>
    <mergeCell ref="C187:D187"/>
    <mergeCell ref="E187:F187"/>
    <mergeCell ref="G189:G192"/>
    <mergeCell ref="H189:H192"/>
    <mergeCell ref="I189:I192"/>
    <mergeCell ref="J189:J192"/>
    <mergeCell ref="C194:D194"/>
    <mergeCell ref="E194:F194"/>
    <mergeCell ref="G196:G200"/>
    <mergeCell ref="H196:H200"/>
    <mergeCell ref="I196:I200"/>
    <mergeCell ref="J196:J200"/>
    <mergeCell ref="C217:D217"/>
    <mergeCell ref="E217:F217"/>
    <mergeCell ref="G219:G222"/>
    <mergeCell ref="H219:H222"/>
    <mergeCell ref="I219:I222"/>
    <mergeCell ref="J219:J222"/>
    <mergeCell ref="C224:D224"/>
    <mergeCell ref="E224:F224"/>
    <mergeCell ref="G226:G229"/>
    <mergeCell ref="H226:H229"/>
    <mergeCell ref="I226:I229"/>
    <mergeCell ref="J226:J229"/>
    <mergeCell ref="C202:D202"/>
    <mergeCell ref="E202:F202"/>
    <mergeCell ref="G204:G208"/>
    <mergeCell ref="H204:H208"/>
    <mergeCell ref="I204:I208"/>
    <mergeCell ref="J204:J208"/>
    <mergeCell ref="C231:D231"/>
    <mergeCell ref="E231:F231"/>
    <mergeCell ref="G233:G236"/>
    <mergeCell ref="H233:H236"/>
    <mergeCell ref="I233:I236"/>
    <mergeCell ref="J233:J236"/>
    <mergeCell ref="C238:D238"/>
    <mergeCell ref="E238:F238"/>
    <mergeCell ref="G240:G243"/>
    <mergeCell ref="H240:H243"/>
    <mergeCell ref="I240:I243"/>
    <mergeCell ref="J240:J243"/>
    <mergeCell ref="C245:D245"/>
    <mergeCell ref="E245:F245"/>
    <mergeCell ref="G247:G250"/>
    <mergeCell ref="H247:H250"/>
    <mergeCell ref="I247:I250"/>
    <mergeCell ref="J247:J250"/>
    <mergeCell ref="C252:D252"/>
    <mergeCell ref="E252:F252"/>
    <mergeCell ref="G254:G257"/>
    <mergeCell ref="H254:H257"/>
    <mergeCell ref="I254:I257"/>
    <mergeCell ref="J254:J257"/>
    <mergeCell ref="C259:D259"/>
    <mergeCell ref="E259:F259"/>
    <mergeCell ref="G261:G264"/>
    <mergeCell ref="H261:H264"/>
    <mergeCell ref="I261:I264"/>
    <mergeCell ref="J261:J264"/>
    <mergeCell ref="C273:D273"/>
    <mergeCell ref="E273:F273"/>
    <mergeCell ref="G275:G278"/>
    <mergeCell ref="H275:H278"/>
    <mergeCell ref="I275:I278"/>
    <mergeCell ref="J275:J278"/>
    <mergeCell ref="C280:D280"/>
    <mergeCell ref="E280:F280"/>
    <mergeCell ref="G282:G285"/>
    <mergeCell ref="H282:H285"/>
    <mergeCell ref="I282:I285"/>
    <mergeCell ref="J282:J285"/>
    <mergeCell ref="C287:D287"/>
    <mergeCell ref="E287:F287"/>
    <mergeCell ref="G289:G292"/>
    <mergeCell ref="H289:H292"/>
    <mergeCell ref="I289:I292"/>
    <mergeCell ref="J289:J292"/>
    <mergeCell ref="C294:D294"/>
    <mergeCell ref="E294:F294"/>
    <mergeCell ref="G296:G299"/>
    <mergeCell ref="H296:H299"/>
    <mergeCell ref="I296:I299"/>
    <mergeCell ref="J296:J299"/>
    <mergeCell ref="C301:D301"/>
    <mergeCell ref="E301:F301"/>
    <mergeCell ref="G303:G306"/>
    <mergeCell ref="H303:H306"/>
    <mergeCell ref="I303:I306"/>
    <mergeCell ref="J303:J306"/>
    <mergeCell ref="C308:D308"/>
    <mergeCell ref="E308:F308"/>
    <mergeCell ref="G310:G313"/>
    <mergeCell ref="H310:H313"/>
    <mergeCell ref="I310:I313"/>
    <mergeCell ref="J310:J313"/>
    <mergeCell ref="C315:D315"/>
    <mergeCell ref="E315:F315"/>
    <mergeCell ref="G317:G320"/>
    <mergeCell ref="H317:H320"/>
    <mergeCell ref="I317:I320"/>
    <mergeCell ref="J317:J320"/>
    <mergeCell ref="C322:D322"/>
    <mergeCell ref="E322:F322"/>
    <mergeCell ref="G324:G327"/>
    <mergeCell ref="H324:H327"/>
    <mergeCell ref="I324:I327"/>
    <mergeCell ref="J324:J327"/>
    <mergeCell ref="C329:D329"/>
    <mergeCell ref="E329:F329"/>
    <mergeCell ref="G331:G334"/>
    <mergeCell ref="H331:H334"/>
    <mergeCell ref="I331:I334"/>
    <mergeCell ref="J331:J334"/>
    <mergeCell ref="C406:D406"/>
    <mergeCell ref="E406:F406"/>
    <mergeCell ref="G408:G411"/>
    <mergeCell ref="H408:H411"/>
    <mergeCell ref="I408:I411"/>
    <mergeCell ref="J408:J411"/>
    <mergeCell ref="C336:D336"/>
    <mergeCell ref="E336:F336"/>
    <mergeCell ref="G338:G341"/>
    <mergeCell ref="H338:H341"/>
    <mergeCell ref="I338:I341"/>
    <mergeCell ref="J338:J341"/>
    <mergeCell ref="C343:D343"/>
    <mergeCell ref="E343:F343"/>
    <mergeCell ref="G345:G348"/>
    <mergeCell ref="H345:H348"/>
    <mergeCell ref="I345:I348"/>
    <mergeCell ref="J345:J348"/>
    <mergeCell ref="C350:D350"/>
    <mergeCell ref="E350:F350"/>
    <mergeCell ref="G352:G355"/>
    <mergeCell ref="H352:H355"/>
    <mergeCell ref="I352:I355"/>
    <mergeCell ref="J352:J355"/>
    <mergeCell ref="C413:D413"/>
    <mergeCell ref="E413:F413"/>
    <mergeCell ref="G415:G420"/>
    <mergeCell ref="H415:H420"/>
    <mergeCell ref="I415:I420"/>
    <mergeCell ref="J415:J420"/>
    <mergeCell ref="C440:D440"/>
    <mergeCell ref="E440:F440"/>
    <mergeCell ref="G442:G447"/>
    <mergeCell ref="H442:H447"/>
    <mergeCell ref="I442:I447"/>
    <mergeCell ref="J442:J447"/>
    <mergeCell ref="C422:D422"/>
    <mergeCell ref="E422:F422"/>
    <mergeCell ref="G424:G429"/>
    <mergeCell ref="H424:H429"/>
    <mergeCell ref="I424:I429"/>
    <mergeCell ref="J424:J429"/>
    <mergeCell ref="C431:D431"/>
    <mergeCell ref="E431:F431"/>
    <mergeCell ref="G433:G438"/>
    <mergeCell ref="H433:H438"/>
    <mergeCell ref="I433:I438"/>
    <mergeCell ref="J433:J438"/>
    <mergeCell ref="C467:D467"/>
    <mergeCell ref="E467:F467"/>
    <mergeCell ref="G469:G474"/>
    <mergeCell ref="H469:H474"/>
    <mergeCell ref="I469:I474"/>
    <mergeCell ref="J469:J474"/>
    <mergeCell ref="C521:D521"/>
    <mergeCell ref="E521:F521"/>
    <mergeCell ref="G523:G528"/>
    <mergeCell ref="H523:H528"/>
    <mergeCell ref="I523:I528"/>
    <mergeCell ref="J523:J528"/>
    <mergeCell ref="C476:D476"/>
    <mergeCell ref="E476:F476"/>
    <mergeCell ref="G478:G483"/>
    <mergeCell ref="H478:H483"/>
    <mergeCell ref="I478:I483"/>
    <mergeCell ref="J478:J483"/>
    <mergeCell ref="C485:D485"/>
    <mergeCell ref="E485:F485"/>
    <mergeCell ref="G487:G492"/>
    <mergeCell ref="H487:H492"/>
    <mergeCell ref="I487:I492"/>
    <mergeCell ref="J487:J492"/>
    <mergeCell ref="C530:D530"/>
    <mergeCell ref="E530:F530"/>
    <mergeCell ref="G532:G537"/>
    <mergeCell ref="H532:H537"/>
    <mergeCell ref="I532:I537"/>
    <mergeCell ref="J532:J537"/>
    <mergeCell ref="C539:D539"/>
    <mergeCell ref="E539:F539"/>
    <mergeCell ref="G541:G546"/>
    <mergeCell ref="H541:H546"/>
    <mergeCell ref="I541:I546"/>
    <mergeCell ref="J541:J546"/>
    <mergeCell ref="C548:D548"/>
    <mergeCell ref="E548:F548"/>
    <mergeCell ref="G550:G555"/>
    <mergeCell ref="H550:H555"/>
    <mergeCell ref="I550:I555"/>
    <mergeCell ref="J550:J555"/>
    <mergeCell ref="C557:D557"/>
    <mergeCell ref="E557:F557"/>
    <mergeCell ref="G559:G562"/>
    <mergeCell ref="H559:H562"/>
    <mergeCell ref="I559:I562"/>
    <mergeCell ref="J559:J562"/>
    <mergeCell ref="C564:D564"/>
    <mergeCell ref="E564:F564"/>
    <mergeCell ref="G566:G568"/>
    <mergeCell ref="H566:H568"/>
    <mergeCell ref="I566:I568"/>
    <mergeCell ref="J566:J568"/>
    <mergeCell ref="C570:D570"/>
    <mergeCell ref="E570:F570"/>
    <mergeCell ref="G572:G575"/>
    <mergeCell ref="H572:H575"/>
    <mergeCell ref="I572:I575"/>
    <mergeCell ref="J572:J575"/>
    <mergeCell ref="C590:D590"/>
    <mergeCell ref="E590:F590"/>
    <mergeCell ref="G592:G595"/>
    <mergeCell ref="H592:H595"/>
    <mergeCell ref="I592:I595"/>
    <mergeCell ref="J592:J595"/>
    <mergeCell ref="C577:D577"/>
    <mergeCell ref="E577:F577"/>
    <mergeCell ref="G579:G582"/>
    <mergeCell ref="H579:H582"/>
    <mergeCell ref="I579:I582"/>
    <mergeCell ref="J579:J582"/>
    <mergeCell ref="C584:D584"/>
    <mergeCell ref="E584:F584"/>
    <mergeCell ref="G586:G588"/>
    <mergeCell ref="H586:H588"/>
    <mergeCell ref="I586:I588"/>
    <mergeCell ref="J586:J588"/>
  </mergeCells>
  <phoneticPr fontId="7" type="noConversion"/>
  <dataValidations disablePrompts="1" count="1">
    <dataValidation type="list" allowBlank="1" showInputMessage="1" showErrorMessage="1" sqref="J5 J12 J19 J26 J33 J40 J47 J54 J61 J68 J75 J82 J89 J96 J103 J110 J117 J124 J131 J210 J138 J145 J152 J159 J166 J173 J180 J187 J194 J217 J224 J202 J231 J238 J245 J252 J259 J273 J280 J287 J294 J301 J308 J315 J322 J329 J336 J343 J350 J357 J364 J371 J378 J385 J392 J399 J406 J413 J422 J431 J440 J449 J458 J467 J476 J485 J494 J503 J512 J521 J530 J539 J548 J557 J564 J570 J577 J584 J590 J266" xr:uid="{068D69E1-5943-4C9F-BDC7-4650BC7A0463}">
      <formula1>"OK,KO"</formula1>
    </dataValidation>
  </dataValidations>
  <pageMargins left="0.28999999999999998" right="0.55000000000000004" top="0.43" bottom="0.4" header="0.23" footer="0.23"/>
  <pageSetup paperSize="9" scale="75" orientation="landscape" horizontalDpi="300" verticalDpi="300" r:id="rId1"/>
  <headerFooter alignWithMargins="0">
    <oddHeader>&amp;R&amp;D  &amp;T</oddHeader>
    <oddFooter>&amp;L&amp;F&amp;C&amp;A&amp;RPagina &amp;P di &amp;N</oddFooter>
  </headerFooter>
  <drawing r:id="rId2"/>
  <legacyDrawing r:id="rId3"/>
  <oleObjects>
    <mc:AlternateContent xmlns:mc="http://schemas.openxmlformats.org/markup-compatibility/2006">
      <mc:Choice Requires="x14">
        <oleObject progId="Packager Shell Object" dvAspect="DVASPECT_ICON" shapeId="260105" r:id="rId4">
          <objectPr defaultSize="0" r:id="rId5">
            <anchor moveWithCells="1">
              <from>
                <xdr:col>3</xdr:col>
                <xdr:colOff>1900238</xdr:colOff>
                <xdr:row>419</xdr:row>
                <xdr:rowOff>395288</xdr:rowOff>
              </from>
              <to>
                <xdr:col>3</xdr:col>
                <xdr:colOff>2852738</xdr:colOff>
                <xdr:row>419</xdr:row>
                <xdr:rowOff>914400</xdr:rowOff>
              </to>
            </anchor>
          </objectPr>
        </oleObject>
      </mc:Choice>
      <mc:Fallback>
        <oleObject progId="Packager Shell Object" dvAspect="DVASPECT_ICON" shapeId="260105" r:id="rId4"/>
      </mc:Fallback>
    </mc:AlternateContent>
    <mc:AlternateContent xmlns:mc="http://schemas.openxmlformats.org/markup-compatibility/2006">
      <mc:Choice Requires="x14">
        <oleObject progId="Packager Shell Object" dvAspect="DVASPECT_ICON" shapeId="260106" r:id="rId6">
          <objectPr defaultSize="0" r:id="rId7">
            <anchor moveWithCells="1">
              <from>
                <xdr:col>3</xdr:col>
                <xdr:colOff>2262188</xdr:colOff>
                <xdr:row>428</xdr:row>
                <xdr:rowOff>409575</xdr:rowOff>
              </from>
              <to>
                <xdr:col>3</xdr:col>
                <xdr:colOff>3214688</xdr:colOff>
                <xdr:row>428</xdr:row>
                <xdr:rowOff>928688</xdr:rowOff>
              </to>
            </anchor>
          </objectPr>
        </oleObject>
      </mc:Choice>
      <mc:Fallback>
        <oleObject progId="Packager Shell Object" dvAspect="DVASPECT_ICON" shapeId="260106" r:id="rId6"/>
      </mc:Fallback>
    </mc:AlternateContent>
    <mc:AlternateContent xmlns:mc="http://schemas.openxmlformats.org/markup-compatibility/2006">
      <mc:Choice Requires="x14">
        <oleObject progId="Packager Shell Object" dvAspect="DVASPECT_ICON" shapeId="260107" r:id="rId8">
          <objectPr defaultSize="0" r:id="rId9">
            <anchor moveWithCells="1">
              <from>
                <xdr:col>3</xdr:col>
                <xdr:colOff>2419350</xdr:colOff>
                <xdr:row>437</xdr:row>
                <xdr:rowOff>381000</xdr:rowOff>
              </from>
              <to>
                <xdr:col>3</xdr:col>
                <xdr:colOff>3371850</xdr:colOff>
                <xdr:row>437</xdr:row>
                <xdr:rowOff>900113</xdr:rowOff>
              </to>
            </anchor>
          </objectPr>
        </oleObject>
      </mc:Choice>
      <mc:Fallback>
        <oleObject progId="Packager Shell Object" dvAspect="DVASPECT_ICON" shapeId="260107" r:id="rId8"/>
      </mc:Fallback>
    </mc:AlternateContent>
    <mc:AlternateContent xmlns:mc="http://schemas.openxmlformats.org/markup-compatibility/2006">
      <mc:Choice Requires="x14">
        <oleObject progId="Packager Shell Object" dvAspect="DVASPECT_ICON" shapeId="260563" r:id="rId10">
          <objectPr defaultSize="0" r:id="rId11">
            <anchor moveWithCells="1">
              <from>
                <xdr:col>3</xdr:col>
                <xdr:colOff>2271713</xdr:colOff>
                <xdr:row>446</xdr:row>
                <xdr:rowOff>390525</xdr:rowOff>
              </from>
              <to>
                <xdr:col>3</xdr:col>
                <xdr:colOff>3514725</xdr:colOff>
                <xdr:row>446</xdr:row>
                <xdr:rowOff>909638</xdr:rowOff>
              </to>
            </anchor>
          </objectPr>
        </oleObject>
      </mc:Choice>
      <mc:Fallback>
        <oleObject progId="Packager Shell Object" dvAspect="DVASPECT_ICON" shapeId="260563" r:id="rId10"/>
      </mc:Fallback>
    </mc:AlternateContent>
    <mc:AlternateContent xmlns:mc="http://schemas.openxmlformats.org/markup-compatibility/2006">
      <mc:Choice Requires="x14">
        <oleObject progId="Packager Shell Object" dvAspect="DVASPECT_ICON" shapeId="260564" r:id="rId12">
          <objectPr defaultSize="0" r:id="rId13">
            <anchor moveWithCells="1">
              <from>
                <xdr:col>3</xdr:col>
                <xdr:colOff>2114550</xdr:colOff>
                <xdr:row>455</xdr:row>
                <xdr:rowOff>366713</xdr:rowOff>
              </from>
              <to>
                <xdr:col>3</xdr:col>
                <xdr:colOff>3357563</xdr:colOff>
                <xdr:row>455</xdr:row>
                <xdr:rowOff>885825</xdr:rowOff>
              </to>
            </anchor>
          </objectPr>
        </oleObject>
      </mc:Choice>
      <mc:Fallback>
        <oleObject progId="Packager Shell Object" dvAspect="DVASPECT_ICON" shapeId="260564" r:id="rId12"/>
      </mc:Fallback>
    </mc:AlternateContent>
    <mc:AlternateContent xmlns:mc="http://schemas.openxmlformats.org/markup-compatibility/2006">
      <mc:Choice Requires="x14">
        <oleObject progId="Packager Shell Object" dvAspect="DVASPECT_ICON" shapeId="260565" r:id="rId14">
          <objectPr defaultSize="0" r:id="rId15">
            <anchor moveWithCells="1">
              <from>
                <xdr:col>3</xdr:col>
                <xdr:colOff>1985963</xdr:colOff>
                <xdr:row>464</xdr:row>
                <xdr:rowOff>371475</xdr:rowOff>
              </from>
              <to>
                <xdr:col>3</xdr:col>
                <xdr:colOff>3228975</xdr:colOff>
                <xdr:row>464</xdr:row>
                <xdr:rowOff>890588</xdr:rowOff>
              </to>
            </anchor>
          </objectPr>
        </oleObject>
      </mc:Choice>
      <mc:Fallback>
        <oleObject progId="Packager Shell Object" dvAspect="DVASPECT_ICON" shapeId="260565" r:id="rId14"/>
      </mc:Fallback>
    </mc:AlternateContent>
    <mc:AlternateContent xmlns:mc="http://schemas.openxmlformats.org/markup-compatibility/2006">
      <mc:Choice Requires="x14">
        <oleObject progId="Packager Shell Object" dvAspect="DVASPECT_ICON" shapeId="260566" r:id="rId16">
          <objectPr defaultSize="0" r:id="rId17">
            <anchor moveWithCells="1">
              <from>
                <xdr:col>3</xdr:col>
                <xdr:colOff>2043113</xdr:colOff>
                <xdr:row>473</xdr:row>
                <xdr:rowOff>376238</xdr:rowOff>
              </from>
              <to>
                <xdr:col>3</xdr:col>
                <xdr:colOff>3286125</xdr:colOff>
                <xdr:row>473</xdr:row>
                <xdr:rowOff>895350</xdr:rowOff>
              </to>
            </anchor>
          </objectPr>
        </oleObject>
      </mc:Choice>
      <mc:Fallback>
        <oleObject progId="Packager Shell Object" dvAspect="DVASPECT_ICON" shapeId="260566" r:id="rId16"/>
      </mc:Fallback>
    </mc:AlternateContent>
    <mc:AlternateContent xmlns:mc="http://schemas.openxmlformats.org/markup-compatibility/2006">
      <mc:Choice Requires="x14">
        <oleObject progId="Packager Shell Object" dvAspect="DVASPECT_ICON" shapeId="260567" r:id="rId18">
          <objectPr defaultSize="0" r:id="rId19">
            <anchor moveWithCells="1">
              <from>
                <xdr:col>3</xdr:col>
                <xdr:colOff>2000250</xdr:colOff>
                <xdr:row>482</xdr:row>
                <xdr:rowOff>385763</xdr:rowOff>
              </from>
              <to>
                <xdr:col>3</xdr:col>
                <xdr:colOff>3243263</xdr:colOff>
                <xdr:row>482</xdr:row>
                <xdr:rowOff>904875</xdr:rowOff>
              </to>
            </anchor>
          </objectPr>
        </oleObject>
      </mc:Choice>
      <mc:Fallback>
        <oleObject progId="Packager Shell Object" dvAspect="DVASPECT_ICON" shapeId="260567" r:id="rId18"/>
      </mc:Fallback>
    </mc:AlternateContent>
    <mc:AlternateContent xmlns:mc="http://schemas.openxmlformats.org/markup-compatibility/2006">
      <mc:Choice Requires="x14">
        <oleObject progId="Packager Shell Object" dvAspect="DVASPECT_ICON" shapeId="260568" r:id="rId20">
          <objectPr defaultSize="0" r:id="rId21">
            <anchor moveWithCells="1">
              <from>
                <xdr:col>3</xdr:col>
                <xdr:colOff>2052638</xdr:colOff>
                <xdr:row>491</xdr:row>
                <xdr:rowOff>381000</xdr:rowOff>
              </from>
              <to>
                <xdr:col>3</xdr:col>
                <xdr:colOff>3295650</xdr:colOff>
                <xdr:row>491</xdr:row>
                <xdr:rowOff>900113</xdr:rowOff>
              </to>
            </anchor>
          </objectPr>
        </oleObject>
      </mc:Choice>
      <mc:Fallback>
        <oleObject progId="Packager Shell Object" dvAspect="DVASPECT_ICON" shapeId="260568" r:id="rId20"/>
      </mc:Fallback>
    </mc:AlternateContent>
    <mc:AlternateContent xmlns:mc="http://schemas.openxmlformats.org/markup-compatibility/2006">
      <mc:Choice Requires="x14">
        <oleObject progId="Packager Shell Object" dvAspect="DVASPECT_ICON" shapeId="260569" r:id="rId22">
          <objectPr defaultSize="0" r:id="rId23">
            <anchor moveWithCells="1">
              <from>
                <xdr:col>3</xdr:col>
                <xdr:colOff>2119313</xdr:colOff>
                <xdr:row>500</xdr:row>
                <xdr:rowOff>390525</xdr:rowOff>
              </from>
              <to>
                <xdr:col>3</xdr:col>
                <xdr:colOff>3362325</xdr:colOff>
                <xdr:row>500</xdr:row>
                <xdr:rowOff>909638</xdr:rowOff>
              </to>
            </anchor>
          </objectPr>
        </oleObject>
      </mc:Choice>
      <mc:Fallback>
        <oleObject progId="Packager Shell Object" dvAspect="DVASPECT_ICON" shapeId="260569" r:id="rId22"/>
      </mc:Fallback>
    </mc:AlternateContent>
    <mc:AlternateContent xmlns:mc="http://schemas.openxmlformats.org/markup-compatibility/2006">
      <mc:Choice Requires="x14">
        <oleObject progId="Packager Shell Object" dvAspect="DVASPECT_ICON" shapeId="260570" r:id="rId24">
          <objectPr defaultSize="0" r:id="rId25">
            <anchor moveWithCells="1">
              <from>
                <xdr:col>3</xdr:col>
                <xdr:colOff>2105025</xdr:colOff>
                <xdr:row>509</xdr:row>
                <xdr:rowOff>385763</xdr:rowOff>
              </from>
              <to>
                <xdr:col>3</xdr:col>
                <xdr:colOff>3348038</xdr:colOff>
                <xdr:row>509</xdr:row>
                <xdr:rowOff>904875</xdr:rowOff>
              </to>
            </anchor>
          </objectPr>
        </oleObject>
      </mc:Choice>
      <mc:Fallback>
        <oleObject progId="Packager Shell Object" dvAspect="DVASPECT_ICON" shapeId="260570" r:id="rId24"/>
      </mc:Fallback>
    </mc:AlternateContent>
    <mc:AlternateContent xmlns:mc="http://schemas.openxmlformats.org/markup-compatibility/2006">
      <mc:Choice Requires="x14">
        <oleObject progId="Packager Shell Object" dvAspect="DVASPECT_ICON" shapeId="260571" r:id="rId26">
          <objectPr defaultSize="0" r:id="rId27">
            <anchor moveWithCells="1">
              <from>
                <xdr:col>3</xdr:col>
                <xdr:colOff>2095500</xdr:colOff>
                <xdr:row>518</xdr:row>
                <xdr:rowOff>395288</xdr:rowOff>
              </from>
              <to>
                <xdr:col>3</xdr:col>
                <xdr:colOff>3338513</xdr:colOff>
                <xdr:row>518</xdr:row>
                <xdr:rowOff>914400</xdr:rowOff>
              </to>
            </anchor>
          </objectPr>
        </oleObject>
      </mc:Choice>
      <mc:Fallback>
        <oleObject progId="Packager Shell Object" dvAspect="DVASPECT_ICON" shapeId="260571" r:id="rId26"/>
      </mc:Fallback>
    </mc:AlternateContent>
    <mc:AlternateContent xmlns:mc="http://schemas.openxmlformats.org/markup-compatibility/2006">
      <mc:Choice Requires="x14">
        <oleObject progId="Packager Shell Object" dvAspect="DVASPECT_ICON" shapeId="260575" r:id="rId28">
          <objectPr defaultSize="0" r:id="rId29">
            <anchor moveWithCells="1">
              <from>
                <xdr:col>3</xdr:col>
                <xdr:colOff>2309813</xdr:colOff>
                <xdr:row>527</xdr:row>
                <xdr:rowOff>371475</xdr:rowOff>
              </from>
              <to>
                <xdr:col>3</xdr:col>
                <xdr:colOff>3552825</xdr:colOff>
                <xdr:row>527</xdr:row>
                <xdr:rowOff>890588</xdr:rowOff>
              </to>
            </anchor>
          </objectPr>
        </oleObject>
      </mc:Choice>
      <mc:Fallback>
        <oleObject progId="Packager Shell Object" dvAspect="DVASPECT_ICON" shapeId="260575" r:id="rId28"/>
      </mc:Fallback>
    </mc:AlternateContent>
    <mc:AlternateContent xmlns:mc="http://schemas.openxmlformats.org/markup-compatibility/2006">
      <mc:Choice Requires="x14">
        <oleObject progId="Packager Shell Object" dvAspect="DVASPECT_ICON" shapeId="260576" r:id="rId30">
          <objectPr defaultSize="0" r:id="rId31">
            <anchor moveWithCells="1">
              <from>
                <xdr:col>3</xdr:col>
                <xdr:colOff>2233613</xdr:colOff>
                <xdr:row>536</xdr:row>
                <xdr:rowOff>385763</xdr:rowOff>
              </from>
              <to>
                <xdr:col>3</xdr:col>
                <xdr:colOff>3476625</xdr:colOff>
                <xdr:row>536</xdr:row>
                <xdr:rowOff>904875</xdr:rowOff>
              </to>
            </anchor>
          </objectPr>
        </oleObject>
      </mc:Choice>
      <mc:Fallback>
        <oleObject progId="Packager Shell Object" dvAspect="DVASPECT_ICON" shapeId="260576" r:id="rId30"/>
      </mc:Fallback>
    </mc:AlternateContent>
    <mc:AlternateContent xmlns:mc="http://schemas.openxmlformats.org/markup-compatibility/2006">
      <mc:Choice Requires="x14">
        <oleObject progId="Packager Shell Object" dvAspect="DVASPECT_ICON" shapeId="260577" r:id="rId32">
          <objectPr defaultSize="0" r:id="rId33">
            <anchor moveWithCells="1">
              <from>
                <xdr:col>3</xdr:col>
                <xdr:colOff>2124075</xdr:colOff>
                <xdr:row>545</xdr:row>
                <xdr:rowOff>366713</xdr:rowOff>
              </from>
              <to>
                <xdr:col>3</xdr:col>
                <xdr:colOff>3367088</xdr:colOff>
                <xdr:row>545</xdr:row>
                <xdr:rowOff>885825</xdr:rowOff>
              </to>
            </anchor>
          </objectPr>
        </oleObject>
      </mc:Choice>
      <mc:Fallback>
        <oleObject progId="Packager Shell Object" dvAspect="DVASPECT_ICON" shapeId="260577" r:id="rId32"/>
      </mc:Fallback>
    </mc:AlternateContent>
    <mc:AlternateContent xmlns:mc="http://schemas.openxmlformats.org/markup-compatibility/2006">
      <mc:Choice Requires="x14">
        <oleObject progId="Packager Shell Object" dvAspect="DVASPECT_ICON" shapeId="260578" r:id="rId34">
          <objectPr defaultSize="0" r:id="rId35">
            <anchor moveWithCells="1">
              <from>
                <xdr:col>3</xdr:col>
                <xdr:colOff>2362200</xdr:colOff>
                <xdr:row>554</xdr:row>
                <xdr:rowOff>385763</xdr:rowOff>
              </from>
              <to>
                <xdr:col>3</xdr:col>
                <xdr:colOff>3605213</xdr:colOff>
                <xdr:row>554</xdr:row>
                <xdr:rowOff>904875</xdr:rowOff>
              </to>
            </anchor>
          </objectPr>
        </oleObject>
      </mc:Choice>
      <mc:Fallback>
        <oleObject progId="Packager Shell Object" dvAspect="DVASPECT_ICON" shapeId="260578" r:id="rId34"/>
      </mc:Fallback>
    </mc:AlternateContent>
    <mc:AlternateContent xmlns:mc="http://schemas.openxmlformats.org/markup-compatibility/2006">
      <mc:Choice Requires="x14">
        <oleObject progId="Packager Shell Object" dvAspect="DVASPECT_ICON" shapeId="260579" r:id="rId36">
          <objectPr defaultSize="0" r:id="rId37">
            <anchor moveWithCells="1">
              <from>
                <xdr:col>3</xdr:col>
                <xdr:colOff>1928813</xdr:colOff>
                <xdr:row>567</xdr:row>
                <xdr:rowOff>247650</xdr:rowOff>
              </from>
              <to>
                <xdr:col>3</xdr:col>
                <xdr:colOff>3171825</xdr:colOff>
                <xdr:row>567</xdr:row>
                <xdr:rowOff>766763</xdr:rowOff>
              </to>
            </anchor>
          </objectPr>
        </oleObject>
      </mc:Choice>
      <mc:Fallback>
        <oleObject progId="Packager Shell Object" dvAspect="DVASPECT_ICON" shapeId="260579" r:id="rId36"/>
      </mc:Fallback>
    </mc:AlternateContent>
    <mc:AlternateContent xmlns:mc="http://schemas.openxmlformats.org/markup-compatibility/2006">
      <mc:Choice Requires="x14">
        <oleObject progId="Packager Shell Object" dvAspect="DVASPECT_ICON" shapeId="260580" r:id="rId38">
          <objectPr defaultSize="0" r:id="rId39">
            <anchor moveWithCells="1">
              <from>
                <xdr:col>3</xdr:col>
                <xdr:colOff>2252663</xdr:colOff>
                <xdr:row>587</xdr:row>
                <xdr:rowOff>233363</xdr:rowOff>
              </from>
              <to>
                <xdr:col>3</xdr:col>
                <xdr:colOff>3495675</xdr:colOff>
                <xdr:row>587</xdr:row>
                <xdr:rowOff>752475</xdr:rowOff>
              </to>
            </anchor>
          </objectPr>
        </oleObject>
      </mc:Choice>
      <mc:Fallback>
        <oleObject progId="Packager Shell Object" dvAspect="DVASPECT_ICON" shapeId="260580" r:id="rId38"/>
      </mc:Fallback>
    </mc:AlternateContent>
  </oleObjects>
  <controls>
    <mc:AlternateContent xmlns:mc="http://schemas.openxmlformats.org/markup-compatibility/2006">
      <mc:Choice Requires="x14">
        <control shapeId="260100" r:id="rId46" name="Btn_InsertLayout">
          <controlPr defaultSize="0" autoLine="0" r:id="rId47">
            <anchor moveWithCells="1">
              <from>
                <xdr:col>3</xdr:col>
                <xdr:colOff>14288</xdr:colOff>
                <xdr:row>0</xdr:row>
                <xdr:rowOff>14288</xdr:rowOff>
              </from>
              <to>
                <xdr:col>3</xdr:col>
                <xdr:colOff>1690688</xdr:colOff>
                <xdr:row>0</xdr:row>
                <xdr:rowOff>371475</xdr:rowOff>
              </to>
            </anchor>
          </controlPr>
        </control>
      </mc:Choice>
      <mc:Fallback>
        <control shapeId="260100" r:id="rId46" name="Btn_InsertLayout"/>
      </mc:Fallback>
    </mc:AlternateContent>
    <mc:AlternateContent xmlns:mc="http://schemas.openxmlformats.org/markup-compatibility/2006">
      <mc:Choice Requires="x14">
        <control shapeId="260102" r:id="rId44" name="Btn_DeleteLayout">
          <controlPr defaultSize="0" autoLine="0" r:id="rId45">
            <anchor moveWithCells="1">
              <from>
                <xdr:col>3</xdr:col>
                <xdr:colOff>1776413</xdr:colOff>
                <xdr:row>0</xdr:row>
                <xdr:rowOff>14288</xdr:rowOff>
              </from>
              <to>
                <xdr:col>3</xdr:col>
                <xdr:colOff>3490913</xdr:colOff>
                <xdr:row>0</xdr:row>
                <xdr:rowOff>371475</xdr:rowOff>
              </to>
            </anchor>
          </controlPr>
        </control>
      </mc:Choice>
      <mc:Fallback>
        <control shapeId="260102" r:id="rId44" name="Btn_DeleteLayout"/>
      </mc:Fallback>
    </mc:AlternateContent>
    <mc:AlternateContent xmlns:mc="http://schemas.openxmlformats.org/markup-compatibility/2006">
      <mc:Choice Requires="x14">
        <control shapeId="260103" r:id="rId42" name="Btn_Rimuovi_Riga">
          <controlPr defaultSize="0" autoLine="0" r:id="rId43">
            <anchor moveWithCells="1">
              <from>
                <xdr:col>5</xdr:col>
                <xdr:colOff>2586038</xdr:colOff>
                <xdr:row>0</xdr:row>
                <xdr:rowOff>0</xdr:rowOff>
              </from>
              <to>
                <xdr:col>6</xdr:col>
                <xdr:colOff>0</xdr:colOff>
                <xdr:row>0</xdr:row>
                <xdr:rowOff>352425</xdr:rowOff>
              </to>
            </anchor>
          </controlPr>
        </control>
      </mc:Choice>
      <mc:Fallback>
        <control shapeId="260103" r:id="rId42" name="Btn_Rimuovi_Riga"/>
      </mc:Fallback>
    </mc:AlternateContent>
    <mc:AlternateContent xmlns:mc="http://schemas.openxmlformats.org/markup-compatibility/2006">
      <mc:Choice Requires="x14">
        <control shapeId="260104" r:id="rId40" name="btn_DuplicaRiga">
          <controlPr defaultSize="0" autoLine="0" r:id="rId41">
            <anchor moveWithCells="1">
              <from>
                <xdr:col>4</xdr:col>
                <xdr:colOff>2157413</xdr:colOff>
                <xdr:row>0</xdr:row>
                <xdr:rowOff>0</xdr:rowOff>
              </from>
              <to>
                <xdr:col>5</xdr:col>
                <xdr:colOff>2090738</xdr:colOff>
                <xdr:row>0</xdr:row>
                <xdr:rowOff>357188</xdr:rowOff>
              </to>
            </anchor>
          </controlPr>
        </control>
      </mc:Choice>
      <mc:Fallback>
        <control shapeId="260104" r:id="rId40" name="btn_DuplicaRiga"/>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F0545-EED0-4E21-9EAA-0E926F97F0B0}">
  <dimension ref="A1:O3487"/>
  <sheetViews>
    <sheetView workbookViewId="0">
      <selection activeCell="D15" sqref="D15"/>
    </sheetView>
  </sheetViews>
  <sheetFormatPr defaultRowHeight="12.75"/>
  <cols>
    <col min="1" max="1" width="11" bestFit="1" customWidth="1"/>
    <col min="2" max="2" width="30.42578125" bestFit="1" customWidth="1"/>
    <col min="3" max="3" width="32.28515625" bestFit="1" customWidth="1"/>
    <col min="4" max="4" width="30.28515625" bestFit="1" customWidth="1"/>
    <col min="5" max="5" width="10" customWidth="1"/>
    <col min="6" max="6" width="9.85546875" customWidth="1"/>
    <col min="7" max="7" width="36.28515625" bestFit="1" customWidth="1"/>
    <col min="8" max="8" width="3" customWidth="1"/>
    <col min="9" max="9" width="13" bestFit="1" customWidth="1"/>
    <col min="10" max="10" width="30.42578125" bestFit="1" customWidth="1"/>
    <col min="11" max="11" width="32.28515625" bestFit="1" customWidth="1"/>
    <col min="12" max="12" width="30.28515625" bestFit="1" customWidth="1"/>
    <col min="13" max="14" width="24.28515625" bestFit="1" customWidth="1"/>
    <col min="15" max="15" width="16.28515625" bestFit="1" customWidth="1"/>
  </cols>
  <sheetData>
    <row r="1" spans="1:15" ht="13.15">
      <c r="A1" s="99" t="s">
        <v>591</v>
      </c>
      <c r="I1" s="99" t="s">
        <v>592</v>
      </c>
    </row>
    <row r="2" spans="1:15">
      <c r="A2" t="s">
        <v>593</v>
      </c>
      <c r="B2" t="s">
        <v>594</v>
      </c>
      <c r="C2" t="s">
        <v>595</v>
      </c>
      <c r="D2" t="s">
        <v>596</v>
      </c>
      <c r="E2" t="s">
        <v>597</v>
      </c>
      <c r="F2" t="s">
        <v>598</v>
      </c>
      <c r="G2" t="s">
        <v>599</v>
      </c>
      <c r="I2" t="s">
        <v>593</v>
      </c>
      <c r="J2" t="s">
        <v>594</v>
      </c>
      <c r="K2" t="s">
        <v>595</v>
      </c>
      <c r="L2" t="s">
        <v>596</v>
      </c>
      <c r="M2" t="s">
        <v>597</v>
      </c>
      <c r="N2" t="s">
        <v>598</v>
      </c>
      <c r="O2" t="s">
        <v>599</v>
      </c>
    </row>
    <row r="3" spans="1:15" hidden="1">
      <c r="A3">
        <v>869024</v>
      </c>
      <c r="B3" t="s">
        <v>600</v>
      </c>
      <c r="C3" t="s">
        <v>601</v>
      </c>
      <c r="D3" t="s">
        <v>602</v>
      </c>
      <c r="E3" t="s">
        <v>603</v>
      </c>
      <c r="F3" t="s">
        <v>604</v>
      </c>
      <c r="G3" t="s">
        <v>605</v>
      </c>
      <c r="I3" s="98">
        <v>-2020260121</v>
      </c>
      <c r="J3" t="s">
        <v>606</v>
      </c>
      <c r="K3" t="s">
        <v>601</v>
      </c>
      <c r="L3" t="s">
        <v>607</v>
      </c>
      <c r="M3" t="s">
        <v>608</v>
      </c>
      <c r="N3" t="s">
        <v>609</v>
      </c>
    </row>
    <row r="4" spans="1:15" hidden="1">
      <c r="A4">
        <v>869090</v>
      </c>
      <c r="B4" t="s">
        <v>610</v>
      </c>
      <c r="C4" t="s">
        <v>601</v>
      </c>
      <c r="D4" t="s">
        <v>602</v>
      </c>
      <c r="E4" t="s">
        <v>611</v>
      </c>
      <c r="F4" t="s">
        <v>612</v>
      </c>
      <c r="G4" t="s">
        <v>613</v>
      </c>
      <c r="I4" s="98">
        <v>-12009063</v>
      </c>
      <c r="J4" t="s">
        <v>614</v>
      </c>
      <c r="K4" t="s">
        <v>601</v>
      </c>
      <c r="L4" t="s">
        <v>607</v>
      </c>
      <c r="M4" t="s">
        <v>615</v>
      </c>
      <c r="N4" t="s">
        <v>616</v>
      </c>
    </row>
    <row r="5" spans="1:15">
      <c r="A5">
        <v>869032</v>
      </c>
      <c r="B5" t="s">
        <v>617</v>
      </c>
      <c r="C5" t="s">
        <v>618</v>
      </c>
      <c r="D5" t="s">
        <v>617</v>
      </c>
      <c r="E5" t="s">
        <v>619</v>
      </c>
      <c r="F5" t="s">
        <v>620</v>
      </c>
      <c r="G5" t="s">
        <v>621</v>
      </c>
      <c r="I5" s="98">
        <v>-2002011213</v>
      </c>
      <c r="J5" t="s">
        <v>622</v>
      </c>
      <c r="K5" t="s">
        <v>601</v>
      </c>
      <c r="L5" t="s">
        <v>623</v>
      </c>
      <c r="M5" t="s">
        <v>608</v>
      </c>
      <c r="N5" t="s">
        <v>609</v>
      </c>
    </row>
    <row r="6" spans="1:15">
      <c r="A6">
        <v>869033</v>
      </c>
      <c r="B6" t="s">
        <v>600</v>
      </c>
      <c r="C6" t="s">
        <v>618</v>
      </c>
      <c r="D6" t="s">
        <v>617</v>
      </c>
      <c r="E6" t="s">
        <v>624</v>
      </c>
      <c r="F6" t="s">
        <v>625</v>
      </c>
      <c r="G6" t="s">
        <v>605</v>
      </c>
      <c r="I6" s="98">
        <v>-2002011266</v>
      </c>
      <c r="J6" t="s">
        <v>622</v>
      </c>
      <c r="K6" t="s">
        <v>618</v>
      </c>
      <c r="L6" t="s">
        <v>606</v>
      </c>
      <c r="M6" t="s">
        <v>608</v>
      </c>
      <c r="N6" t="s">
        <v>609</v>
      </c>
      <c r="O6" t="s">
        <v>621</v>
      </c>
    </row>
    <row r="7" spans="1:15">
      <c r="A7">
        <v>869036</v>
      </c>
      <c r="B7" t="s">
        <v>626</v>
      </c>
      <c r="C7" t="s">
        <v>618</v>
      </c>
      <c r="D7" t="s">
        <v>617</v>
      </c>
      <c r="E7" t="s">
        <v>627</v>
      </c>
      <c r="F7" t="s">
        <v>628</v>
      </c>
      <c r="G7" t="s">
        <v>621</v>
      </c>
      <c r="I7" s="98">
        <v>-2002011265</v>
      </c>
      <c r="J7" t="s">
        <v>622</v>
      </c>
      <c r="K7" t="s">
        <v>618</v>
      </c>
      <c r="L7" t="s">
        <v>606</v>
      </c>
      <c r="M7" t="s">
        <v>608</v>
      </c>
      <c r="N7" t="s">
        <v>609</v>
      </c>
      <c r="O7" t="s">
        <v>629</v>
      </c>
    </row>
    <row r="8" spans="1:15">
      <c r="A8">
        <v>869036</v>
      </c>
      <c r="B8" t="s">
        <v>626</v>
      </c>
      <c r="C8" t="s">
        <v>618</v>
      </c>
      <c r="D8" t="s">
        <v>630</v>
      </c>
      <c r="E8" t="s">
        <v>627</v>
      </c>
      <c r="F8" t="s">
        <v>628</v>
      </c>
      <c r="G8" t="s">
        <v>621</v>
      </c>
      <c r="I8" s="98">
        <v>-2002011264</v>
      </c>
      <c r="J8" t="s">
        <v>622</v>
      </c>
      <c r="K8" t="s">
        <v>618</v>
      </c>
      <c r="L8" t="s">
        <v>606</v>
      </c>
      <c r="M8" t="s">
        <v>608</v>
      </c>
      <c r="N8" t="s">
        <v>609</v>
      </c>
    </row>
    <row r="9" spans="1:15" hidden="1">
      <c r="A9">
        <v>868993</v>
      </c>
      <c r="B9" t="s">
        <v>631</v>
      </c>
      <c r="C9" t="s">
        <v>601</v>
      </c>
      <c r="D9" t="s">
        <v>631</v>
      </c>
      <c r="E9" t="s">
        <v>632</v>
      </c>
      <c r="F9" t="s">
        <v>633</v>
      </c>
      <c r="G9" t="s">
        <v>621</v>
      </c>
      <c r="I9" s="98">
        <v>-2002011263</v>
      </c>
      <c r="J9" t="s">
        <v>623</v>
      </c>
      <c r="K9" t="s">
        <v>618</v>
      </c>
      <c r="L9" t="s">
        <v>606</v>
      </c>
      <c r="M9" t="s">
        <v>608</v>
      </c>
      <c r="N9" t="s">
        <v>609</v>
      </c>
      <c r="O9" t="s">
        <v>621</v>
      </c>
    </row>
    <row r="10" spans="1:15">
      <c r="A10">
        <v>869036</v>
      </c>
      <c r="B10" t="s">
        <v>626</v>
      </c>
      <c r="C10" t="s">
        <v>618</v>
      </c>
      <c r="D10" t="s">
        <v>631</v>
      </c>
      <c r="E10" t="s">
        <v>627</v>
      </c>
      <c r="F10" t="s">
        <v>628</v>
      </c>
      <c r="G10" t="s">
        <v>621</v>
      </c>
      <c r="I10" s="98">
        <v>-2002011262</v>
      </c>
      <c r="J10" t="s">
        <v>623</v>
      </c>
      <c r="K10" t="s">
        <v>618</v>
      </c>
      <c r="L10" t="s">
        <v>606</v>
      </c>
      <c r="M10" t="s">
        <v>608</v>
      </c>
      <c r="N10" t="s">
        <v>609</v>
      </c>
      <c r="O10" t="s">
        <v>629</v>
      </c>
    </row>
    <row r="11" spans="1:15">
      <c r="A11">
        <v>869036</v>
      </c>
      <c r="B11" t="s">
        <v>626</v>
      </c>
      <c r="C11" t="s">
        <v>618</v>
      </c>
      <c r="D11" t="s">
        <v>626</v>
      </c>
      <c r="E11" t="s">
        <v>627</v>
      </c>
      <c r="F11" t="s">
        <v>628</v>
      </c>
      <c r="G11" t="s">
        <v>621</v>
      </c>
      <c r="I11" s="98">
        <v>-2002011261</v>
      </c>
      <c r="J11" t="s">
        <v>623</v>
      </c>
      <c r="K11" t="s">
        <v>618</v>
      </c>
      <c r="L11" t="s">
        <v>606</v>
      </c>
      <c r="M11" t="s">
        <v>608</v>
      </c>
      <c r="N11" t="s">
        <v>609</v>
      </c>
    </row>
    <row r="12" spans="1:15">
      <c r="A12">
        <v>869036</v>
      </c>
      <c r="B12" t="s">
        <v>626</v>
      </c>
      <c r="C12" t="s">
        <v>618</v>
      </c>
      <c r="D12" t="s">
        <v>634</v>
      </c>
      <c r="E12" t="s">
        <v>627</v>
      </c>
      <c r="F12" t="s">
        <v>628</v>
      </c>
      <c r="G12" t="s">
        <v>621</v>
      </c>
      <c r="I12" s="98">
        <v>-2002011215</v>
      </c>
      <c r="J12" t="s">
        <v>622</v>
      </c>
      <c r="K12" t="s">
        <v>601</v>
      </c>
      <c r="L12" t="s">
        <v>606</v>
      </c>
      <c r="M12" t="s">
        <v>608</v>
      </c>
      <c r="N12" t="s">
        <v>609</v>
      </c>
      <c r="O12" t="s">
        <v>621</v>
      </c>
    </row>
    <row r="13" spans="1:15">
      <c r="A13">
        <v>869036</v>
      </c>
      <c r="B13" t="s">
        <v>626</v>
      </c>
      <c r="C13" t="s">
        <v>618</v>
      </c>
      <c r="D13" t="s">
        <v>635</v>
      </c>
      <c r="E13" t="s">
        <v>627</v>
      </c>
      <c r="F13" t="s">
        <v>628</v>
      </c>
      <c r="G13" t="s">
        <v>621</v>
      </c>
      <c r="I13" s="98">
        <v>-2002011214</v>
      </c>
      <c r="J13" t="s">
        <v>622</v>
      </c>
      <c r="K13" t="s">
        <v>601</v>
      </c>
      <c r="L13" t="s">
        <v>606</v>
      </c>
      <c r="M13" t="s">
        <v>608</v>
      </c>
      <c r="N13" t="s">
        <v>609</v>
      </c>
      <c r="O13" t="s">
        <v>629</v>
      </c>
    </row>
    <row r="14" spans="1:15">
      <c r="A14">
        <v>869036</v>
      </c>
      <c r="B14" t="s">
        <v>626</v>
      </c>
      <c r="C14" t="s">
        <v>618</v>
      </c>
      <c r="D14" t="s">
        <v>636</v>
      </c>
      <c r="E14" t="s">
        <v>627</v>
      </c>
      <c r="F14" t="s">
        <v>628</v>
      </c>
      <c r="G14" t="s">
        <v>621</v>
      </c>
      <c r="I14" s="98">
        <v>-2002011213</v>
      </c>
      <c r="J14" t="s">
        <v>622</v>
      </c>
      <c r="K14" t="s">
        <v>601</v>
      </c>
      <c r="L14" t="s">
        <v>606</v>
      </c>
      <c r="M14" t="s">
        <v>608</v>
      </c>
      <c r="N14" t="s">
        <v>609</v>
      </c>
    </row>
    <row r="15" spans="1:15">
      <c r="A15">
        <v>869036</v>
      </c>
      <c r="B15" t="s">
        <v>626</v>
      </c>
      <c r="C15" t="s">
        <v>618</v>
      </c>
      <c r="D15" t="s">
        <v>637</v>
      </c>
      <c r="E15" t="s">
        <v>627</v>
      </c>
      <c r="F15" t="s">
        <v>628</v>
      </c>
      <c r="G15" t="s">
        <v>621</v>
      </c>
      <c r="I15" s="98">
        <v>-2002011212</v>
      </c>
      <c r="J15" t="s">
        <v>623</v>
      </c>
      <c r="K15" t="s">
        <v>601</v>
      </c>
      <c r="L15" t="s">
        <v>606</v>
      </c>
      <c r="M15" t="s">
        <v>608</v>
      </c>
      <c r="N15" t="s">
        <v>609</v>
      </c>
      <c r="O15" t="s">
        <v>621</v>
      </c>
    </row>
    <row r="16" spans="1:15" hidden="1">
      <c r="A16">
        <v>868993</v>
      </c>
      <c r="B16" t="s">
        <v>631</v>
      </c>
      <c r="C16" t="s">
        <v>601</v>
      </c>
      <c r="D16" t="s">
        <v>638</v>
      </c>
      <c r="E16" t="s">
        <v>632</v>
      </c>
      <c r="F16" t="s">
        <v>633</v>
      </c>
      <c r="G16" t="s">
        <v>621</v>
      </c>
      <c r="I16" s="98">
        <v>-2002011211</v>
      </c>
      <c r="J16" t="s">
        <v>623</v>
      </c>
      <c r="K16" t="s">
        <v>601</v>
      </c>
      <c r="L16" t="s">
        <v>606</v>
      </c>
      <c r="M16" t="s">
        <v>608</v>
      </c>
      <c r="N16" t="s">
        <v>609</v>
      </c>
      <c r="O16" t="s">
        <v>629</v>
      </c>
    </row>
    <row r="17" spans="1:15" hidden="1">
      <c r="A17">
        <v>869024</v>
      </c>
      <c r="B17" t="s">
        <v>600</v>
      </c>
      <c r="C17" t="s">
        <v>601</v>
      </c>
      <c r="D17" t="s">
        <v>638</v>
      </c>
      <c r="E17" t="s">
        <v>603</v>
      </c>
      <c r="F17" t="s">
        <v>604</v>
      </c>
      <c r="G17" t="s">
        <v>605</v>
      </c>
      <c r="I17" s="98">
        <v>-2002011210</v>
      </c>
      <c r="J17" t="s">
        <v>623</v>
      </c>
      <c r="K17" t="s">
        <v>601</v>
      </c>
      <c r="L17" t="s">
        <v>606</v>
      </c>
      <c r="M17" t="s">
        <v>608</v>
      </c>
      <c r="N17" t="s">
        <v>609</v>
      </c>
    </row>
    <row r="18" spans="1:15">
      <c r="A18">
        <v>869036</v>
      </c>
      <c r="B18" t="s">
        <v>626</v>
      </c>
      <c r="C18" t="s">
        <v>618</v>
      </c>
      <c r="D18" t="s">
        <v>638</v>
      </c>
      <c r="E18" t="s">
        <v>627</v>
      </c>
      <c r="F18" t="s">
        <v>628</v>
      </c>
      <c r="G18" t="s">
        <v>621</v>
      </c>
      <c r="I18" s="98">
        <v>-2002011263</v>
      </c>
      <c r="J18" t="s">
        <v>623</v>
      </c>
      <c r="K18" t="s">
        <v>618</v>
      </c>
      <c r="L18" t="s">
        <v>639</v>
      </c>
      <c r="M18" t="s">
        <v>608</v>
      </c>
      <c r="N18" t="s">
        <v>609</v>
      </c>
      <c r="O18" t="s">
        <v>621</v>
      </c>
    </row>
    <row r="19" spans="1:15" hidden="1">
      <c r="A19">
        <v>868993</v>
      </c>
      <c r="B19" t="s">
        <v>631</v>
      </c>
      <c r="C19" t="s">
        <v>601</v>
      </c>
      <c r="D19" t="s">
        <v>640</v>
      </c>
      <c r="E19" t="s">
        <v>632</v>
      </c>
      <c r="F19" t="s">
        <v>633</v>
      </c>
      <c r="G19" t="s">
        <v>621</v>
      </c>
      <c r="I19" s="98">
        <v>-2002011262</v>
      </c>
      <c r="J19" t="s">
        <v>623</v>
      </c>
      <c r="K19" t="s">
        <v>618</v>
      </c>
      <c r="L19" t="s">
        <v>639</v>
      </c>
      <c r="M19" t="s">
        <v>608</v>
      </c>
      <c r="N19" t="s">
        <v>609</v>
      </c>
      <c r="O19" t="s">
        <v>629</v>
      </c>
    </row>
    <row r="20" spans="1:15">
      <c r="A20">
        <v>869036</v>
      </c>
      <c r="B20" t="s">
        <v>626</v>
      </c>
      <c r="C20" t="s">
        <v>618</v>
      </c>
      <c r="D20" t="s">
        <v>640</v>
      </c>
      <c r="E20" t="s">
        <v>627</v>
      </c>
      <c r="F20" t="s">
        <v>628</v>
      </c>
      <c r="G20" t="s">
        <v>621</v>
      </c>
      <c r="I20" s="98">
        <v>-2002011261</v>
      </c>
      <c r="J20" t="s">
        <v>623</v>
      </c>
      <c r="K20" t="s">
        <v>618</v>
      </c>
      <c r="L20" t="s">
        <v>639</v>
      </c>
      <c r="M20" t="s">
        <v>608</v>
      </c>
      <c r="N20" t="s">
        <v>609</v>
      </c>
    </row>
    <row r="21" spans="1:15">
      <c r="A21">
        <v>869036</v>
      </c>
      <c r="B21" t="s">
        <v>626</v>
      </c>
      <c r="C21" t="s">
        <v>618</v>
      </c>
      <c r="D21" t="s">
        <v>641</v>
      </c>
      <c r="E21" t="s">
        <v>627</v>
      </c>
      <c r="F21" t="s">
        <v>628</v>
      </c>
      <c r="G21" t="s">
        <v>621</v>
      </c>
      <c r="I21" s="98">
        <v>-2002011212</v>
      </c>
      <c r="J21" t="s">
        <v>623</v>
      </c>
      <c r="K21" t="s">
        <v>601</v>
      </c>
      <c r="L21" t="s">
        <v>639</v>
      </c>
      <c r="M21" t="s">
        <v>608</v>
      </c>
      <c r="N21" t="s">
        <v>609</v>
      </c>
      <c r="O21" t="s">
        <v>621</v>
      </c>
    </row>
    <row r="22" spans="1:15" hidden="1">
      <c r="A22">
        <v>868994</v>
      </c>
      <c r="B22" t="s">
        <v>642</v>
      </c>
      <c r="C22" t="s">
        <v>601</v>
      </c>
      <c r="D22" t="s">
        <v>643</v>
      </c>
      <c r="E22" t="s">
        <v>644</v>
      </c>
      <c r="F22" t="s">
        <v>645</v>
      </c>
      <c r="G22" t="s">
        <v>646</v>
      </c>
      <c r="I22" s="98">
        <v>-2002011211</v>
      </c>
      <c r="J22" t="s">
        <v>623</v>
      </c>
      <c r="K22" t="s">
        <v>601</v>
      </c>
      <c r="L22" t="s">
        <v>639</v>
      </c>
      <c r="M22" t="s">
        <v>608</v>
      </c>
      <c r="N22" t="s">
        <v>609</v>
      </c>
      <c r="O22" t="s">
        <v>629</v>
      </c>
    </row>
    <row r="23" spans="1:15" hidden="1">
      <c r="A23">
        <v>868995</v>
      </c>
      <c r="B23" t="s">
        <v>647</v>
      </c>
      <c r="C23" t="s">
        <v>601</v>
      </c>
      <c r="D23" t="s">
        <v>643</v>
      </c>
      <c r="E23" t="s">
        <v>648</v>
      </c>
      <c r="F23" t="s">
        <v>649</v>
      </c>
      <c r="G23" t="s">
        <v>646</v>
      </c>
      <c r="I23" s="98">
        <v>-2002011210</v>
      </c>
      <c r="J23" t="s">
        <v>623</v>
      </c>
      <c r="K23" t="s">
        <v>601</v>
      </c>
      <c r="L23" t="s">
        <v>639</v>
      </c>
      <c r="M23" t="s">
        <v>608</v>
      </c>
      <c r="N23" t="s">
        <v>609</v>
      </c>
    </row>
    <row r="24" spans="1:15">
      <c r="A24">
        <v>869008</v>
      </c>
      <c r="B24" t="s">
        <v>643</v>
      </c>
      <c r="C24" t="s">
        <v>618</v>
      </c>
      <c r="D24" t="s">
        <v>643</v>
      </c>
      <c r="E24" t="s">
        <v>650</v>
      </c>
      <c r="F24" t="s">
        <v>651</v>
      </c>
      <c r="G24" t="s">
        <v>646</v>
      </c>
      <c r="I24" s="98">
        <v>-2002011266</v>
      </c>
      <c r="J24" t="s">
        <v>622</v>
      </c>
      <c r="K24" t="s">
        <v>618</v>
      </c>
      <c r="L24" t="s">
        <v>652</v>
      </c>
      <c r="M24" t="s">
        <v>608</v>
      </c>
      <c r="N24" t="s">
        <v>609</v>
      </c>
      <c r="O24" t="s">
        <v>621</v>
      </c>
    </row>
    <row r="25" spans="1:15">
      <c r="A25">
        <v>869009</v>
      </c>
      <c r="B25" t="s">
        <v>642</v>
      </c>
      <c r="C25" t="s">
        <v>618</v>
      </c>
      <c r="D25" t="s">
        <v>643</v>
      </c>
      <c r="E25" t="s">
        <v>653</v>
      </c>
      <c r="F25" t="s">
        <v>654</v>
      </c>
      <c r="G25" t="s">
        <v>646</v>
      </c>
      <c r="I25" s="98">
        <v>-2002011265</v>
      </c>
      <c r="J25" t="s">
        <v>622</v>
      </c>
      <c r="K25" t="s">
        <v>618</v>
      </c>
      <c r="L25" t="s">
        <v>652</v>
      </c>
      <c r="M25" t="s">
        <v>608</v>
      </c>
      <c r="N25" t="s">
        <v>609</v>
      </c>
      <c r="O25" t="s">
        <v>629</v>
      </c>
    </row>
    <row r="26" spans="1:15">
      <c r="A26">
        <v>869010</v>
      </c>
      <c r="B26" t="s">
        <v>655</v>
      </c>
      <c r="C26" t="s">
        <v>618</v>
      </c>
      <c r="D26" t="s">
        <v>643</v>
      </c>
      <c r="E26" t="s">
        <v>656</v>
      </c>
      <c r="F26" t="s">
        <v>657</v>
      </c>
      <c r="G26" t="s">
        <v>646</v>
      </c>
      <c r="I26" s="98">
        <v>-2002011264</v>
      </c>
      <c r="J26" t="s">
        <v>622</v>
      </c>
      <c r="K26" t="s">
        <v>618</v>
      </c>
      <c r="L26" t="s">
        <v>652</v>
      </c>
      <c r="M26" t="s">
        <v>608</v>
      </c>
      <c r="N26" t="s">
        <v>609</v>
      </c>
    </row>
    <row r="27" spans="1:15" hidden="1">
      <c r="A27">
        <v>869024</v>
      </c>
      <c r="B27" t="s">
        <v>600</v>
      </c>
      <c r="C27" t="s">
        <v>601</v>
      </c>
      <c r="D27" t="s">
        <v>643</v>
      </c>
      <c r="E27" t="s">
        <v>603</v>
      </c>
      <c r="F27" t="s">
        <v>604</v>
      </c>
      <c r="G27" t="s">
        <v>605</v>
      </c>
      <c r="I27" s="98">
        <v>-2002011215</v>
      </c>
      <c r="J27" t="s">
        <v>622</v>
      </c>
      <c r="K27" t="s">
        <v>601</v>
      </c>
      <c r="L27" t="s">
        <v>652</v>
      </c>
      <c r="M27" t="s">
        <v>608</v>
      </c>
      <c r="N27" t="s">
        <v>609</v>
      </c>
      <c r="O27" t="s">
        <v>621</v>
      </c>
    </row>
    <row r="28" spans="1:15" hidden="1">
      <c r="A28">
        <v>869040</v>
      </c>
      <c r="B28" t="s">
        <v>658</v>
      </c>
      <c r="C28" t="s">
        <v>601</v>
      </c>
      <c r="D28" t="s">
        <v>643</v>
      </c>
      <c r="E28" t="s">
        <v>659</v>
      </c>
      <c r="F28" t="s">
        <v>660</v>
      </c>
      <c r="G28" t="s">
        <v>646</v>
      </c>
      <c r="I28" s="98">
        <v>-2002011214</v>
      </c>
      <c r="J28" t="s">
        <v>622</v>
      </c>
      <c r="K28" t="s">
        <v>601</v>
      </c>
      <c r="L28" t="s">
        <v>652</v>
      </c>
      <c r="M28" t="s">
        <v>608</v>
      </c>
      <c r="N28" t="s">
        <v>609</v>
      </c>
      <c r="O28" t="s">
        <v>629</v>
      </c>
    </row>
    <row r="29" spans="1:15" hidden="1">
      <c r="A29">
        <v>869041</v>
      </c>
      <c r="B29" t="s">
        <v>655</v>
      </c>
      <c r="C29" t="s">
        <v>601</v>
      </c>
      <c r="D29" t="s">
        <v>643</v>
      </c>
      <c r="E29" t="s">
        <v>661</v>
      </c>
      <c r="F29" t="s">
        <v>662</v>
      </c>
      <c r="G29" t="s">
        <v>646</v>
      </c>
      <c r="I29" s="98">
        <v>-2002011213</v>
      </c>
      <c r="J29" t="s">
        <v>622</v>
      </c>
      <c r="K29" t="s">
        <v>601</v>
      </c>
      <c r="L29" t="s">
        <v>652</v>
      </c>
      <c r="M29" t="s">
        <v>608</v>
      </c>
      <c r="N29" t="s">
        <v>609</v>
      </c>
    </row>
    <row r="30" spans="1:15" hidden="1">
      <c r="A30">
        <v>868994</v>
      </c>
      <c r="B30" t="s">
        <v>642</v>
      </c>
      <c r="C30" t="s">
        <v>601</v>
      </c>
      <c r="D30" t="s">
        <v>642</v>
      </c>
      <c r="E30" t="s">
        <v>644</v>
      </c>
      <c r="F30" t="s">
        <v>645</v>
      </c>
      <c r="G30" t="s">
        <v>646</v>
      </c>
      <c r="I30" s="98">
        <v>-2002011263</v>
      </c>
      <c r="J30" t="s">
        <v>623</v>
      </c>
      <c r="K30" t="s">
        <v>618</v>
      </c>
      <c r="L30" t="s">
        <v>663</v>
      </c>
      <c r="M30" t="s">
        <v>608</v>
      </c>
      <c r="N30" t="s">
        <v>609</v>
      </c>
      <c r="O30" t="s">
        <v>621</v>
      </c>
    </row>
    <row r="31" spans="1:15" hidden="1">
      <c r="A31">
        <v>868995</v>
      </c>
      <c r="B31" t="s">
        <v>647</v>
      </c>
      <c r="C31" t="s">
        <v>601</v>
      </c>
      <c r="D31" t="s">
        <v>642</v>
      </c>
      <c r="E31" t="s">
        <v>648</v>
      </c>
      <c r="F31" t="s">
        <v>649</v>
      </c>
      <c r="G31" t="s">
        <v>646</v>
      </c>
      <c r="I31" s="98">
        <v>-2002011262</v>
      </c>
      <c r="J31" t="s">
        <v>623</v>
      </c>
      <c r="K31" t="s">
        <v>618</v>
      </c>
      <c r="L31" t="s">
        <v>663</v>
      </c>
      <c r="M31" t="s">
        <v>608</v>
      </c>
      <c r="N31" t="s">
        <v>609</v>
      </c>
      <c r="O31" t="s">
        <v>629</v>
      </c>
    </row>
    <row r="32" spans="1:15">
      <c r="A32">
        <v>869008</v>
      </c>
      <c r="B32" t="s">
        <v>643</v>
      </c>
      <c r="C32" t="s">
        <v>618</v>
      </c>
      <c r="D32" t="s">
        <v>642</v>
      </c>
      <c r="E32" t="s">
        <v>650</v>
      </c>
      <c r="F32" t="s">
        <v>651</v>
      </c>
      <c r="G32" t="s">
        <v>646</v>
      </c>
      <c r="I32" s="98">
        <v>-2002011261</v>
      </c>
      <c r="J32" t="s">
        <v>623</v>
      </c>
      <c r="K32" t="s">
        <v>618</v>
      </c>
      <c r="L32" t="s">
        <v>663</v>
      </c>
      <c r="M32" t="s">
        <v>608</v>
      </c>
      <c r="N32" t="s">
        <v>609</v>
      </c>
    </row>
    <row r="33" spans="1:15">
      <c r="A33">
        <v>869009</v>
      </c>
      <c r="B33" t="s">
        <v>642</v>
      </c>
      <c r="C33" t="s">
        <v>618</v>
      </c>
      <c r="D33" t="s">
        <v>642</v>
      </c>
      <c r="E33" t="s">
        <v>653</v>
      </c>
      <c r="F33" t="s">
        <v>654</v>
      </c>
      <c r="G33" t="s">
        <v>646</v>
      </c>
      <c r="I33" s="98">
        <v>-2002011212</v>
      </c>
      <c r="J33" t="s">
        <v>623</v>
      </c>
      <c r="K33" t="s">
        <v>601</v>
      </c>
      <c r="L33" t="s">
        <v>663</v>
      </c>
      <c r="M33" t="s">
        <v>608</v>
      </c>
      <c r="N33" t="s">
        <v>609</v>
      </c>
      <c r="O33" t="s">
        <v>621</v>
      </c>
    </row>
    <row r="34" spans="1:15">
      <c r="A34">
        <v>869010</v>
      </c>
      <c r="B34" t="s">
        <v>655</v>
      </c>
      <c r="C34" t="s">
        <v>618</v>
      </c>
      <c r="D34" t="s">
        <v>642</v>
      </c>
      <c r="E34" t="s">
        <v>656</v>
      </c>
      <c r="F34" t="s">
        <v>657</v>
      </c>
      <c r="G34" t="s">
        <v>646</v>
      </c>
      <c r="I34" s="98">
        <v>-2002011211</v>
      </c>
      <c r="J34" t="s">
        <v>623</v>
      </c>
      <c r="K34" t="s">
        <v>601</v>
      </c>
      <c r="L34" t="s">
        <v>663</v>
      </c>
      <c r="M34" t="s">
        <v>608</v>
      </c>
      <c r="N34" t="s">
        <v>609</v>
      </c>
      <c r="O34" t="s">
        <v>629</v>
      </c>
    </row>
    <row r="35" spans="1:15" hidden="1">
      <c r="A35">
        <v>869024</v>
      </c>
      <c r="B35" t="s">
        <v>600</v>
      </c>
      <c r="C35" t="s">
        <v>601</v>
      </c>
      <c r="D35" t="s">
        <v>642</v>
      </c>
      <c r="E35" t="s">
        <v>603</v>
      </c>
      <c r="F35" t="s">
        <v>604</v>
      </c>
      <c r="G35" t="s">
        <v>605</v>
      </c>
      <c r="I35" s="98">
        <v>-2002011210</v>
      </c>
      <c r="J35" t="s">
        <v>623</v>
      </c>
      <c r="K35" t="s">
        <v>601</v>
      </c>
      <c r="L35" t="s">
        <v>663</v>
      </c>
      <c r="M35" t="s">
        <v>608</v>
      </c>
      <c r="N35" t="s">
        <v>609</v>
      </c>
    </row>
    <row r="36" spans="1:15" hidden="1">
      <c r="A36">
        <v>869040</v>
      </c>
      <c r="B36" t="s">
        <v>658</v>
      </c>
      <c r="C36" t="s">
        <v>601</v>
      </c>
      <c r="D36" t="s">
        <v>642</v>
      </c>
      <c r="E36" t="s">
        <v>659</v>
      </c>
      <c r="F36" t="s">
        <v>660</v>
      </c>
      <c r="G36" t="s">
        <v>646</v>
      </c>
      <c r="I36" s="98">
        <v>12002198</v>
      </c>
      <c r="J36" t="s">
        <v>664</v>
      </c>
      <c r="K36" t="s">
        <v>665</v>
      </c>
      <c r="L36" t="s">
        <v>666</v>
      </c>
      <c r="M36" t="s">
        <v>667</v>
      </c>
      <c r="N36" t="s">
        <v>668</v>
      </c>
      <c r="O36" t="s">
        <v>669</v>
      </c>
    </row>
    <row r="37" spans="1:15" hidden="1">
      <c r="A37">
        <v>869041</v>
      </c>
      <c r="B37" t="s">
        <v>655</v>
      </c>
      <c r="C37" t="s">
        <v>601</v>
      </c>
      <c r="D37" t="s">
        <v>642</v>
      </c>
      <c r="E37" t="s">
        <v>661</v>
      </c>
      <c r="F37" t="s">
        <v>662</v>
      </c>
      <c r="G37" t="s">
        <v>646</v>
      </c>
      <c r="I37" s="98">
        <v>12002203</v>
      </c>
      <c r="J37" t="s">
        <v>670</v>
      </c>
      <c r="K37" t="s">
        <v>665</v>
      </c>
      <c r="L37" t="s">
        <v>666</v>
      </c>
      <c r="M37" t="s">
        <v>667</v>
      </c>
      <c r="N37" t="s">
        <v>668</v>
      </c>
      <c r="O37" t="s">
        <v>671</v>
      </c>
    </row>
    <row r="38" spans="1:15" hidden="1">
      <c r="A38">
        <v>868994</v>
      </c>
      <c r="B38" t="s">
        <v>642</v>
      </c>
      <c r="C38" t="s">
        <v>601</v>
      </c>
      <c r="D38" t="s">
        <v>658</v>
      </c>
      <c r="E38" t="s">
        <v>644</v>
      </c>
      <c r="F38" t="s">
        <v>645</v>
      </c>
      <c r="G38" t="s">
        <v>646</v>
      </c>
      <c r="I38" s="100">
        <v>-2002011239</v>
      </c>
      <c r="J38" t="s">
        <v>623</v>
      </c>
      <c r="K38" t="s">
        <v>672</v>
      </c>
      <c r="L38" t="s">
        <v>666</v>
      </c>
      <c r="M38" t="s">
        <v>608</v>
      </c>
      <c r="N38" t="s">
        <v>609</v>
      </c>
      <c r="O38" t="s">
        <v>621</v>
      </c>
    </row>
    <row r="39" spans="1:15" hidden="1">
      <c r="A39">
        <v>868995</v>
      </c>
      <c r="B39" t="s">
        <v>647</v>
      </c>
      <c r="C39" t="s">
        <v>601</v>
      </c>
      <c r="D39" t="s">
        <v>658</v>
      </c>
      <c r="E39" t="s">
        <v>648</v>
      </c>
      <c r="F39" t="s">
        <v>649</v>
      </c>
      <c r="G39" t="s">
        <v>646</v>
      </c>
      <c r="I39" s="98">
        <v>-2002011244</v>
      </c>
      <c r="J39" t="s">
        <v>622</v>
      </c>
      <c r="K39" t="s">
        <v>672</v>
      </c>
      <c r="L39" t="s">
        <v>666</v>
      </c>
      <c r="M39" t="s">
        <v>608</v>
      </c>
      <c r="N39" t="s">
        <v>609</v>
      </c>
      <c r="O39" t="s">
        <v>629</v>
      </c>
    </row>
    <row r="40" spans="1:15">
      <c r="A40">
        <v>869008</v>
      </c>
      <c r="B40" t="s">
        <v>643</v>
      </c>
      <c r="C40" t="s">
        <v>618</v>
      </c>
      <c r="D40" t="s">
        <v>658</v>
      </c>
      <c r="E40" t="s">
        <v>650</v>
      </c>
      <c r="F40" t="s">
        <v>651</v>
      </c>
      <c r="G40" t="s">
        <v>646</v>
      </c>
      <c r="I40" s="98">
        <v>-2002011250</v>
      </c>
      <c r="J40" t="s">
        <v>639</v>
      </c>
      <c r="K40" t="s">
        <v>672</v>
      </c>
      <c r="L40" t="s">
        <v>666</v>
      </c>
      <c r="M40" t="s">
        <v>608</v>
      </c>
      <c r="N40" t="s">
        <v>609</v>
      </c>
      <c r="O40" t="s">
        <v>629</v>
      </c>
    </row>
    <row r="41" spans="1:15" hidden="1">
      <c r="A41">
        <v>868989</v>
      </c>
      <c r="B41" t="s">
        <v>673</v>
      </c>
      <c r="C41" t="s">
        <v>674</v>
      </c>
      <c r="D41" t="s">
        <v>675</v>
      </c>
      <c r="E41" t="s">
        <v>676</v>
      </c>
      <c r="F41" t="s">
        <v>677</v>
      </c>
      <c r="G41" t="s">
        <v>646</v>
      </c>
      <c r="I41" s="98">
        <v>-2002011270</v>
      </c>
      <c r="J41" t="s">
        <v>678</v>
      </c>
      <c r="K41" t="s">
        <v>679</v>
      </c>
      <c r="L41" t="s">
        <v>666</v>
      </c>
      <c r="M41" t="s">
        <v>608</v>
      </c>
      <c r="N41" t="s">
        <v>609</v>
      </c>
    </row>
    <row r="42" spans="1:15" hidden="1">
      <c r="A42">
        <v>869088</v>
      </c>
      <c r="B42" t="s">
        <v>680</v>
      </c>
      <c r="C42" t="s">
        <v>601</v>
      </c>
      <c r="D42" t="s">
        <v>675</v>
      </c>
      <c r="E42" t="s">
        <v>681</v>
      </c>
      <c r="F42" t="s">
        <v>682</v>
      </c>
      <c r="G42" t="s">
        <v>613</v>
      </c>
      <c r="I42" s="98">
        <v>-2002011273</v>
      </c>
      <c r="J42" t="s">
        <v>622</v>
      </c>
      <c r="K42" t="s">
        <v>679</v>
      </c>
      <c r="L42" t="s">
        <v>666</v>
      </c>
      <c r="M42" t="s">
        <v>608</v>
      </c>
      <c r="N42" t="s">
        <v>609</v>
      </c>
    </row>
    <row r="43" spans="1:15" hidden="1">
      <c r="A43">
        <v>869040</v>
      </c>
      <c r="B43" t="s">
        <v>658</v>
      </c>
      <c r="C43" t="s">
        <v>601</v>
      </c>
      <c r="D43" t="s">
        <v>658</v>
      </c>
      <c r="E43" t="s">
        <v>659</v>
      </c>
      <c r="F43" t="s">
        <v>660</v>
      </c>
      <c r="G43" t="s">
        <v>646</v>
      </c>
      <c r="I43" s="98">
        <v>12009069</v>
      </c>
      <c r="J43" t="s">
        <v>607</v>
      </c>
      <c r="K43" t="s">
        <v>601</v>
      </c>
      <c r="L43" t="s">
        <v>666</v>
      </c>
      <c r="M43" t="s">
        <v>615</v>
      </c>
      <c r="N43" t="s">
        <v>616</v>
      </c>
      <c r="O43" t="s">
        <v>683</v>
      </c>
    </row>
    <row r="44" spans="1:15" hidden="1">
      <c r="A44">
        <v>869041</v>
      </c>
      <c r="B44" t="s">
        <v>655</v>
      </c>
      <c r="C44" t="s">
        <v>601</v>
      </c>
      <c r="D44" t="s">
        <v>658</v>
      </c>
      <c r="E44" t="s">
        <v>661</v>
      </c>
      <c r="F44" t="s">
        <v>662</v>
      </c>
      <c r="G44" t="s">
        <v>646</v>
      </c>
      <c r="I44" s="98">
        <v>12002210</v>
      </c>
      <c r="J44" t="s">
        <v>684</v>
      </c>
      <c r="K44" t="s">
        <v>665</v>
      </c>
      <c r="L44" t="s">
        <v>666</v>
      </c>
      <c r="M44" t="s">
        <v>667</v>
      </c>
      <c r="N44" t="s">
        <v>668</v>
      </c>
      <c r="O44" t="s">
        <v>685</v>
      </c>
    </row>
    <row r="45" spans="1:15" hidden="1">
      <c r="A45">
        <v>868994</v>
      </c>
      <c r="B45" t="s">
        <v>642</v>
      </c>
      <c r="C45" t="s">
        <v>601</v>
      </c>
      <c r="D45" t="s">
        <v>686</v>
      </c>
      <c r="E45" t="s">
        <v>644</v>
      </c>
      <c r="F45" t="s">
        <v>645</v>
      </c>
      <c r="G45" t="s">
        <v>646</v>
      </c>
      <c r="I45" s="98">
        <v>12002223</v>
      </c>
      <c r="J45" t="s">
        <v>687</v>
      </c>
      <c r="K45" t="s">
        <v>665</v>
      </c>
      <c r="L45" t="s">
        <v>666</v>
      </c>
      <c r="M45" t="s">
        <v>667</v>
      </c>
      <c r="N45" t="s">
        <v>668</v>
      </c>
      <c r="O45" t="s">
        <v>671</v>
      </c>
    </row>
    <row r="46" spans="1:15" hidden="1">
      <c r="A46">
        <v>868995</v>
      </c>
      <c r="B46" t="s">
        <v>647</v>
      </c>
      <c r="C46" t="s">
        <v>601</v>
      </c>
      <c r="D46" t="s">
        <v>686</v>
      </c>
      <c r="E46" t="s">
        <v>648</v>
      </c>
      <c r="F46" t="s">
        <v>649</v>
      </c>
      <c r="G46" t="s">
        <v>646</v>
      </c>
      <c r="I46" s="98">
        <v>12002229</v>
      </c>
      <c r="J46" t="s">
        <v>688</v>
      </c>
      <c r="K46" t="s">
        <v>665</v>
      </c>
      <c r="L46" t="s">
        <v>666</v>
      </c>
      <c r="M46" t="s">
        <v>667</v>
      </c>
      <c r="N46" t="s">
        <v>668</v>
      </c>
      <c r="O46" t="s">
        <v>671</v>
      </c>
    </row>
    <row r="47" spans="1:15">
      <c r="A47">
        <v>869008</v>
      </c>
      <c r="B47" t="s">
        <v>643</v>
      </c>
      <c r="C47" t="s">
        <v>618</v>
      </c>
      <c r="D47" t="s">
        <v>686</v>
      </c>
      <c r="E47" t="s">
        <v>650</v>
      </c>
      <c r="F47" t="s">
        <v>651</v>
      </c>
      <c r="G47" t="s">
        <v>646</v>
      </c>
      <c r="I47" s="98">
        <v>12002232</v>
      </c>
      <c r="J47" t="s">
        <v>689</v>
      </c>
      <c r="K47" t="s">
        <v>665</v>
      </c>
      <c r="L47" t="s">
        <v>666</v>
      </c>
      <c r="M47" t="s">
        <v>667</v>
      </c>
      <c r="N47" t="s">
        <v>668</v>
      </c>
      <c r="O47" t="s">
        <v>671</v>
      </c>
    </row>
    <row r="48" spans="1:15">
      <c r="A48">
        <v>869009</v>
      </c>
      <c r="B48" t="s">
        <v>642</v>
      </c>
      <c r="C48" t="s">
        <v>618</v>
      </c>
      <c r="D48" t="s">
        <v>686</v>
      </c>
      <c r="E48" t="s">
        <v>653</v>
      </c>
      <c r="F48" t="s">
        <v>654</v>
      </c>
      <c r="G48" t="s">
        <v>646</v>
      </c>
      <c r="I48" s="98">
        <v>12002242</v>
      </c>
      <c r="J48" t="s">
        <v>690</v>
      </c>
      <c r="K48" t="s">
        <v>665</v>
      </c>
      <c r="L48" t="s">
        <v>666</v>
      </c>
      <c r="M48" t="s">
        <v>667</v>
      </c>
      <c r="N48" t="s">
        <v>668</v>
      </c>
      <c r="O48" t="s">
        <v>671</v>
      </c>
    </row>
    <row r="49" spans="1:15">
      <c r="A49">
        <v>869010</v>
      </c>
      <c r="B49" t="s">
        <v>655</v>
      </c>
      <c r="C49" t="s">
        <v>618</v>
      </c>
      <c r="D49" t="s">
        <v>686</v>
      </c>
      <c r="E49" t="s">
        <v>656</v>
      </c>
      <c r="F49" t="s">
        <v>657</v>
      </c>
      <c r="G49" t="s">
        <v>646</v>
      </c>
      <c r="I49" s="98">
        <v>12002255</v>
      </c>
      <c r="J49" t="s">
        <v>691</v>
      </c>
      <c r="K49" t="s">
        <v>665</v>
      </c>
      <c r="L49" t="s">
        <v>666</v>
      </c>
      <c r="M49" t="s">
        <v>667</v>
      </c>
      <c r="N49" t="s">
        <v>668</v>
      </c>
      <c r="O49" t="s">
        <v>671</v>
      </c>
    </row>
    <row r="50" spans="1:15" hidden="1">
      <c r="A50">
        <v>869040</v>
      </c>
      <c r="B50" t="s">
        <v>658</v>
      </c>
      <c r="C50" t="s">
        <v>601</v>
      </c>
      <c r="D50" t="s">
        <v>686</v>
      </c>
      <c r="E50" t="s">
        <v>659</v>
      </c>
      <c r="F50" t="s">
        <v>660</v>
      </c>
      <c r="G50" t="s">
        <v>646</v>
      </c>
      <c r="I50" s="98">
        <v>12002261</v>
      </c>
      <c r="J50" t="s">
        <v>692</v>
      </c>
      <c r="K50" t="s">
        <v>665</v>
      </c>
      <c r="L50" t="s">
        <v>666</v>
      </c>
      <c r="M50" t="s">
        <v>667</v>
      </c>
      <c r="N50" t="s">
        <v>668</v>
      </c>
      <c r="O50" t="s">
        <v>671</v>
      </c>
    </row>
    <row r="51" spans="1:15" hidden="1">
      <c r="A51">
        <v>869041</v>
      </c>
      <c r="B51" t="s">
        <v>655</v>
      </c>
      <c r="C51" t="s">
        <v>601</v>
      </c>
      <c r="D51" t="s">
        <v>686</v>
      </c>
      <c r="E51" t="s">
        <v>661</v>
      </c>
      <c r="F51" t="s">
        <v>662</v>
      </c>
      <c r="G51" t="s">
        <v>646</v>
      </c>
      <c r="I51" s="98">
        <v>12002264</v>
      </c>
      <c r="J51" t="s">
        <v>693</v>
      </c>
      <c r="K51" t="s">
        <v>665</v>
      </c>
      <c r="L51" t="s">
        <v>666</v>
      </c>
      <c r="M51" t="s">
        <v>667</v>
      </c>
      <c r="N51" t="s">
        <v>668</v>
      </c>
      <c r="O51" t="s">
        <v>671</v>
      </c>
    </row>
    <row r="52" spans="1:15" hidden="1">
      <c r="A52">
        <v>868994</v>
      </c>
      <c r="B52" t="s">
        <v>642</v>
      </c>
      <c r="C52" t="s">
        <v>601</v>
      </c>
      <c r="D52" t="s">
        <v>647</v>
      </c>
      <c r="E52" t="s">
        <v>644</v>
      </c>
      <c r="F52" t="s">
        <v>645</v>
      </c>
      <c r="G52" t="s">
        <v>646</v>
      </c>
      <c r="I52" s="98">
        <v>-2002011206</v>
      </c>
      <c r="J52" t="s">
        <v>694</v>
      </c>
      <c r="K52" t="s">
        <v>674</v>
      </c>
      <c r="L52" t="s">
        <v>666</v>
      </c>
      <c r="M52" t="s">
        <v>608</v>
      </c>
      <c r="N52" t="s">
        <v>609</v>
      </c>
      <c r="O52" t="s">
        <v>621</v>
      </c>
    </row>
    <row r="53" spans="1:15" hidden="1">
      <c r="A53">
        <v>868995</v>
      </c>
      <c r="B53" t="s">
        <v>647</v>
      </c>
      <c r="C53" t="s">
        <v>601</v>
      </c>
      <c r="D53" t="s">
        <v>647</v>
      </c>
      <c r="E53" t="s">
        <v>648</v>
      </c>
      <c r="F53" t="s">
        <v>649</v>
      </c>
      <c r="G53" t="s">
        <v>646</v>
      </c>
      <c r="I53" s="98">
        <v>-2002011209</v>
      </c>
      <c r="J53" t="s">
        <v>678</v>
      </c>
      <c r="K53" t="s">
        <v>674</v>
      </c>
      <c r="L53" t="s">
        <v>666</v>
      </c>
      <c r="M53" t="s">
        <v>608</v>
      </c>
      <c r="N53" t="s">
        <v>609</v>
      </c>
      <c r="O53" t="s">
        <v>621</v>
      </c>
    </row>
    <row r="54" spans="1:15">
      <c r="A54">
        <v>869008</v>
      </c>
      <c r="B54" t="s">
        <v>643</v>
      </c>
      <c r="C54" t="s">
        <v>618</v>
      </c>
      <c r="D54" t="s">
        <v>647</v>
      </c>
      <c r="E54" t="s">
        <v>650</v>
      </c>
      <c r="F54" t="s">
        <v>651</v>
      </c>
      <c r="G54" t="s">
        <v>646</v>
      </c>
      <c r="I54" s="98">
        <v>-2002011219</v>
      </c>
      <c r="J54" t="s">
        <v>678</v>
      </c>
      <c r="K54" t="s">
        <v>695</v>
      </c>
      <c r="L54" t="s">
        <v>666</v>
      </c>
      <c r="M54" t="s">
        <v>608</v>
      </c>
      <c r="N54" t="s">
        <v>609</v>
      </c>
    </row>
    <row r="55" spans="1:15">
      <c r="A55">
        <v>869009</v>
      </c>
      <c r="B55" t="s">
        <v>642</v>
      </c>
      <c r="C55" t="s">
        <v>618</v>
      </c>
      <c r="D55" t="s">
        <v>647</v>
      </c>
      <c r="E55" t="s">
        <v>653</v>
      </c>
      <c r="F55" t="s">
        <v>654</v>
      </c>
      <c r="G55" t="s">
        <v>646</v>
      </c>
      <c r="I55" s="98">
        <v>-2002011232</v>
      </c>
      <c r="J55" t="s">
        <v>652</v>
      </c>
      <c r="K55" t="s">
        <v>695</v>
      </c>
      <c r="L55" t="s">
        <v>666</v>
      </c>
      <c r="M55" t="s">
        <v>608</v>
      </c>
      <c r="N55" t="s">
        <v>609</v>
      </c>
      <c r="O55" t="s">
        <v>629</v>
      </c>
    </row>
    <row r="56" spans="1:15">
      <c r="A56">
        <v>869010</v>
      </c>
      <c r="B56" t="s">
        <v>655</v>
      </c>
      <c r="C56" t="s">
        <v>618</v>
      </c>
      <c r="D56" t="s">
        <v>647</v>
      </c>
      <c r="E56" t="s">
        <v>656</v>
      </c>
      <c r="F56" t="s">
        <v>657</v>
      </c>
      <c r="G56" t="s">
        <v>646</v>
      </c>
      <c r="I56" s="98">
        <v>12002304</v>
      </c>
      <c r="J56" t="s">
        <v>696</v>
      </c>
      <c r="K56" t="s">
        <v>665</v>
      </c>
      <c r="L56" t="s">
        <v>666</v>
      </c>
      <c r="M56" t="s">
        <v>697</v>
      </c>
      <c r="N56" t="s">
        <v>698</v>
      </c>
      <c r="O56" t="s">
        <v>699</v>
      </c>
    </row>
    <row r="57" spans="1:15" hidden="1">
      <c r="A57">
        <v>869040</v>
      </c>
      <c r="B57" t="s">
        <v>658</v>
      </c>
      <c r="C57" t="s">
        <v>601</v>
      </c>
      <c r="D57" t="s">
        <v>647</v>
      </c>
      <c r="E57" t="s">
        <v>659</v>
      </c>
      <c r="F57" t="s">
        <v>660</v>
      </c>
      <c r="G57" t="s">
        <v>646</v>
      </c>
      <c r="I57" s="98">
        <v>12002215</v>
      </c>
      <c r="J57" t="s">
        <v>700</v>
      </c>
      <c r="K57" t="s">
        <v>665</v>
      </c>
      <c r="L57" t="s">
        <v>666</v>
      </c>
      <c r="M57" t="s">
        <v>667</v>
      </c>
      <c r="N57" t="s">
        <v>668</v>
      </c>
      <c r="O57" t="s">
        <v>671</v>
      </c>
    </row>
    <row r="58" spans="1:15" hidden="1">
      <c r="A58">
        <v>869041</v>
      </c>
      <c r="B58" t="s">
        <v>655</v>
      </c>
      <c r="C58" t="s">
        <v>601</v>
      </c>
      <c r="D58" t="s">
        <v>647</v>
      </c>
      <c r="E58" t="s">
        <v>661</v>
      </c>
      <c r="F58" t="s">
        <v>662</v>
      </c>
      <c r="G58" t="s">
        <v>646</v>
      </c>
      <c r="I58" s="98">
        <v>12002218</v>
      </c>
      <c r="J58" t="s">
        <v>701</v>
      </c>
      <c r="K58" t="s">
        <v>665</v>
      </c>
      <c r="L58" t="s">
        <v>666</v>
      </c>
      <c r="M58" t="s">
        <v>667</v>
      </c>
      <c r="N58" t="s">
        <v>668</v>
      </c>
      <c r="O58" t="s">
        <v>671</v>
      </c>
    </row>
    <row r="59" spans="1:15" hidden="1">
      <c r="A59">
        <v>869024</v>
      </c>
      <c r="B59" t="s">
        <v>600</v>
      </c>
      <c r="C59" t="s">
        <v>601</v>
      </c>
      <c r="D59" t="s">
        <v>622</v>
      </c>
      <c r="E59" t="s">
        <v>603</v>
      </c>
      <c r="F59" t="s">
        <v>604</v>
      </c>
      <c r="G59" t="s">
        <v>605</v>
      </c>
      <c r="I59" s="98">
        <v>12002224</v>
      </c>
      <c r="J59" t="s">
        <v>702</v>
      </c>
      <c r="K59" t="s">
        <v>665</v>
      </c>
      <c r="L59" t="s">
        <v>666</v>
      </c>
      <c r="M59" t="s">
        <v>667</v>
      </c>
      <c r="N59" t="s">
        <v>668</v>
      </c>
      <c r="O59" t="s">
        <v>671</v>
      </c>
    </row>
    <row r="60" spans="1:15" hidden="1">
      <c r="A60">
        <v>868994</v>
      </c>
      <c r="B60" t="s">
        <v>642</v>
      </c>
      <c r="C60" t="s">
        <v>601</v>
      </c>
      <c r="D60" t="s">
        <v>655</v>
      </c>
      <c r="E60" t="s">
        <v>644</v>
      </c>
      <c r="F60" t="s">
        <v>645</v>
      </c>
      <c r="G60" t="s">
        <v>646</v>
      </c>
      <c r="I60" s="98">
        <v>12002237</v>
      </c>
      <c r="J60" t="s">
        <v>703</v>
      </c>
      <c r="K60" t="s">
        <v>665</v>
      </c>
      <c r="L60" t="s">
        <v>666</v>
      </c>
      <c r="M60" t="s">
        <v>667</v>
      </c>
      <c r="N60" t="s">
        <v>668</v>
      </c>
      <c r="O60" t="s">
        <v>671</v>
      </c>
    </row>
    <row r="61" spans="1:15" hidden="1">
      <c r="A61">
        <v>868995</v>
      </c>
      <c r="B61" t="s">
        <v>647</v>
      </c>
      <c r="C61" t="s">
        <v>601</v>
      </c>
      <c r="D61" t="s">
        <v>655</v>
      </c>
      <c r="E61" t="s">
        <v>648</v>
      </c>
      <c r="F61" t="s">
        <v>649</v>
      </c>
      <c r="G61" t="s">
        <v>646</v>
      </c>
      <c r="I61" s="98">
        <v>12002247</v>
      </c>
      <c r="J61" t="s">
        <v>704</v>
      </c>
      <c r="K61" t="s">
        <v>665</v>
      </c>
      <c r="L61" t="s">
        <v>666</v>
      </c>
      <c r="M61" t="s">
        <v>667</v>
      </c>
      <c r="N61" t="s">
        <v>668</v>
      </c>
      <c r="O61" t="s">
        <v>705</v>
      </c>
    </row>
    <row r="62" spans="1:15">
      <c r="A62">
        <v>869008</v>
      </c>
      <c r="B62" t="s">
        <v>643</v>
      </c>
      <c r="C62" t="s">
        <v>618</v>
      </c>
      <c r="D62" t="s">
        <v>655</v>
      </c>
      <c r="E62" t="s">
        <v>650</v>
      </c>
      <c r="F62" t="s">
        <v>651</v>
      </c>
      <c r="G62" t="s">
        <v>646</v>
      </c>
      <c r="I62" s="98">
        <v>12002250</v>
      </c>
      <c r="J62" t="s">
        <v>706</v>
      </c>
      <c r="K62" t="s">
        <v>665</v>
      </c>
      <c r="L62" t="s">
        <v>666</v>
      </c>
      <c r="M62" t="s">
        <v>667</v>
      </c>
      <c r="N62" t="s">
        <v>668</v>
      </c>
      <c r="O62" t="s">
        <v>671</v>
      </c>
    </row>
    <row r="63" spans="1:15">
      <c r="A63">
        <v>869009</v>
      </c>
      <c r="B63" t="s">
        <v>642</v>
      </c>
      <c r="C63" t="s">
        <v>618</v>
      </c>
      <c r="D63" t="s">
        <v>655</v>
      </c>
      <c r="E63" t="s">
        <v>653</v>
      </c>
      <c r="F63" t="s">
        <v>654</v>
      </c>
      <c r="G63" t="s">
        <v>646</v>
      </c>
      <c r="I63" s="98">
        <v>12002256</v>
      </c>
      <c r="J63" t="s">
        <v>707</v>
      </c>
      <c r="K63" t="s">
        <v>665</v>
      </c>
      <c r="L63" t="s">
        <v>666</v>
      </c>
      <c r="M63" t="s">
        <v>667</v>
      </c>
      <c r="N63" t="s">
        <v>668</v>
      </c>
      <c r="O63" t="s">
        <v>708</v>
      </c>
    </row>
    <row r="64" spans="1:15">
      <c r="A64">
        <v>869010</v>
      </c>
      <c r="B64" t="s">
        <v>655</v>
      </c>
      <c r="C64" t="s">
        <v>618</v>
      </c>
      <c r="D64" t="s">
        <v>655</v>
      </c>
      <c r="E64" t="s">
        <v>656</v>
      </c>
      <c r="F64" t="s">
        <v>657</v>
      </c>
      <c r="G64" t="s">
        <v>646</v>
      </c>
      <c r="I64" s="98">
        <v>12002269</v>
      </c>
      <c r="J64" t="s">
        <v>709</v>
      </c>
      <c r="K64" t="s">
        <v>665</v>
      </c>
      <c r="L64" t="s">
        <v>666</v>
      </c>
      <c r="M64" t="s">
        <v>667</v>
      </c>
      <c r="N64" t="s">
        <v>668</v>
      </c>
      <c r="O64" t="s">
        <v>671</v>
      </c>
    </row>
    <row r="65" spans="1:15" hidden="1">
      <c r="A65">
        <v>869040</v>
      </c>
      <c r="B65" t="s">
        <v>658</v>
      </c>
      <c r="C65" t="s">
        <v>601</v>
      </c>
      <c r="D65" t="s">
        <v>655</v>
      </c>
      <c r="E65" t="s">
        <v>659</v>
      </c>
      <c r="F65" t="s">
        <v>660</v>
      </c>
      <c r="G65" t="s">
        <v>646</v>
      </c>
      <c r="I65" s="98">
        <v>-2002011224</v>
      </c>
      <c r="J65" t="s">
        <v>622</v>
      </c>
      <c r="K65" t="s">
        <v>695</v>
      </c>
      <c r="L65" t="s">
        <v>666</v>
      </c>
      <c r="M65" t="s">
        <v>608</v>
      </c>
      <c r="N65" t="s">
        <v>609</v>
      </c>
      <c r="O65" t="s">
        <v>621</v>
      </c>
    </row>
    <row r="66" spans="1:15" hidden="1">
      <c r="A66">
        <v>869041</v>
      </c>
      <c r="B66" t="s">
        <v>655</v>
      </c>
      <c r="C66" t="s">
        <v>601</v>
      </c>
      <c r="D66" t="s">
        <v>655</v>
      </c>
      <c r="E66" t="s">
        <v>661</v>
      </c>
      <c r="F66" t="s">
        <v>662</v>
      </c>
      <c r="G66" t="s">
        <v>646</v>
      </c>
      <c r="I66" s="98">
        <v>-2002011227</v>
      </c>
      <c r="J66" t="s">
        <v>606</v>
      </c>
      <c r="K66" t="s">
        <v>695</v>
      </c>
      <c r="L66" t="s">
        <v>666</v>
      </c>
      <c r="M66" t="s">
        <v>608</v>
      </c>
      <c r="N66" t="s">
        <v>609</v>
      </c>
    </row>
    <row r="67" spans="1:15" hidden="1">
      <c r="A67">
        <v>868994</v>
      </c>
      <c r="B67" t="s">
        <v>642</v>
      </c>
      <c r="C67" t="s">
        <v>601</v>
      </c>
      <c r="D67" t="s">
        <v>710</v>
      </c>
      <c r="E67" t="s">
        <v>644</v>
      </c>
      <c r="F67" t="s">
        <v>645</v>
      </c>
      <c r="G67" t="s">
        <v>646</v>
      </c>
      <c r="I67" s="98">
        <v>12002206</v>
      </c>
      <c r="J67" t="s">
        <v>711</v>
      </c>
      <c r="K67" t="s">
        <v>665</v>
      </c>
      <c r="L67" t="s">
        <v>666</v>
      </c>
      <c r="M67" t="s">
        <v>667</v>
      </c>
      <c r="N67" t="s">
        <v>668</v>
      </c>
      <c r="O67" t="s">
        <v>671</v>
      </c>
    </row>
    <row r="68" spans="1:15" hidden="1">
      <c r="A68">
        <v>868995</v>
      </c>
      <c r="B68" t="s">
        <v>647</v>
      </c>
      <c r="C68" t="s">
        <v>601</v>
      </c>
      <c r="D68" t="s">
        <v>710</v>
      </c>
      <c r="E68" t="s">
        <v>648</v>
      </c>
      <c r="F68" t="s">
        <v>649</v>
      </c>
      <c r="G68" t="s">
        <v>646</v>
      </c>
      <c r="I68" s="98">
        <v>12002302</v>
      </c>
      <c r="J68" t="s">
        <v>639</v>
      </c>
      <c r="K68" t="s">
        <v>665</v>
      </c>
      <c r="L68" t="s">
        <v>666</v>
      </c>
      <c r="M68" t="s">
        <v>697</v>
      </c>
      <c r="N68" t="s">
        <v>698</v>
      </c>
      <c r="O68" t="s">
        <v>699</v>
      </c>
    </row>
    <row r="69" spans="1:15">
      <c r="A69">
        <v>869008</v>
      </c>
      <c r="B69" t="s">
        <v>643</v>
      </c>
      <c r="C69" t="s">
        <v>618</v>
      </c>
      <c r="D69" t="s">
        <v>710</v>
      </c>
      <c r="E69" t="s">
        <v>650</v>
      </c>
      <c r="F69" t="s">
        <v>651</v>
      </c>
      <c r="G69" t="s">
        <v>646</v>
      </c>
      <c r="I69" s="98">
        <v>-2002011236</v>
      </c>
      <c r="J69" t="s">
        <v>694</v>
      </c>
      <c r="K69" t="s">
        <v>672</v>
      </c>
      <c r="L69" t="s">
        <v>666</v>
      </c>
      <c r="M69" t="s">
        <v>608</v>
      </c>
      <c r="N69" t="s">
        <v>609</v>
      </c>
      <c r="O69" t="s">
        <v>621</v>
      </c>
    </row>
    <row r="70" spans="1:15">
      <c r="A70">
        <v>869009</v>
      </c>
      <c r="B70" t="s">
        <v>642</v>
      </c>
      <c r="C70" t="s">
        <v>618</v>
      </c>
      <c r="D70" t="s">
        <v>710</v>
      </c>
      <c r="E70" t="s">
        <v>653</v>
      </c>
      <c r="F70" t="s">
        <v>654</v>
      </c>
      <c r="G70" t="s">
        <v>646</v>
      </c>
      <c r="I70" s="98">
        <v>-2002011247</v>
      </c>
      <c r="J70" t="s">
        <v>606</v>
      </c>
      <c r="K70" t="s">
        <v>672</v>
      </c>
      <c r="L70" t="s">
        <v>666</v>
      </c>
      <c r="M70" t="s">
        <v>608</v>
      </c>
      <c r="N70" t="s">
        <v>609</v>
      </c>
    </row>
    <row r="71" spans="1:15">
      <c r="A71">
        <v>869010</v>
      </c>
      <c r="B71" t="s">
        <v>655</v>
      </c>
      <c r="C71" t="s">
        <v>618</v>
      </c>
      <c r="D71" t="s">
        <v>710</v>
      </c>
      <c r="E71" t="s">
        <v>656</v>
      </c>
      <c r="F71" t="s">
        <v>657</v>
      </c>
      <c r="G71" t="s">
        <v>646</v>
      </c>
      <c r="I71" s="98">
        <v>-2002011253</v>
      </c>
      <c r="J71" t="s">
        <v>652</v>
      </c>
      <c r="K71" t="s">
        <v>672</v>
      </c>
      <c r="L71" t="s">
        <v>666</v>
      </c>
      <c r="M71" t="s">
        <v>608</v>
      </c>
      <c r="N71" t="s">
        <v>609</v>
      </c>
      <c r="O71" t="s">
        <v>629</v>
      </c>
    </row>
    <row r="72" spans="1:15" hidden="1">
      <c r="A72">
        <v>869040</v>
      </c>
      <c r="B72" t="s">
        <v>658</v>
      </c>
      <c r="C72" t="s">
        <v>601</v>
      </c>
      <c r="D72" t="s">
        <v>710</v>
      </c>
      <c r="E72" t="s">
        <v>659</v>
      </c>
      <c r="F72" t="s">
        <v>660</v>
      </c>
      <c r="G72" t="s">
        <v>646</v>
      </c>
      <c r="I72" s="98">
        <v>-2002011258</v>
      </c>
      <c r="J72" t="s">
        <v>678</v>
      </c>
      <c r="K72" t="s">
        <v>712</v>
      </c>
      <c r="L72" t="s">
        <v>666</v>
      </c>
      <c r="M72" t="s">
        <v>608</v>
      </c>
      <c r="N72" t="s">
        <v>609</v>
      </c>
    </row>
    <row r="73" spans="1:15" hidden="1">
      <c r="A73">
        <v>868994</v>
      </c>
      <c r="B73" t="s">
        <v>642</v>
      </c>
      <c r="C73" t="s">
        <v>601</v>
      </c>
      <c r="D73" t="s">
        <v>713</v>
      </c>
      <c r="E73" t="s">
        <v>644</v>
      </c>
      <c r="F73" t="s">
        <v>645</v>
      </c>
      <c r="G73" t="s">
        <v>646</v>
      </c>
      <c r="I73" s="98">
        <v>-2002011278</v>
      </c>
      <c r="J73" t="s">
        <v>652</v>
      </c>
      <c r="K73" t="s">
        <v>679</v>
      </c>
      <c r="L73" t="s">
        <v>666</v>
      </c>
      <c r="M73" t="s">
        <v>608</v>
      </c>
      <c r="N73" t="s">
        <v>609</v>
      </c>
      <c r="O73" t="s">
        <v>621</v>
      </c>
    </row>
    <row r="74" spans="1:15" hidden="1">
      <c r="A74">
        <v>869022</v>
      </c>
      <c r="B74" t="s">
        <v>714</v>
      </c>
      <c r="C74" t="s">
        <v>601</v>
      </c>
      <c r="D74" t="s">
        <v>675</v>
      </c>
      <c r="E74" t="s">
        <v>715</v>
      </c>
      <c r="F74" t="s">
        <v>716</v>
      </c>
      <c r="G74" t="s">
        <v>646</v>
      </c>
      <c r="I74" s="98">
        <v>12009064</v>
      </c>
      <c r="J74" t="s">
        <v>614</v>
      </c>
      <c r="K74" t="s">
        <v>679</v>
      </c>
      <c r="L74" t="s">
        <v>666</v>
      </c>
      <c r="M74" t="s">
        <v>615</v>
      </c>
      <c r="N74" t="s">
        <v>616</v>
      </c>
      <c r="O74" t="s">
        <v>683</v>
      </c>
    </row>
    <row r="75" spans="1:15" hidden="1">
      <c r="A75">
        <v>868995</v>
      </c>
      <c r="B75" t="s">
        <v>647</v>
      </c>
      <c r="C75" t="s">
        <v>601</v>
      </c>
      <c r="D75" t="s">
        <v>713</v>
      </c>
      <c r="E75" t="s">
        <v>648</v>
      </c>
      <c r="F75" t="s">
        <v>649</v>
      </c>
      <c r="G75" t="s">
        <v>646</v>
      </c>
      <c r="I75" s="98">
        <v>12009074</v>
      </c>
      <c r="J75" t="s">
        <v>622</v>
      </c>
      <c r="K75" t="s">
        <v>665</v>
      </c>
      <c r="L75" t="s">
        <v>666</v>
      </c>
      <c r="M75" t="s">
        <v>717</v>
      </c>
      <c r="N75" t="s">
        <v>609</v>
      </c>
    </row>
    <row r="76" spans="1:15">
      <c r="A76">
        <v>869008</v>
      </c>
      <c r="B76" t="s">
        <v>643</v>
      </c>
      <c r="C76" t="s">
        <v>618</v>
      </c>
      <c r="D76" t="s">
        <v>713</v>
      </c>
      <c r="E76" t="s">
        <v>650</v>
      </c>
      <c r="F76" t="s">
        <v>651</v>
      </c>
      <c r="G76" t="s">
        <v>646</v>
      </c>
      <c r="I76" s="98">
        <v>12009061</v>
      </c>
      <c r="J76" t="s">
        <v>614</v>
      </c>
      <c r="K76" t="s">
        <v>674</v>
      </c>
      <c r="L76" t="s">
        <v>666</v>
      </c>
      <c r="M76" t="s">
        <v>615</v>
      </c>
      <c r="N76" t="s">
        <v>616</v>
      </c>
      <c r="O76" t="s">
        <v>683</v>
      </c>
    </row>
    <row r="77" spans="1:15">
      <c r="A77">
        <v>869009</v>
      </c>
      <c r="B77" t="s">
        <v>642</v>
      </c>
      <c r="C77" t="s">
        <v>618</v>
      </c>
      <c r="D77" t="s">
        <v>713</v>
      </c>
      <c r="E77" t="s">
        <v>653</v>
      </c>
      <c r="F77" t="s">
        <v>654</v>
      </c>
      <c r="G77" t="s">
        <v>646</v>
      </c>
      <c r="I77" s="98">
        <v>12002196</v>
      </c>
      <c r="J77" t="s">
        <v>718</v>
      </c>
      <c r="K77" t="s">
        <v>665</v>
      </c>
      <c r="L77" t="s">
        <v>666</v>
      </c>
      <c r="M77" t="s">
        <v>667</v>
      </c>
      <c r="N77" t="s">
        <v>668</v>
      </c>
      <c r="O77" t="s">
        <v>671</v>
      </c>
    </row>
    <row r="78" spans="1:15">
      <c r="A78">
        <v>869010</v>
      </c>
      <c r="B78" t="s">
        <v>655</v>
      </c>
      <c r="C78" t="s">
        <v>618</v>
      </c>
      <c r="D78" t="s">
        <v>713</v>
      </c>
      <c r="E78" t="s">
        <v>656</v>
      </c>
      <c r="F78" t="s">
        <v>657</v>
      </c>
      <c r="G78" t="s">
        <v>646</v>
      </c>
      <c r="I78" s="98">
        <v>12002201</v>
      </c>
      <c r="J78" t="s">
        <v>719</v>
      </c>
      <c r="K78" t="s">
        <v>665</v>
      </c>
      <c r="L78" t="s">
        <v>666</v>
      </c>
      <c r="M78" t="s">
        <v>667</v>
      </c>
      <c r="N78" t="s">
        <v>668</v>
      </c>
      <c r="O78" t="s">
        <v>671</v>
      </c>
    </row>
    <row r="79" spans="1:15" hidden="1">
      <c r="A79">
        <v>869040</v>
      </c>
      <c r="B79" t="s">
        <v>658</v>
      </c>
      <c r="C79" t="s">
        <v>601</v>
      </c>
      <c r="D79" t="s">
        <v>713</v>
      </c>
      <c r="E79" t="s">
        <v>659</v>
      </c>
      <c r="F79" t="s">
        <v>660</v>
      </c>
      <c r="G79" t="s">
        <v>646</v>
      </c>
      <c r="I79" s="98">
        <v>-2002011237</v>
      </c>
      <c r="J79" t="s">
        <v>623</v>
      </c>
      <c r="K79" t="s">
        <v>672</v>
      </c>
      <c r="L79" t="s">
        <v>666</v>
      </c>
      <c r="M79" t="s">
        <v>608</v>
      </c>
      <c r="N79" t="s">
        <v>609</v>
      </c>
    </row>
    <row r="80" spans="1:15" hidden="1">
      <c r="A80">
        <v>869041</v>
      </c>
      <c r="B80" t="s">
        <v>655</v>
      </c>
      <c r="C80" t="s">
        <v>601</v>
      </c>
      <c r="D80" t="s">
        <v>713</v>
      </c>
      <c r="E80" t="s">
        <v>661</v>
      </c>
      <c r="F80" t="s">
        <v>662</v>
      </c>
      <c r="G80" t="s">
        <v>646</v>
      </c>
      <c r="I80" s="98">
        <v>-2002011242</v>
      </c>
      <c r="J80" t="s">
        <v>678</v>
      </c>
      <c r="K80" t="s">
        <v>672</v>
      </c>
      <c r="L80" t="s">
        <v>666</v>
      </c>
      <c r="M80" t="s">
        <v>608</v>
      </c>
      <c r="N80" t="s">
        <v>609</v>
      </c>
      <c r="O80" t="s">
        <v>621</v>
      </c>
    </row>
    <row r="81" spans="1:15" hidden="1">
      <c r="A81">
        <v>868994</v>
      </c>
      <c r="B81" t="s">
        <v>642</v>
      </c>
      <c r="C81" t="s">
        <v>601</v>
      </c>
      <c r="D81" t="s">
        <v>720</v>
      </c>
      <c r="E81" t="s">
        <v>644</v>
      </c>
      <c r="F81" t="s">
        <v>645</v>
      </c>
      <c r="G81" t="s">
        <v>646</v>
      </c>
      <c r="I81" s="98">
        <v>-2002011252</v>
      </c>
      <c r="J81" t="s">
        <v>652</v>
      </c>
      <c r="K81" t="s">
        <v>672</v>
      </c>
      <c r="L81" t="s">
        <v>666</v>
      </c>
      <c r="M81" t="s">
        <v>608</v>
      </c>
      <c r="N81" t="s">
        <v>609</v>
      </c>
    </row>
    <row r="82" spans="1:15" hidden="1">
      <c r="A82">
        <v>868995</v>
      </c>
      <c r="B82" t="s">
        <v>647</v>
      </c>
      <c r="C82" t="s">
        <v>601</v>
      </c>
      <c r="D82" t="s">
        <v>720</v>
      </c>
      <c r="E82" t="s">
        <v>648</v>
      </c>
      <c r="F82" t="s">
        <v>649</v>
      </c>
      <c r="G82" t="s">
        <v>646</v>
      </c>
      <c r="I82" s="98">
        <v>-2002011272</v>
      </c>
      <c r="J82" t="s">
        <v>678</v>
      </c>
      <c r="K82" t="s">
        <v>679</v>
      </c>
      <c r="L82" t="s">
        <v>666</v>
      </c>
      <c r="M82" t="s">
        <v>608</v>
      </c>
      <c r="N82" t="s">
        <v>609</v>
      </c>
      <c r="O82" t="s">
        <v>621</v>
      </c>
    </row>
    <row r="83" spans="1:15" hidden="1">
      <c r="A83">
        <v>869041</v>
      </c>
      <c r="B83" t="s">
        <v>655</v>
      </c>
      <c r="C83" t="s">
        <v>601</v>
      </c>
      <c r="D83" t="s">
        <v>710</v>
      </c>
      <c r="E83" t="s">
        <v>661</v>
      </c>
      <c r="F83" t="s">
        <v>662</v>
      </c>
      <c r="G83" t="s">
        <v>646</v>
      </c>
      <c r="I83" s="98">
        <v>-2002011275</v>
      </c>
      <c r="J83" t="s">
        <v>622</v>
      </c>
      <c r="K83" t="s">
        <v>679</v>
      </c>
      <c r="L83" t="s">
        <v>666</v>
      </c>
      <c r="M83" t="s">
        <v>608</v>
      </c>
      <c r="N83" t="s">
        <v>609</v>
      </c>
      <c r="O83" t="s">
        <v>621</v>
      </c>
    </row>
    <row r="84" spans="1:15" hidden="1">
      <c r="A84">
        <v>869020</v>
      </c>
      <c r="B84" t="s">
        <v>602</v>
      </c>
      <c r="C84" t="s">
        <v>695</v>
      </c>
      <c r="D84" t="s">
        <v>675</v>
      </c>
      <c r="E84" t="s">
        <v>721</v>
      </c>
      <c r="F84" t="s">
        <v>722</v>
      </c>
      <c r="G84" t="s">
        <v>613</v>
      </c>
      <c r="I84" s="98">
        <v>-2002011281</v>
      </c>
      <c r="J84" t="s">
        <v>663</v>
      </c>
      <c r="K84" t="s">
        <v>679</v>
      </c>
      <c r="L84" t="s">
        <v>666</v>
      </c>
      <c r="M84" t="s">
        <v>608</v>
      </c>
      <c r="N84" t="s">
        <v>609</v>
      </c>
      <c r="O84" t="s">
        <v>621</v>
      </c>
    </row>
    <row r="85" spans="1:15" hidden="1">
      <c r="A85">
        <v>868996</v>
      </c>
      <c r="B85" t="s">
        <v>638</v>
      </c>
      <c r="C85" t="s">
        <v>695</v>
      </c>
      <c r="D85" t="s">
        <v>675</v>
      </c>
      <c r="E85" t="s">
        <v>723</v>
      </c>
      <c r="F85" t="s">
        <v>724</v>
      </c>
      <c r="G85" t="s">
        <v>621</v>
      </c>
      <c r="I85" s="98">
        <v>12009071</v>
      </c>
      <c r="J85" t="s">
        <v>607</v>
      </c>
      <c r="K85" t="s">
        <v>679</v>
      </c>
      <c r="L85" t="s">
        <v>666</v>
      </c>
      <c r="M85" t="s">
        <v>615</v>
      </c>
      <c r="N85" t="s">
        <v>616</v>
      </c>
      <c r="O85" t="s">
        <v>683</v>
      </c>
    </row>
    <row r="86" spans="1:15" hidden="1">
      <c r="A86">
        <v>869040</v>
      </c>
      <c r="B86" t="s">
        <v>658</v>
      </c>
      <c r="C86" t="s">
        <v>601</v>
      </c>
      <c r="D86" t="s">
        <v>720</v>
      </c>
      <c r="E86" t="s">
        <v>659</v>
      </c>
      <c r="F86" t="s">
        <v>660</v>
      </c>
      <c r="G86" t="s">
        <v>646</v>
      </c>
      <c r="I86" s="98">
        <v>12002208</v>
      </c>
      <c r="J86" t="s">
        <v>725</v>
      </c>
      <c r="K86" t="s">
        <v>665</v>
      </c>
      <c r="L86" t="s">
        <v>666</v>
      </c>
      <c r="M86" t="s">
        <v>667</v>
      </c>
      <c r="N86" t="s">
        <v>668</v>
      </c>
      <c r="O86" t="s">
        <v>671</v>
      </c>
    </row>
    <row r="87" spans="1:15" hidden="1">
      <c r="A87">
        <v>869041</v>
      </c>
      <c r="B87" t="s">
        <v>655</v>
      </c>
      <c r="C87" t="s">
        <v>601</v>
      </c>
      <c r="D87" t="s">
        <v>720</v>
      </c>
      <c r="E87" t="s">
        <v>661</v>
      </c>
      <c r="F87" t="s">
        <v>662</v>
      </c>
      <c r="G87" t="s">
        <v>646</v>
      </c>
      <c r="I87" s="98">
        <v>12002221</v>
      </c>
      <c r="J87" t="s">
        <v>726</v>
      </c>
      <c r="K87" t="s">
        <v>665</v>
      </c>
      <c r="L87" t="s">
        <v>666</v>
      </c>
      <c r="M87" t="s">
        <v>667</v>
      </c>
      <c r="N87" t="s">
        <v>668</v>
      </c>
      <c r="O87" t="s">
        <v>671</v>
      </c>
    </row>
    <row r="88" spans="1:15" hidden="1">
      <c r="A88">
        <v>868994</v>
      </c>
      <c r="B88" t="s">
        <v>642</v>
      </c>
      <c r="C88" t="s">
        <v>601</v>
      </c>
      <c r="D88" t="s">
        <v>673</v>
      </c>
      <c r="E88" t="s">
        <v>644</v>
      </c>
      <c r="F88" t="s">
        <v>645</v>
      </c>
      <c r="G88" t="s">
        <v>646</v>
      </c>
      <c r="I88" s="98">
        <v>12002231</v>
      </c>
      <c r="J88" t="s">
        <v>727</v>
      </c>
      <c r="K88" t="s">
        <v>665</v>
      </c>
      <c r="L88" t="s">
        <v>666</v>
      </c>
      <c r="M88" t="s">
        <v>667</v>
      </c>
      <c r="N88" t="s">
        <v>668</v>
      </c>
      <c r="O88" t="s">
        <v>671</v>
      </c>
    </row>
    <row r="89" spans="1:15" hidden="1">
      <c r="A89">
        <v>868995</v>
      </c>
      <c r="B89" t="s">
        <v>647</v>
      </c>
      <c r="C89" t="s">
        <v>601</v>
      </c>
      <c r="D89" t="s">
        <v>673</v>
      </c>
      <c r="E89" t="s">
        <v>648</v>
      </c>
      <c r="F89" t="s">
        <v>649</v>
      </c>
      <c r="G89" t="s">
        <v>646</v>
      </c>
      <c r="I89" s="98">
        <v>12002234</v>
      </c>
      <c r="J89" t="s">
        <v>728</v>
      </c>
      <c r="K89" t="s">
        <v>665</v>
      </c>
      <c r="L89" t="s">
        <v>666</v>
      </c>
      <c r="M89" t="s">
        <v>667</v>
      </c>
      <c r="N89" t="s">
        <v>668</v>
      </c>
      <c r="O89" t="s">
        <v>671</v>
      </c>
    </row>
    <row r="90" spans="1:15">
      <c r="A90">
        <v>869008</v>
      </c>
      <c r="B90" t="s">
        <v>643</v>
      </c>
      <c r="C90" t="s">
        <v>618</v>
      </c>
      <c r="D90" t="s">
        <v>673</v>
      </c>
      <c r="E90" t="s">
        <v>650</v>
      </c>
      <c r="F90" t="s">
        <v>651</v>
      </c>
      <c r="G90" t="s">
        <v>646</v>
      </c>
      <c r="I90" s="98">
        <v>12002240</v>
      </c>
      <c r="J90" t="s">
        <v>729</v>
      </c>
      <c r="K90" t="s">
        <v>665</v>
      </c>
      <c r="L90" t="s">
        <v>666</v>
      </c>
      <c r="M90" t="s">
        <v>667</v>
      </c>
      <c r="N90" t="s">
        <v>668</v>
      </c>
      <c r="O90" t="s">
        <v>671</v>
      </c>
    </row>
    <row r="91" spans="1:15">
      <c r="A91">
        <v>869009</v>
      </c>
      <c r="B91" t="s">
        <v>642</v>
      </c>
      <c r="C91" t="s">
        <v>618</v>
      </c>
      <c r="D91" t="s">
        <v>673</v>
      </c>
      <c r="E91" t="s">
        <v>653</v>
      </c>
      <c r="F91" t="s">
        <v>654</v>
      </c>
      <c r="G91" t="s">
        <v>646</v>
      </c>
      <c r="I91" s="98">
        <v>12002253</v>
      </c>
      <c r="J91" t="s">
        <v>730</v>
      </c>
      <c r="K91" t="s">
        <v>665</v>
      </c>
      <c r="L91" t="s">
        <v>666</v>
      </c>
      <c r="M91" t="s">
        <v>667</v>
      </c>
      <c r="N91" t="s">
        <v>668</v>
      </c>
      <c r="O91" t="s">
        <v>671</v>
      </c>
    </row>
    <row r="92" spans="1:15">
      <c r="A92">
        <v>869010</v>
      </c>
      <c r="B92" t="s">
        <v>655</v>
      </c>
      <c r="C92" t="s">
        <v>618</v>
      </c>
      <c r="D92" t="s">
        <v>673</v>
      </c>
      <c r="E92" t="s">
        <v>656</v>
      </c>
      <c r="F92" t="s">
        <v>657</v>
      </c>
      <c r="G92" t="s">
        <v>646</v>
      </c>
      <c r="I92" s="98">
        <v>12002263</v>
      </c>
      <c r="J92" t="s">
        <v>731</v>
      </c>
      <c r="K92" t="s">
        <v>665</v>
      </c>
      <c r="L92" t="s">
        <v>666</v>
      </c>
      <c r="M92" t="s">
        <v>667</v>
      </c>
      <c r="N92" t="s">
        <v>668</v>
      </c>
      <c r="O92" t="s">
        <v>671</v>
      </c>
    </row>
    <row r="93" spans="1:15" hidden="1">
      <c r="A93">
        <v>869024</v>
      </c>
      <c r="B93" t="s">
        <v>600</v>
      </c>
      <c r="C93" t="s">
        <v>601</v>
      </c>
      <c r="D93" t="s">
        <v>673</v>
      </c>
      <c r="E93" t="s">
        <v>603</v>
      </c>
      <c r="F93" t="s">
        <v>604</v>
      </c>
      <c r="G93" t="s">
        <v>605</v>
      </c>
      <c r="I93" s="98">
        <v>12002266</v>
      </c>
      <c r="J93" t="s">
        <v>732</v>
      </c>
      <c r="K93" t="s">
        <v>665</v>
      </c>
      <c r="L93" t="s">
        <v>666</v>
      </c>
      <c r="M93" t="s">
        <v>667</v>
      </c>
      <c r="N93" t="s">
        <v>668</v>
      </c>
      <c r="O93" t="s">
        <v>671</v>
      </c>
    </row>
    <row r="94" spans="1:15" hidden="1">
      <c r="A94">
        <v>869040</v>
      </c>
      <c r="B94" t="s">
        <v>658</v>
      </c>
      <c r="C94" t="s">
        <v>601</v>
      </c>
      <c r="D94" t="s">
        <v>673</v>
      </c>
      <c r="E94" t="s">
        <v>659</v>
      </c>
      <c r="F94" t="s">
        <v>660</v>
      </c>
      <c r="G94" t="s">
        <v>646</v>
      </c>
      <c r="I94" s="98">
        <v>12002314</v>
      </c>
      <c r="J94" t="s">
        <v>602</v>
      </c>
      <c r="K94" t="s">
        <v>665</v>
      </c>
      <c r="L94" t="s">
        <v>666</v>
      </c>
      <c r="M94" t="s">
        <v>733</v>
      </c>
      <c r="N94" t="s">
        <v>734</v>
      </c>
      <c r="O94" t="s">
        <v>613</v>
      </c>
    </row>
    <row r="95" spans="1:15" hidden="1">
      <c r="A95">
        <v>869041</v>
      </c>
      <c r="B95" t="s">
        <v>655</v>
      </c>
      <c r="C95" t="s">
        <v>601</v>
      </c>
      <c r="D95" t="s">
        <v>673</v>
      </c>
      <c r="E95" t="s">
        <v>661</v>
      </c>
      <c r="F95" t="s">
        <v>662</v>
      </c>
      <c r="G95" t="s">
        <v>646</v>
      </c>
      <c r="I95" s="98">
        <v>-2002011208</v>
      </c>
      <c r="J95" t="s">
        <v>678</v>
      </c>
      <c r="K95" t="s">
        <v>674</v>
      </c>
      <c r="L95" t="s">
        <v>666</v>
      </c>
      <c r="M95" t="s">
        <v>608</v>
      </c>
      <c r="N95" t="s">
        <v>609</v>
      </c>
      <c r="O95" t="s">
        <v>629</v>
      </c>
    </row>
    <row r="96" spans="1:15" hidden="1">
      <c r="A96">
        <v>868994</v>
      </c>
      <c r="B96" t="s">
        <v>642</v>
      </c>
      <c r="C96" t="s">
        <v>601</v>
      </c>
      <c r="D96" t="s">
        <v>735</v>
      </c>
      <c r="E96" t="s">
        <v>644</v>
      </c>
      <c r="F96" t="s">
        <v>645</v>
      </c>
      <c r="G96" t="s">
        <v>646</v>
      </c>
      <c r="I96" s="98">
        <v>-2002011217</v>
      </c>
      <c r="J96" t="s">
        <v>623</v>
      </c>
      <c r="K96" t="s">
        <v>695</v>
      </c>
      <c r="L96" t="s">
        <v>666</v>
      </c>
      <c r="M96" t="s">
        <v>608</v>
      </c>
      <c r="N96" t="s">
        <v>609</v>
      </c>
      <c r="O96" t="s">
        <v>629</v>
      </c>
    </row>
    <row r="97" spans="1:15" hidden="1">
      <c r="A97">
        <v>868995</v>
      </c>
      <c r="B97" t="s">
        <v>647</v>
      </c>
      <c r="C97" t="s">
        <v>601</v>
      </c>
      <c r="D97" t="s">
        <v>735</v>
      </c>
      <c r="E97" t="s">
        <v>648</v>
      </c>
      <c r="F97" t="s">
        <v>649</v>
      </c>
      <c r="G97" t="s">
        <v>646</v>
      </c>
      <c r="I97" s="98">
        <v>-2002011230</v>
      </c>
      <c r="J97" t="s">
        <v>639</v>
      </c>
      <c r="K97" t="s">
        <v>695</v>
      </c>
      <c r="L97" t="s">
        <v>666</v>
      </c>
      <c r="M97" t="s">
        <v>608</v>
      </c>
      <c r="N97" t="s">
        <v>609</v>
      </c>
      <c r="O97" t="s">
        <v>621</v>
      </c>
    </row>
    <row r="98" spans="1:15">
      <c r="A98">
        <v>869008</v>
      </c>
      <c r="B98" t="s">
        <v>643</v>
      </c>
      <c r="C98" t="s">
        <v>618</v>
      </c>
      <c r="D98" t="s">
        <v>735</v>
      </c>
      <c r="E98" t="s">
        <v>650</v>
      </c>
      <c r="F98" t="s">
        <v>651</v>
      </c>
      <c r="G98" t="s">
        <v>646</v>
      </c>
      <c r="I98" s="98">
        <v>12002213</v>
      </c>
      <c r="J98" t="s">
        <v>736</v>
      </c>
      <c r="K98" t="s">
        <v>665</v>
      </c>
      <c r="L98" t="s">
        <v>666</v>
      </c>
      <c r="M98" t="s">
        <v>667</v>
      </c>
      <c r="N98" t="s">
        <v>668</v>
      </c>
      <c r="O98" t="s">
        <v>671</v>
      </c>
    </row>
    <row r="99" spans="1:15">
      <c r="A99">
        <v>869009</v>
      </c>
      <c r="B99" t="s">
        <v>642</v>
      </c>
      <c r="C99" t="s">
        <v>618</v>
      </c>
      <c r="D99" t="s">
        <v>735</v>
      </c>
      <c r="E99" t="s">
        <v>653</v>
      </c>
      <c r="F99" t="s">
        <v>654</v>
      </c>
      <c r="G99" t="s">
        <v>646</v>
      </c>
      <c r="I99" s="98">
        <v>12002216</v>
      </c>
      <c r="J99" t="s">
        <v>737</v>
      </c>
      <c r="K99" t="s">
        <v>665</v>
      </c>
      <c r="L99" t="s">
        <v>666</v>
      </c>
      <c r="M99" t="s">
        <v>667</v>
      </c>
      <c r="N99" t="s">
        <v>668</v>
      </c>
      <c r="O99" t="s">
        <v>671</v>
      </c>
    </row>
    <row r="100" spans="1:15">
      <c r="A100">
        <v>869010</v>
      </c>
      <c r="B100" t="s">
        <v>655</v>
      </c>
      <c r="C100" t="s">
        <v>618</v>
      </c>
      <c r="D100" t="s">
        <v>735</v>
      </c>
      <c r="E100" t="s">
        <v>656</v>
      </c>
      <c r="F100" t="s">
        <v>657</v>
      </c>
      <c r="G100" t="s">
        <v>646</v>
      </c>
      <c r="I100" s="98">
        <v>12002226</v>
      </c>
      <c r="J100" t="s">
        <v>738</v>
      </c>
      <c r="K100" t="s">
        <v>665</v>
      </c>
      <c r="L100" t="s">
        <v>666</v>
      </c>
      <c r="M100" t="s">
        <v>667</v>
      </c>
      <c r="N100" t="s">
        <v>668</v>
      </c>
      <c r="O100" t="s">
        <v>739</v>
      </c>
    </row>
    <row r="101" spans="1:15" hidden="1">
      <c r="A101">
        <v>869024</v>
      </c>
      <c r="B101" t="s">
        <v>600</v>
      </c>
      <c r="C101" t="s">
        <v>601</v>
      </c>
      <c r="D101" t="s">
        <v>735</v>
      </c>
      <c r="E101" t="s">
        <v>603</v>
      </c>
      <c r="F101" t="s">
        <v>604</v>
      </c>
      <c r="G101" t="s">
        <v>605</v>
      </c>
      <c r="I101" s="98">
        <v>12002239</v>
      </c>
      <c r="J101" t="s">
        <v>740</v>
      </c>
      <c r="K101" t="s">
        <v>665</v>
      </c>
      <c r="L101" t="s">
        <v>666</v>
      </c>
      <c r="M101" t="s">
        <v>667</v>
      </c>
      <c r="N101" t="s">
        <v>668</v>
      </c>
      <c r="O101" t="s">
        <v>671</v>
      </c>
    </row>
    <row r="102" spans="1:15" hidden="1">
      <c r="A102">
        <v>869040</v>
      </c>
      <c r="B102" t="s">
        <v>658</v>
      </c>
      <c r="C102" t="s">
        <v>601</v>
      </c>
      <c r="D102" t="s">
        <v>735</v>
      </c>
      <c r="E102" t="s">
        <v>659</v>
      </c>
      <c r="F102" t="s">
        <v>660</v>
      </c>
      <c r="G102" t="s">
        <v>646</v>
      </c>
      <c r="I102" s="98">
        <v>12002245</v>
      </c>
      <c r="J102" t="s">
        <v>741</v>
      </c>
      <c r="K102" t="s">
        <v>665</v>
      </c>
      <c r="L102" t="s">
        <v>666</v>
      </c>
      <c r="M102" t="s">
        <v>667</v>
      </c>
      <c r="N102" t="s">
        <v>668</v>
      </c>
      <c r="O102" t="s">
        <v>671</v>
      </c>
    </row>
    <row r="103" spans="1:15" hidden="1">
      <c r="A103">
        <v>869041</v>
      </c>
      <c r="B103" t="s">
        <v>655</v>
      </c>
      <c r="C103" t="s">
        <v>601</v>
      </c>
      <c r="D103" t="s">
        <v>735</v>
      </c>
      <c r="E103" t="s">
        <v>661</v>
      </c>
      <c r="F103" t="s">
        <v>662</v>
      </c>
      <c r="G103" t="s">
        <v>646</v>
      </c>
      <c r="I103" s="98">
        <v>12002248</v>
      </c>
      <c r="J103" t="s">
        <v>742</v>
      </c>
      <c r="K103" t="s">
        <v>665</v>
      </c>
      <c r="L103" t="s">
        <v>666</v>
      </c>
      <c r="M103" t="s">
        <v>667</v>
      </c>
      <c r="N103" t="s">
        <v>668</v>
      </c>
      <c r="O103" t="s">
        <v>671</v>
      </c>
    </row>
    <row r="104" spans="1:15" hidden="1">
      <c r="A104">
        <v>868994</v>
      </c>
      <c r="B104" t="s">
        <v>642</v>
      </c>
      <c r="C104" t="s">
        <v>601</v>
      </c>
      <c r="D104" t="s">
        <v>743</v>
      </c>
      <c r="E104" t="s">
        <v>644</v>
      </c>
      <c r="F104" t="s">
        <v>645</v>
      </c>
      <c r="G104" t="s">
        <v>646</v>
      </c>
      <c r="I104" s="98">
        <v>12002258</v>
      </c>
      <c r="J104" t="s">
        <v>744</v>
      </c>
      <c r="K104" t="s">
        <v>665</v>
      </c>
      <c r="L104" t="s">
        <v>666</v>
      </c>
      <c r="M104" t="s">
        <v>667</v>
      </c>
      <c r="N104" t="s">
        <v>668</v>
      </c>
      <c r="O104" t="s">
        <v>671</v>
      </c>
    </row>
    <row r="105" spans="1:15" hidden="1">
      <c r="A105">
        <v>868995</v>
      </c>
      <c r="B105" t="s">
        <v>647</v>
      </c>
      <c r="C105" t="s">
        <v>601</v>
      </c>
      <c r="D105" t="s">
        <v>743</v>
      </c>
      <c r="E105" t="s">
        <v>648</v>
      </c>
      <c r="F105" t="s">
        <v>649</v>
      </c>
      <c r="G105" t="s">
        <v>646</v>
      </c>
      <c r="I105" s="98">
        <v>12002306</v>
      </c>
      <c r="J105" t="s">
        <v>745</v>
      </c>
      <c r="K105" t="s">
        <v>665</v>
      </c>
      <c r="L105" t="s">
        <v>666</v>
      </c>
      <c r="M105" t="s">
        <v>697</v>
      </c>
      <c r="N105" t="s">
        <v>698</v>
      </c>
      <c r="O105" t="s">
        <v>699</v>
      </c>
    </row>
    <row r="106" spans="1:15">
      <c r="A106">
        <v>869008</v>
      </c>
      <c r="B106" t="s">
        <v>643</v>
      </c>
      <c r="C106" t="s">
        <v>618</v>
      </c>
      <c r="D106" t="s">
        <v>743</v>
      </c>
      <c r="E106" t="s">
        <v>650</v>
      </c>
      <c r="F106" t="s">
        <v>651</v>
      </c>
      <c r="G106" t="s">
        <v>646</v>
      </c>
      <c r="I106" s="98">
        <v>-2002011216</v>
      </c>
      <c r="J106" t="s">
        <v>623</v>
      </c>
      <c r="K106" t="s">
        <v>695</v>
      </c>
      <c r="L106" t="s">
        <v>666</v>
      </c>
      <c r="M106" t="s">
        <v>608</v>
      </c>
      <c r="N106" t="s">
        <v>609</v>
      </c>
    </row>
    <row r="107" spans="1:15">
      <c r="A107">
        <v>869009</v>
      </c>
      <c r="B107" t="s">
        <v>642</v>
      </c>
      <c r="C107" t="s">
        <v>618</v>
      </c>
      <c r="D107" t="s">
        <v>743</v>
      </c>
      <c r="E107" t="s">
        <v>653</v>
      </c>
      <c r="F107" t="s">
        <v>654</v>
      </c>
      <c r="G107" t="s">
        <v>646</v>
      </c>
      <c r="I107" s="98">
        <v>-2002011222</v>
      </c>
      <c r="J107" t="s">
        <v>622</v>
      </c>
      <c r="K107" t="s">
        <v>695</v>
      </c>
      <c r="L107" t="s">
        <v>666</v>
      </c>
      <c r="M107" t="s">
        <v>608</v>
      </c>
      <c r="N107" t="s">
        <v>609</v>
      </c>
    </row>
    <row r="108" spans="1:15">
      <c r="A108">
        <v>869010</v>
      </c>
      <c r="B108" t="s">
        <v>655</v>
      </c>
      <c r="C108" t="s">
        <v>618</v>
      </c>
      <c r="D108" t="s">
        <v>743</v>
      </c>
      <c r="E108" t="s">
        <v>656</v>
      </c>
      <c r="F108" t="s">
        <v>657</v>
      </c>
      <c r="G108" t="s">
        <v>646</v>
      </c>
      <c r="I108" s="98">
        <v>-2002011225</v>
      </c>
      <c r="J108" t="s">
        <v>606</v>
      </c>
      <c r="K108" t="s">
        <v>695</v>
      </c>
      <c r="L108" t="s">
        <v>666</v>
      </c>
      <c r="M108" t="s">
        <v>608</v>
      </c>
      <c r="N108" t="s">
        <v>609</v>
      </c>
    </row>
    <row r="109" spans="1:15" hidden="1">
      <c r="A109">
        <v>869040</v>
      </c>
      <c r="B109" t="s">
        <v>658</v>
      </c>
      <c r="C109" t="s">
        <v>601</v>
      </c>
      <c r="D109" t="s">
        <v>743</v>
      </c>
      <c r="E109" t="s">
        <v>659</v>
      </c>
      <c r="F109" t="s">
        <v>660</v>
      </c>
      <c r="G109" t="s">
        <v>646</v>
      </c>
      <c r="I109" s="98">
        <v>12002204</v>
      </c>
      <c r="J109" t="s">
        <v>746</v>
      </c>
      <c r="K109" t="s">
        <v>665</v>
      </c>
      <c r="L109" t="s">
        <v>666</v>
      </c>
      <c r="M109" t="s">
        <v>667</v>
      </c>
      <c r="N109" t="s">
        <v>668</v>
      </c>
      <c r="O109" t="s">
        <v>671</v>
      </c>
    </row>
    <row r="110" spans="1:15" hidden="1">
      <c r="A110">
        <v>869041</v>
      </c>
      <c r="B110" t="s">
        <v>655</v>
      </c>
      <c r="C110" t="s">
        <v>601</v>
      </c>
      <c r="D110" t="s">
        <v>743</v>
      </c>
      <c r="E110" t="s">
        <v>661</v>
      </c>
      <c r="F110" t="s">
        <v>662</v>
      </c>
      <c r="G110" t="s">
        <v>646</v>
      </c>
      <c r="I110" s="98">
        <v>-2002011234</v>
      </c>
      <c r="J110" t="s">
        <v>694</v>
      </c>
      <c r="K110" t="s">
        <v>672</v>
      </c>
      <c r="L110" t="s">
        <v>666</v>
      </c>
      <c r="M110" t="s">
        <v>608</v>
      </c>
      <c r="N110" t="s">
        <v>609</v>
      </c>
    </row>
    <row r="111" spans="1:15" hidden="1">
      <c r="A111">
        <v>868994</v>
      </c>
      <c r="B111" t="s">
        <v>642</v>
      </c>
      <c r="C111" t="s">
        <v>601</v>
      </c>
      <c r="D111" t="s">
        <v>747</v>
      </c>
      <c r="E111" t="s">
        <v>644</v>
      </c>
      <c r="F111" t="s">
        <v>645</v>
      </c>
      <c r="G111" t="s">
        <v>646</v>
      </c>
      <c r="I111" s="98">
        <v>-2002011245</v>
      </c>
      <c r="J111" t="s">
        <v>622</v>
      </c>
      <c r="K111" t="s">
        <v>672</v>
      </c>
      <c r="L111" t="s">
        <v>666</v>
      </c>
      <c r="M111" t="s">
        <v>608</v>
      </c>
      <c r="N111" t="s">
        <v>609</v>
      </c>
      <c r="O111" t="s">
        <v>621</v>
      </c>
    </row>
    <row r="112" spans="1:15" hidden="1">
      <c r="A112">
        <v>868995</v>
      </c>
      <c r="B112" t="s">
        <v>647</v>
      </c>
      <c r="C112" t="s">
        <v>601</v>
      </c>
      <c r="D112" t="s">
        <v>747</v>
      </c>
      <c r="E112" t="s">
        <v>648</v>
      </c>
      <c r="F112" t="s">
        <v>649</v>
      </c>
      <c r="G112" t="s">
        <v>646</v>
      </c>
      <c r="I112" s="98">
        <v>-2002011255</v>
      </c>
      <c r="J112" t="s">
        <v>694</v>
      </c>
      <c r="K112" t="s">
        <v>712</v>
      </c>
      <c r="L112" t="s">
        <v>666</v>
      </c>
      <c r="M112" t="s">
        <v>608</v>
      </c>
      <c r="N112" t="s">
        <v>609</v>
      </c>
    </row>
    <row r="113" spans="1:15">
      <c r="A113">
        <v>869008</v>
      </c>
      <c r="B113" t="s">
        <v>643</v>
      </c>
      <c r="C113" t="s">
        <v>618</v>
      </c>
      <c r="D113" t="s">
        <v>747</v>
      </c>
      <c r="E113" t="s">
        <v>650</v>
      </c>
      <c r="F113" t="s">
        <v>651</v>
      </c>
      <c r="G113" t="s">
        <v>646</v>
      </c>
      <c r="I113" s="98">
        <v>-2002011260</v>
      </c>
      <c r="J113" t="s">
        <v>678</v>
      </c>
      <c r="K113" t="s">
        <v>712</v>
      </c>
      <c r="L113" t="s">
        <v>666</v>
      </c>
      <c r="M113" t="s">
        <v>608</v>
      </c>
      <c r="N113" t="s">
        <v>609</v>
      </c>
      <c r="O113" t="s">
        <v>621</v>
      </c>
    </row>
    <row r="114" spans="1:15" hidden="1">
      <c r="A114">
        <v>868997</v>
      </c>
      <c r="B114" t="s">
        <v>640</v>
      </c>
      <c r="C114" t="s">
        <v>695</v>
      </c>
      <c r="D114" t="s">
        <v>675</v>
      </c>
      <c r="E114" t="s">
        <v>748</v>
      </c>
      <c r="F114" t="s">
        <v>749</v>
      </c>
      <c r="G114" t="s">
        <v>621</v>
      </c>
      <c r="I114" s="98">
        <v>-2002011267</v>
      </c>
      <c r="J114" t="s">
        <v>623</v>
      </c>
      <c r="K114" t="s">
        <v>679</v>
      </c>
      <c r="L114" t="s">
        <v>666</v>
      </c>
      <c r="M114" t="s">
        <v>608</v>
      </c>
      <c r="N114" t="s">
        <v>609</v>
      </c>
    </row>
    <row r="115" spans="1:15" hidden="1">
      <c r="A115">
        <v>868998</v>
      </c>
      <c r="B115" t="s">
        <v>642</v>
      </c>
      <c r="C115" t="s">
        <v>695</v>
      </c>
      <c r="D115" t="s">
        <v>675</v>
      </c>
      <c r="E115" t="s">
        <v>750</v>
      </c>
      <c r="F115" t="s">
        <v>751</v>
      </c>
      <c r="G115" t="s">
        <v>646</v>
      </c>
      <c r="I115" s="98">
        <v>-2002011280</v>
      </c>
      <c r="J115" t="s">
        <v>663</v>
      </c>
      <c r="K115" t="s">
        <v>679</v>
      </c>
      <c r="L115" t="s">
        <v>666</v>
      </c>
      <c r="M115" t="s">
        <v>608</v>
      </c>
      <c r="N115" t="s">
        <v>609</v>
      </c>
      <c r="O115" t="s">
        <v>629</v>
      </c>
    </row>
    <row r="116" spans="1:15" hidden="1">
      <c r="A116">
        <v>869040</v>
      </c>
      <c r="B116" t="s">
        <v>658</v>
      </c>
      <c r="C116" t="s">
        <v>601</v>
      </c>
      <c r="D116" t="s">
        <v>747</v>
      </c>
      <c r="E116" t="s">
        <v>659</v>
      </c>
      <c r="F116" t="s">
        <v>660</v>
      </c>
      <c r="G116" t="s">
        <v>646</v>
      </c>
      <c r="I116" s="98">
        <v>12009066</v>
      </c>
      <c r="J116" t="s">
        <v>607</v>
      </c>
      <c r="K116" t="s">
        <v>672</v>
      </c>
      <c r="L116" t="s">
        <v>666</v>
      </c>
      <c r="M116" t="s">
        <v>615</v>
      </c>
      <c r="N116" t="s">
        <v>616</v>
      </c>
      <c r="O116" t="s">
        <v>683</v>
      </c>
    </row>
    <row r="117" spans="1:15" hidden="1">
      <c r="A117">
        <v>869041</v>
      </c>
      <c r="B117" t="s">
        <v>655</v>
      </c>
      <c r="C117" t="s">
        <v>601</v>
      </c>
      <c r="D117" t="s">
        <v>747</v>
      </c>
      <c r="E117" t="s">
        <v>661</v>
      </c>
      <c r="F117" t="s">
        <v>662</v>
      </c>
      <c r="G117" t="s">
        <v>646</v>
      </c>
      <c r="I117" s="98">
        <v>12009072</v>
      </c>
      <c r="J117" t="s">
        <v>607</v>
      </c>
      <c r="K117" t="s">
        <v>712</v>
      </c>
      <c r="L117" t="s">
        <v>666</v>
      </c>
      <c r="M117" t="s">
        <v>615</v>
      </c>
      <c r="N117" t="s">
        <v>616</v>
      </c>
      <c r="O117" t="s">
        <v>683</v>
      </c>
    </row>
    <row r="118" spans="1:15" hidden="1">
      <c r="A118">
        <v>868994</v>
      </c>
      <c r="B118" t="s">
        <v>642</v>
      </c>
      <c r="C118" t="s">
        <v>601</v>
      </c>
      <c r="D118" t="s">
        <v>752</v>
      </c>
      <c r="E118" t="s">
        <v>644</v>
      </c>
      <c r="F118" t="s">
        <v>645</v>
      </c>
      <c r="G118" t="s">
        <v>646</v>
      </c>
      <c r="I118" s="98">
        <v>12002098</v>
      </c>
      <c r="J118" t="s">
        <v>607</v>
      </c>
      <c r="K118" t="s">
        <v>665</v>
      </c>
      <c r="L118" t="s">
        <v>666</v>
      </c>
      <c r="M118" t="s">
        <v>753</v>
      </c>
      <c r="N118" t="s">
        <v>698</v>
      </c>
      <c r="O118" t="s">
        <v>683</v>
      </c>
    </row>
    <row r="119" spans="1:15" hidden="1">
      <c r="A119">
        <v>868995</v>
      </c>
      <c r="B119" t="s">
        <v>647</v>
      </c>
      <c r="C119" t="s">
        <v>601</v>
      </c>
      <c r="D119" t="s">
        <v>752</v>
      </c>
      <c r="E119" t="s">
        <v>648</v>
      </c>
      <c r="F119" t="s">
        <v>649</v>
      </c>
      <c r="G119" t="s">
        <v>646</v>
      </c>
      <c r="I119" s="98">
        <v>12002214</v>
      </c>
      <c r="J119" t="s">
        <v>754</v>
      </c>
      <c r="K119" t="s">
        <v>665</v>
      </c>
      <c r="L119" t="s">
        <v>666</v>
      </c>
      <c r="M119" t="s">
        <v>667</v>
      </c>
      <c r="N119" t="s">
        <v>668</v>
      </c>
      <c r="O119" t="s">
        <v>671</v>
      </c>
    </row>
    <row r="120" spans="1:15">
      <c r="A120">
        <v>869008</v>
      </c>
      <c r="B120" t="s">
        <v>643</v>
      </c>
      <c r="C120" t="s">
        <v>618</v>
      </c>
      <c r="D120" t="s">
        <v>752</v>
      </c>
      <c r="E120" t="s">
        <v>650</v>
      </c>
      <c r="F120" t="s">
        <v>651</v>
      </c>
      <c r="G120" t="s">
        <v>646</v>
      </c>
      <c r="I120" s="98">
        <v>12002219</v>
      </c>
      <c r="J120" t="s">
        <v>755</v>
      </c>
      <c r="K120" t="s">
        <v>665</v>
      </c>
      <c r="L120" t="s">
        <v>666</v>
      </c>
      <c r="M120" t="s">
        <v>667</v>
      </c>
      <c r="N120" t="s">
        <v>668</v>
      </c>
      <c r="O120" t="s">
        <v>671</v>
      </c>
    </row>
    <row r="121" spans="1:15">
      <c r="A121">
        <v>869009</v>
      </c>
      <c r="B121" t="s">
        <v>642</v>
      </c>
      <c r="C121" t="s">
        <v>618</v>
      </c>
      <c r="D121" t="s">
        <v>752</v>
      </c>
      <c r="E121" t="s">
        <v>653</v>
      </c>
      <c r="F121" t="s">
        <v>654</v>
      </c>
      <c r="G121" t="s">
        <v>646</v>
      </c>
      <c r="I121" s="98">
        <v>12002225</v>
      </c>
      <c r="J121" t="s">
        <v>756</v>
      </c>
      <c r="K121" t="s">
        <v>665</v>
      </c>
      <c r="L121" t="s">
        <v>666</v>
      </c>
      <c r="M121" t="s">
        <v>667</v>
      </c>
      <c r="N121" t="s">
        <v>668</v>
      </c>
      <c r="O121" t="s">
        <v>671</v>
      </c>
    </row>
    <row r="122" spans="1:15">
      <c r="A122">
        <v>869010</v>
      </c>
      <c r="B122" t="s">
        <v>655</v>
      </c>
      <c r="C122" t="s">
        <v>618</v>
      </c>
      <c r="D122" t="s">
        <v>752</v>
      </c>
      <c r="E122" t="s">
        <v>656</v>
      </c>
      <c r="F122" t="s">
        <v>657</v>
      </c>
      <c r="G122" t="s">
        <v>646</v>
      </c>
      <c r="I122" s="98">
        <v>12002236</v>
      </c>
      <c r="J122" t="s">
        <v>757</v>
      </c>
      <c r="K122" t="s">
        <v>665</v>
      </c>
      <c r="L122" t="s">
        <v>666</v>
      </c>
      <c r="M122" t="s">
        <v>667</v>
      </c>
      <c r="N122" t="s">
        <v>668</v>
      </c>
      <c r="O122" t="s">
        <v>671</v>
      </c>
    </row>
    <row r="123" spans="1:15" hidden="1">
      <c r="A123">
        <v>869040</v>
      </c>
      <c r="B123" t="s">
        <v>658</v>
      </c>
      <c r="C123" t="s">
        <v>601</v>
      </c>
      <c r="D123" t="s">
        <v>752</v>
      </c>
      <c r="E123" t="s">
        <v>659</v>
      </c>
      <c r="F123" t="s">
        <v>660</v>
      </c>
      <c r="G123" t="s">
        <v>646</v>
      </c>
      <c r="I123" s="98">
        <v>12002246</v>
      </c>
      <c r="J123" t="s">
        <v>758</v>
      </c>
      <c r="K123" t="s">
        <v>665</v>
      </c>
      <c r="L123" t="s">
        <v>666</v>
      </c>
      <c r="M123" t="s">
        <v>667</v>
      </c>
      <c r="N123" t="s">
        <v>668</v>
      </c>
      <c r="O123" t="s">
        <v>671</v>
      </c>
    </row>
    <row r="124" spans="1:15" hidden="1">
      <c r="A124">
        <v>869041</v>
      </c>
      <c r="B124" t="s">
        <v>655</v>
      </c>
      <c r="C124" t="s">
        <v>601</v>
      </c>
      <c r="D124" t="s">
        <v>752</v>
      </c>
      <c r="E124" t="s">
        <v>661</v>
      </c>
      <c r="F124" t="s">
        <v>662</v>
      </c>
      <c r="G124" t="s">
        <v>646</v>
      </c>
      <c r="I124" s="98">
        <v>12002251</v>
      </c>
      <c r="J124" t="s">
        <v>759</v>
      </c>
      <c r="K124" t="s">
        <v>665</v>
      </c>
      <c r="L124" t="s">
        <v>666</v>
      </c>
      <c r="M124" t="s">
        <v>667</v>
      </c>
      <c r="N124" t="s">
        <v>668</v>
      </c>
      <c r="O124" t="s">
        <v>671</v>
      </c>
    </row>
    <row r="125" spans="1:15" hidden="1">
      <c r="A125">
        <v>868994</v>
      </c>
      <c r="B125" t="s">
        <v>642</v>
      </c>
      <c r="C125" t="s">
        <v>601</v>
      </c>
      <c r="D125" t="s">
        <v>760</v>
      </c>
      <c r="E125" t="s">
        <v>644</v>
      </c>
      <c r="F125" t="s">
        <v>645</v>
      </c>
      <c r="G125" t="s">
        <v>646</v>
      </c>
      <c r="I125" s="98">
        <v>12002257</v>
      </c>
      <c r="J125" t="s">
        <v>761</v>
      </c>
      <c r="K125" t="s">
        <v>665</v>
      </c>
      <c r="L125" t="s">
        <v>666</v>
      </c>
      <c r="M125" t="s">
        <v>667</v>
      </c>
      <c r="N125" t="s">
        <v>668</v>
      </c>
      <c r="O125" t="s">
        <v>671</v>
      </c>
    </row>
    <row r="126" spans="1:15" hidden="1">
      <c r="A126">
        <v>868995</v>
      </c>
      <c r="B126" t="s">
        <v>647</v>
      </c>
      <c r="C126" t="s">
        <v>601</v>
      </c>
      <c r="D126" t="s">
        <v>760</v>
      </c>
      <c r="E126" t="s">
        <v>648</v>
      </c>
      <c r="F126" t="s">
        <v>649</v>
      </c>
      <c r="G126" t="s">
        <v>646</v>
      </c>
      <c r="I126" s="98">
        <v>12002268</v>
      </c>
      <c r="J126" t="s">
        <v>762</v>
      </c>
      <c r="K126" t="s">
        <v>665</v>
      </c>
      <c r="L126" t="s">
        <v>666</v>
      </c>
      <c r="M126" t="s">
        <v>667</v>
      </c>
      <c r="N126" t="s">
        <v>668</v>
      </c>
      <c r="O126" t="s">
        <v>671</v>
      </c>
    </row>
    <row r="127" spans="1:15">
      <c r="A127">
        <v>869008</v>
      </c>
      <c r="B127" t="s">
        <v>643</v>
      </c>
      <c r="C127" t="s">
        <v>618</v>
      </c>
      <c r="D127" t="s">
        <v>760</v>
      </c>
      <c r="E127" t="s">
        <v>650</v>
      </c>
      <c r="F127" t="s">
        <v>651</v>
      </c>
      <c r="G127" t="s">
        <v>646</v>
      </c>
      <c r="I127" s="98">
        <v>12002316</v>
      </c>
      <c r="J127" t="s">
        <v>747</v>
      </c>
      <c r="K127" t="s">
        <v>665</v>
      </c>
      <c r="L127" t="s">
        <v>666</v>
      </c>
      <c r="M127" t="s">
        <v>763</v>
      </c>
      <c r="N127" t="s">
        <v>764</v>
      </c>
      <c r="O127" t="s">
        <v>646</v>
      </c>
    </row>
    <row r="128" spans="1:15">
      <c r="A128">
        <v>869009</v>
      </c>
      <c r="B128" t="s">
        <v>642</v>
      </c>
      <c r="C128" t="s">
        <v>618</v>
      </c>
      <c r="D128" t="s">
        <v>760</v>
      </c>
      <c r="E128" t="s">
        <v>653</v>
      </c>
      <c r="F128" t="s">
        <v>654</v>
      </c>
      <c r="G128" t="s">
        <v>646</v>
      </c>
      <c r="I128" s="98">
        <v>-2002011223</v>
      </c>
      <c r="J128" t="s">
        <v>622</v>
      </c>
      <c r="K128" t="s">
        <v>695</v>
      </c>
      <c r="L128" t="s">
        <v>666</v>
      </c>
      <c r="M128" t="s">
        <v>608</v>
      </c>
      <c r="N128" t="s">
        <v>609</v>
      </c>
      <c r="O128" t="s">
        <v>629</v>
      </c>
    </row>
    <row r="129" spans="1:15">
      <c r="A129">
        <v>869010</v>
      </c>
      <c r="B129" t="s">
        <v>655</v>
      </c>
      <c r="C129" t="s">
        <v>618</v>
      </c>
      <c r="D129" t="s">
        <v>760</v>
      </c>
      <c r="E129" t="s">
        <v>656</v>
      </c>
      <c r="F129" t="s">
        <v>657</v>
      </c>
      <c r="G129" t="s">
        <v>646</v>
      </c>
      <c r="I129" s="98">
        <v>-2002011228</v>
      </c>
      <c r="J129" t="s">
        <v>639</v>
      </c>
      <c r="K129" t="s">
        <v>695</v>
      </c>
      <c r="L129" t="s">
        <v>666</v>
      </c>
      <c r="M129" t="s">
        <v>608</v>
      </c>
      <c r="N129" t="s">
        <v>609</v>
      </c>
    </row>
    <row r="130" spans="1:15" hidden="1">
      <c r="A130">
        <v>869024</v>
      </c>
      <c r="B130" t="s">
        <v>600</v>
      </c>
      <c r="C130" t="s">
        <v>601</v>
      </c>
      <c r="D130" t="s">
        <v>760</v>
      </c>
      <c r="E130" t="s">
        <v>603</v>
      </c>
      <c r="F130" t="s">
        <v>604</v>
      </c>
      <c r="G130" t="s">
        <v>605</v>
      </c>
      <c r="I130" s="98">
        <v>12002207</v>
      </c>
      <c r="J130" t="s">
        <v>765</v>
      </c>
      <c r="K130" t="s">
        <v>665</v>
      </c>
      <c r="L130" t="s">
        <v>666</v>
      </c>
      <c r="M130" t="s">
        <v>667</v>
      </c>
      <c r="N130" t="s">
        <v>668</v>
      </c>
      <c r="O130" t="s">
        <v>766</v>
      </c>
    </row>
    <row r="131" spans="1:15" hidden="1">
      <c r="A131">
        <v>869040</v>
      </c>
      <c r="B131" t="s">
        <v>658</v>
      </c>
      <c r="C131" t="s">
        <v>601</v>
      </c>
      <c r="D131" t="s">
        <v>760</v>
      </c>
      <c r="E131" t="s">
        <v>659</v>
      </c>
      <c r="F131" t="s">
        <v>660</v>
      </c>
      <c r="G131" t="s">
        <v>646</v>
      </c>
      <c r="I131" s="98">
        <v>12002280</v>
      </c>
      <c r="J131" t="s">
        <v>610</v>
      </c>
      <c r="K131" t="s">
        <v>665</v>
      </c>
      <c r="L131" t="s">
        <v>666</v>
      </c>
      <c r="M131" t="s">
        <v>767</v>
      </c>
      <c r="N131" t="s">
        <v>698</v>
      </c>
      <c r="O131" t="s">
        <v>613</v>
      </c>
    </row>
    <row r="132" spans="1:15" hidden="1">
      <c r="A132">
        <v>869041</v>
      </c>
      <c r="B132" t="s">
        <v>655</v>
      </c>
      <c r="C132" t="s">
        <v>601</v>
      </c>
      <c r="D132" t="s">
        <v>760</v>
      </c>
      <c r="E132" t="s">
        <v>661</v>
      </c>
      <c r="F132" t="s">
        <v>662</v>
      </c>
      <c r="G132" t="s">
        <v>646</v>
      </c>
      <c r="I132" s="98">
        <v>-2002011235</v>
      </c>
      <c r="J132" t="s">
        <v>694</v>
      </c>
      <c r="K132" t="s">
        <v>672</v>
      </c>
      <c r="L132" t="s">
        <v>666</v>
      </c>
      <c r="M132" t="s">
        <v>608</v>
      </c>
      <c r="N132" t="s">
        <v>609</v>
      </c>
      <c r="O132" t="s">
        <v>629</v>
      </c>
    </row>
    <row r="133" spans="1:15" hidden="1">
      <c r="A133">
        <v>868994</v>
      </c>
      <c r="B133" t="s">
        <v>642</v>
      </c>
      <c r="C133" t="s">
        <v>601</v>
      </c>
      <c r="D133" t="s">
        <v>768</v>
      </c>
      <c r="E133" t="s">
        <v>644</v>
      </c>
      <c r="F133" t="s">
        <v>645</v>
      </c>
      <c r="G133" t="s">
        <v>646</v>
      </c>
      <c r="I133" s="98">
        <v>-2002011248</v>
      </c>
      <c r="J133" t="s">
        <v>606</v>
      </c>
      <c r="K133" t="s">
        <v>672</v>
      </c>
      <c r="L133" t="s">
        <v>666</v>
      </c>
      <c r="M133" t="s">
        <v>608</v>
      </c>
      <c r="N133" t="s">
        <v>609</v>
      </c>
    </row>
    <row r="134" spans="1:15" hidden="1">
      <c r="A134">
        <v>868995</v>
      </c>
      <c r="B134" t="s">
        <v>647</v>
      </c>
      <c r="C134" t="s">
        <v>601</v>
      </c>
      <c r="D134" t="s">
        <v>768</v>
      </c>
      <c r="E134" t="s">
        <v>648</v>
      </c>
      <c r="F134" t="s">
        <v>649</v>
      </c>
      <c r="G134" t="s">
        <v>646</v>
      </c>
      <c r="I134" s="98">
        <v>-2002011254</v>
      </c>
      <c r="J134" t="s">
        <v>652</v>
      </c>
      <c r="K134" t="s">
        <v>672</v>
      </c>
      <c r="L134" t="s">
        <v>666</v>
      </c>
      <c r="M134" t="s">
        <v>608</v>
      </c>
      <c r="N134" t="s">
        <v>609</v>
      </c>
      <c r="O134" t="s">
        <v>621</v>
      </c>
    </row>
    <row r="135" spans="1:15">
      <c r="A135">
        <v>869008</v>
      </c>
      <c r="B135" t="s">
        <v>643</v>
      </c>
      <c r="C135" t="s">
        <v>618</v>
      </c>
      <c r="D135" t="s">
        <v>768</v>
      </c>
      <c r="E135" t="s">
        <v>650</v>
      </c>
      <c r="F135" t="s">
        <v>651</v>
      </c>
      <c r="G135" t="s">
        <v>646</v>
      </c>
      <c r="I135" s="98">
        <v>-2002011257</v>
      </c>
      <c r="J135" s="96" t="s">
        <v>694</v>
      </c>
      <c r="K135" t="s">
        <v>712</v>
      </c>
      <c r="L135" t="s">
        <v>666</v>
      </c>
      <c r="M135" t="s">
        <v>608</v>
      </c>
      <c r="N135" t="s">
        <v>609</v>
      </c>
      <c r="O135" t="s">
        <v>621</v>
      </c>
    </row>
    <row r="136" spans="1:15" hidden="1">
      <c r="A136">
        <v>869031</v>
      </c>
      <c r="B136" s="96" t="s">
        <v>622</v>
      </c>
      <c r="C136" t="s">
        <v>695</v>
      </c>
      <c r="D136" t="s">
        <v>675</v>
      </c>
      <c r="E136" t="s">
        <v>769</v>
      </c>
      <c r="F136" t="s">
        <v>770</v>
      </c>
      <c r="G136" t="s">
        <v>605</v>
      </c>
      <c r="I136" s="98">
        <v>-2002011277</v>
      </c>
      <c r="J136" t="s">
        <v>652</v>
      </c>
      <c r="K136" t="s">
        <v>679</v>
      </c>
      <c r="L136" t="s">
        <v>666</v>
      </c>
      <c r="M136" t="s">
        <v>608</v>
      </c>
      <c r="N136" t="s">
        <v>609</v>
      </c>
      <c r="O136" t="s">
        <v>629</v>
      </c>
    </row>
    <row r="137" spans="1:15">
      <c r="A137">
        <v>869010</v>
      </c>
      <c r="B137" t="s">
        <v>655</v>
      </c>
      <c r="C137" t="s">
        <v>618</v>
      </c>
      <c r="D137" t="s">
        <v>768</v>
      </c>
      <c r="E137" t="s">
        <v>656</v>
      </c>
      <c r="F137" t="s">
        <v>657</v>
      </c>
      <c r="G137" t="s">
        <v>646</v>
      </c>
      <c r="I137" s="98">
        <v>12009060</v>
      </c>
      <c r="J137" t="s">
        <v>614</v>
      </c>
      <c r="K137" t="s">
        <v>695</v>
      </c>
      <c r="L137" t="s">
        <v>666</v>
      </c>
      <c r="M137" t="s">
        <v>615</v>
      </c>
      <c r="N137" t="s">
        <v>616</v>
      </c>
      <c r="O137" t="s">
        <v>683</v>
      </c>
    </row>
    <row r="138" spans="1:15" hidden="1">
      <c r="A138">
        <v>869040</v>
      </c>
      <c r="B138" t="s">
        <v>658</v>
      </c>
      <c r="C138" t="s">
        <v>601</v>
      </c>
      <c r="D138" t="s">
        <v>768</v>
      </c>
      <c r="E138" t="s">
        <v>659</v>
      </c>
      <c r="F138" t="s">
        <v>660</v>
      </c>
      <c r="G138" t="s">
        <v>646</v>
      </c>
      <c r="I138" s="98">
        <v>12009065</v>
      </c>
      <c r="J138" t="s">
        <v>614</v>
      </c>
      <c r="K138" t="s">
        <v>712</v>
      </c>
      <c r="L138" t="s">
        <v>666</v>
      </c>
      <c r="M138" t="s">
        <v>615</v>
      </c>
      <c r="N138" t="s">
        <v>616</v>
      </c>
      <c r="O138" t="s">
        <v>683</v>
      </c>
    </row>
    <row r="139" spans="1:15" hidden="1">
      <c r="A139">
        <v>869041</v>
      </c>
      <c r="B139" t="s">
        <v>655</v>
      </c>
      <c r="C139" t="s">
        <v>601</v>
      </c>
      <c r="D139" t="s">
        <v>768</v>
      </c>
      <c r="E139" t="s">
        <v>661</v>
      </c>
      <c r="F139" t="s">
        <v>662</v>
      </c>
      <c r="G139" t="s">
        <v>646</v>
      </c>
      <c r="I139" s="98">
        <v>12002199</v>
      </c>
      <c r="J139" t="s">
        <v>771</v>
      </c>
      <c r="K139" t="s">
        <v>665</v>
      </c>
      <c r="L139" t="s">
        <v>666</v>
      </c>
      <c r="M139" t="s">
        <v>667</v>
      </c>
      <c r="N139" t="s">
        <v>668</v>
      </c>
      <c r="O139" t="s">
        <v>671</v>
      </c>
    </row>
    <row r="140" spans="1:15" hidden="1">
      <c r="A140">
        <v>865026</v>
      </c>
      <c r="B140" t="s">
        <v>772</v>
      </c>
      <c r="C140" t="s">
        <v>665</v>
      </c>
      <c r="D140" t="s">
        <v>675</v>
      </c>
      <c r="E140" t="s">
        <v>773</v>
      </c>
      <c r="F140" t="s">
        <v>774</v>
      </c>
      <c r="G140" t="s">
        <v>766</v>
      </c>
      <c r="I140" s="98">
        <v>12002202</v>
      </c>
      <c r="J140" t="s">
        <v>775</v>
      </c>
      <c r="K140" t="s">
        <v>665</v>
      </c>
      <c r="L140" t="s">
        <v>666</v>
      </c>
      <c r="M140" t="s">
        <v>667</v>
      </c>
      <c r="N140" t="s">
        <v>668</v>
      </c>
      <c r="O140" t="s">
        <v>671</v>
      </c>
    </row>
    <row r="141" spans="1:15" hidden="1">
      <c r="A141">
        <v>866547</v>
      </c>
      <c r="B141" t="s">
        <v>776</v>
      </c>
      <c r="C141" t="s">
        <v>665</v>
      </c>
      <c r="D141" t="s">
        <v>675</v>
      </c>
      <c r="E141" t="s">
        <v>777</v>
      </c>
      <c r="F141" t="s">
        <v>778</v>
      </c>
      <c r="G141" t="s">
        <v>779</v>
      </c>
      <c r="I141" s="98">
        <v>-2002011240</v>
      </c>
      <c r="J141" t="s">
        <v>678</v>
      </c>
      <c r="K141" t="s">
        <v>672</v>
      </c>
      <c r="L141" t="s">
        <v>666</v>
      </c>
      <c r="M141" t="s">
        <v>608</v>
      </c>
      <c r="N141" t="s">
        <v>609</v>
      </c>
    </row>
    <row r="142" spans="1:15" hidden="1">
      <c r="A142">
        <v>867632</v>
      </c>
      <c r="B142" t="s">
        <v>780</v>
      </c>
      <c r="C142" t="s">
        <v>665</v>
      </c>
      <c r="D142" t="s">
        <v>675</v>
      </c>
      <c r="E142" t="s">
        <v>781</v>
      </c>
      <c r="F142" t="s">
        <v>782</v>
      </c>
      <c r="G142" t="s">
        <v>783</v>
      </c>
      <c r="I142" s="98">
        <v>-2002011243</v>
      </c>
      <c r="J142" t="s">
        <v>622</v>
      </c>
      <c r="K142" t="s">
        <v>672</v>
      </c>
      <c r="L142" t="s">
        <v>666</v>
      </c>
      <c r="M142" t="s">
        <v>608</v>
      </c>
      <c r="N142" t="s">
        <v>609</v>
      </c>
    </row>
    <row r="143" spans="1:15" hidden="1">
      <c r="A143">
        <v>865880</v>
      </c>
      <c r="B143" t="s">
        <v>784</v>
      </c>
      <c r="C143" t="s">
        <v>665</v>
      </c>
      <c r="D143" t="s">
        <v>675</v>
      </c>
      <c r="E143" t="s">
        <v>785</v>
      </c>
      <c r="F143" t="s">
        <v>786</v>
      </c>
      <c r="G143" t="s">
        <v>787</v>
      </c>
      <c r="I143" s="98">
        <v>-2002011249</v>
      </c>
      <c r="J143" t="s">
        <v>639</v>
      </c>
      <c r="K143" t="s">
        <v>672</v>
      </c>
      <c r="L143" t="s">
        <v>666</v>
      </c>
      <c r="M143" t="s">
        <v>608</v>
      </c>
      <c r="N143" t="s">
        <v>609</v>
      </c>
    </row>
    <row r="144" spans="1:15" hidden="1">
      <c r="A144">
        <v>869029</v>
      </c>
      <c r="B144" t="s">
        <v>600</v>
      </c>
      <c r="C144" t="s">
        <v>695</v>
      </c>
      <c r="D144" t="s">
        <v>675</v>
      </c>
      <c r="E144" t="s">
        <v>788</v>
      </c>
      <c r="F144" t="s">
        <v>789</v>
      </c>
      <c r="G144" t="s">
        <v>605</v>
      </c>
      <c r="I144" s="98">
        <v>-2002011269</v>
      </c>
      <c r="J144" t="s">
        <v>623</v>
      </c>
      <c r="K144" t="s">
        <v>679</v>
      </c>
      <c r="L144" t="s">
        <v>666</v>
      </c>
      <c r="M144" t="s">
        <v>608</v>
      </c>
      <c r="N144" t="s">
        <v>609</v>
      </c>
      <c r="O144" t="s">
        <v>621</v>
      </c>
    </row>
    <row r="145" spans="1:15" hidden="1">
      <c r="A145">
        <v>868985</v>
      </c>
      <c r="B145" t="s">
        <v>606</v>
      </c>
      <c r="C145" t="s">
        <v>695</v>
      </c>
      <c r="D145" t="s">
        <v>675</v>
      </c>
      <c r="E145" t="s">
        <v>790</v>
      </c>
      <c r="F145" t="s">
        <v>791</v>
      </c>
      <c r="G145" t="s">
        <v>613</v>
      </c>
      <c r="I145" s="98">
        <v>-2002011274</v>
      </c>
      <c r="J145" t="s">
        <v>622</v>
      </c>
      <c r="K145" t="s">
        <v>679</v>
      </c>
      <c r="L145" t="s">
        <v>666</v>
      </c>
      <c r="M145" t="s">
        <v>608</v>
      </c>
      <c r="N145" t="s">
        <v>609</v>
      </c>
      <c r="O145" t="s">
        <v>629</v>
      </c>
    </row>
    <row r="146" spans="1:15" hidden="1">
      <c r="A146">
        <v>865677</v>
      </c>
      <c r="B146" t="s">
        <v>792</v>
      </c>
      <c r="C146" t="s">
        <v>665</v>
      </c>
      <c r="D146" t="s">
        <v>675</v>
      </c>
      <c r="E146" t="s">
        <v>793</v>
      </c>
      <c r="F146" t="s">
        <v>794</v>
      </c>
      <c r="G146" t="s">
        <v>795</v>
      </c>
      <c r="I146" s="98">
        <v>12009068</v>
      </c>
      <c r="J146" t="s">
        <v>607</v>
      </c>
      <c r="K146" t="s">
        <v>674</v>
      </c>
      <c r="L146" t="s">
        <v>666</v>
      </c>
      <c r="M146" t="s">
        <v>615</v>
      </c>
      <c r="N146" t="s">
        <v>616</v>
      </c>
      <c r="O146" t="s">
        <v>683</v>
      </c>
    </row>
    <row r="147" spans="1:15" hidden="1">
      <c r="A147">
        <v>865985</v>
      </c>
      <c r="B147" t="s">
        <v>796</v>
      </c>
      <c r="C147" t="s">
        <v>665</v>
      </c>
      <c r="D147" t="s">
        <v>675</v>
      </c>
      <c r="E147" t="s">
        <v>797</v>
      </c>
      <c r="F147" t="s">
        <v>798</v>
      </c>
      <c r="G147" t="s">
        <v>799</v>
      </c>
      <c r="I147" s="98">
        <v>12002211</v>
      </c>
      <c r="J147" t="s">
        <v>800</v>
      </c>
      <c r="K147" t="s">
        <v>665</v>
      </c>
      <c r="L147" t="s">
        <v>666</v>
      </c>
      <c r="M147" t="s">
        <v>667</v>
      </c>
      <c r="N147" t="s">
        <v>668</v>
      </c>
      <c r="O147" t="s">
        <v>671</v>
      </c>
    </row>
    <row r="148" spans="1:15" hidden="1">
      <c r="A148">
        <v>865477</v>
      </c>
      <c r="B148" t="s">
        <v>801</v>
      </c>
      <c r="C148" t="s">
        <v>665</v>
      </c>
      <c r="D148" t="s">
        <v>675</v>
      </c>
      <c r="E148" t="s">
        <v>802</v>
      </c>
      <c r="F148" t="s">
        <v>803</v>
      </c>
      <c r="G148" t="s">
        <v>804</v>
      </c>
      <c r="I148" s="98">
        <v>12002222</v>
      </c>
      <c r="J148" t="s">
        <v>805</v>
      </c>
      <c r="K148" t="s">
        <v>665</v>
      </c>
      <c r="L148" t="s">
        <v>666</v>
      </c>
      <c r="M148" t="s">
        <v>667</v>
      </c>
      <c r="N148" t="s">
        <v>668</v>
      </c>
      <c r="O148" t="s">
        <v>671</v>
      </c>
    </row>
    <row r="149" spans="1:15" hidden="1">
      <c r="A149">
        <v>866764</v>
      </c>
      <c r="B149" t="s">
        <v>806</v>
      </c>
      <c r="C149" t="s">
        <v>665</v>
      </c>
      <c r="D149" t="s">
        <v>675</v>
      </c>
      <c r="E149" t="s">
        <v>807</v>
      </c>
      <c r="F149" t="s">
        <v>808</v>
      </c>
      <c r="G149" t="s">
        <v>809</v>
      </c>
      <c r="I149" s="98">
        <v>12002228</v>
      </c>
      <c r="J149" t="s">
        <v>810</v>
      </c>
      <c r="K149" t="s">
        <v>665</v>
      </c>
      <c r="L149" t="s">
        <v>666</v>
      </c>
      <c r="M149" t="s">
        <v>667</v>
      </c>
      <c r="N149" t="s">
        <v>668</v>
      </c>
      <c r="O149" t="s">
        <v>671</v>
      </c>
    </row>
    <row r="150" spans="1:15" hidden="1">
      <c r="A150">
        <v>867448</v>
      </c>
      <c r="B150" t="s">
        <v>811</v>
      </c>
      <c r="C150" t="s">
        <v>665</v>
      </c>
      <c r="D150" t="s">
        <v>675</v>
      </c>
      <c r="E150" t="s">
        <v>812</v>
      </c>
      <c r="F150" t="s">
        <v>813</v>
      </c>
      <c r="G150" t="s">
        <v>814</v>
      </c>
      <c r="I150" s="98">
        <v>12002233</v>
      </c>
      <c r="J150" t="s">
        <v>815</v>
      </c>
      <c r="K150" t="s">
        <v>665</v>
      </c>
      <c r="L150" t="s">
        <v>666</v>
      </c>
      <c r="M150" t="s">
        <v>667</v>
      </c>
      <c r="N150" t="s">
        <v>668</v>
      </c>
      <c r="O150" t="s">
        <v>671</v>
      </c>
    </row>
    <row r="151" spans="1:15" hidden="1">
      <c r="A151">
        <v>866151</v>
      </c>
      <c r="B151" t="s">
        <v>816</v>
      </c>
      <c r="C151" t="s">
        <v>665</v>
      </c>
      <c r="D151" t="s">
        <v>675</v>
      </c>
      <c r="E151" t="s">
        <v>817</v>
      </c>
      <c r="F151" t="s">
        <v>818</v>
      </c>
      <c r="G151" t="s">
        <v>705</v>
      </c>
      <c r="I151" s="98">
        <v>12002243</v>
      </c>
      <c r="J151" t="s">
        <v>819</v>
      </c>
      <c r="K151" t="s">
        <v>665</v>
      </c>
      <c r="L151" t="s">
        <v>666</v>
      </c>
      <c r="M151" t="s">
        <v>667</v>
      </c>
      <c r="N151" t="s">
        <v>668</v>
      </c>
      <c r="O151" t="s">
        <v>671</v>
      </c>
    </row>
    <row r="152" spans="1:15" hidden="1">
      <c r="A152">
        <v>867053</v>
      </c>
      <c r="B152" t="s">
        <v>820</v>
      </c>
      <c r="C152" t="s">
        <v>665</v>
      </c>
      <c r="D152" t="s">
        <v>675</v>
      </c>
      <c r="E152" t="s">
        <v>821</v>
      </c>
      <c r="F152" t="s">
        <v>822</v>
      </c>
      <c r="G152" t="s">
        <v>823</v>
      </c>
      <c r="I152" s="98">
        <v>12002254</v>
      </c>
      <c r="J152" t="s">
        <v>824</v>
      </c>
      <c r="K152" t="s">
        <v>665</v>
      </c>
      <c r="L152" t="s">
        <v>666</v>
      </c>
      <c r="M152" t="s">
        <v>667</v>
      </c>
      <c r="N152" t="s">
        <v>668</v>
      </c>
      <c r="O152" t="s">
        <v>671</v>
      </c>
    </row>
    <row r="153" spans="1:15" hidden="1">
      <c r="A153">
        <v>866064</v>
      </c>
      <c r="B153" t="s">
        <v>825</v>
      </c>
      <c r="C153" t="s">
        <v>665</v>
      </c>
      <c r="D153" t="s">
        <v>675</v>
      </c>
      <c r="E153" t="s">
        <v>826</v>
      </c>
      <c r="F153" t="s">
        <v>827</v>
      </c>
      <c r="G153" t="s">
        <v>828</v>
      </c>
      <c r="I153" s="98">
        <v>12002260</v>
      </c>
      <c r="J153" t="s">
        <v>829</v>
      </c>
      <c r="K153" t="s">
        <v>665</v>
      </c>
      <c r="L153" t="s">
        <v>666</v>
      </c>
      <c r="M153" t="s">
        <v>667</v>
      </c>
      <c r="N153" t="s">
        <v>668</v>
      </c>
      <c r="O153" t="s">
        <v>671</v>
      </c>
    </row>
    <row r="154" spans="1:15" hidden="1">
      <c r="A154">
        <v>866774</v>
      </c>
      <c r="B154" t="s">
        <v>830</v>
      </c>
      <c r="C154" t="s">
        <v>665</v>
      </c>
      <c r="D154" t="s">
        <v>675</v>
      </c>
      <c r="E154" t="s">
        <v>831</v>
      </c>
      <c r="F154" t="s">
        <v>832</v>
      </c>
      <c r="G154" t="s">
        <v>809</v>
      </c>
      <c r="I154" s="98">
        <v>12002265</v>
      </c>
      <c r="J154" t="s">
        <v>833</v>
      </c>
      <c r="K154" t="s">
        <v>665</v>
      </c>
      <c r="L154" t="s">
        <v>666</v>
      </c>
      <c r="M154" t="s">
        <v>667</v>
      </c>
      <c r="N154" t="s">
        <v>668</v>
      </c>
      <c r="O154" t="s">
        <v>671</v>
      </c>
    </row>
    <row r="155" spans="1:15" hidden="1">
      <c r="A155">
        <v>864416</v>
      </c>
      <c r="B155" t="s">
        <v>834</v>
      </c>
      <c r="C155" t="s">
        <v>665</v>
      </c>
      <c r="D155" t="s">
        <v>675</v>
      </c>
      <c r="E155" t="s">
        <v>835</v>
      </c>
      <c r="F155" t="s">
        <v>668</v>
      </c>
      <c r="G155" t="s">
        <v>683</v>
      </c>
      <c r="I155" s="98">
        <v>-2002011205</v>
      </c>
      <c r="J155" t="s">
        <v>694</v>
      </c>
      <c r="K155" t="s">
        <v>674</v>
      </c>
      <c r="L155" t="s">
        <v>666</v>
      </c>
      <c r="M155" t="s">
        <v>608</v>
      </c>
      <c r="N155" t="s">
        <v>609</v>
      </c>
      <c r="O155" t="s">
        <v>629</v>
      </c>
    </row>
    <row r="156" spans="1:15" hidden="1">
      <c r="A156">
        <v>866154</v>
      </c>
      <c r="B156" t="s">
        <v>836</v>
      </c>
      <c r="C156" t="s">
        <v>665</v>
      </c>
      <c r="D156" t="s">
        <v>675</v>
      </c>
      <c r="E156" t="s">
        <v>837</v>
      </c>
      <c r="F156" t="s">
        <v>838</v>
      </c>
      <c r="G156" t="s">
        <v>705</v>
      </c>
      <c r="I156" s="98">
        <v>-2002011220</v>
      </c>
      <c r="J156" t="s">
        <v>678</v>
      </c>
      <c r="K156" t="s">
        <v>695</v>
      </c>
      <c r="L156" t="s">
        <v>666</v>
      </c>
      <c r="M156" t="s">
        <v>608</v>
      </c>
      <c r="N156" t="s">
        <v>609</v>
      </c>
      <c r="O156" t="s">
        <v>629</v>
      </c>
    </row>
    <row r="157" spans="1:15" hidden="1">
      <c r="A157">
        <v>867483</v>
      </c>
      <c r="B157" t="s">
        <v>839</v>
      </c>
      <c r="C157" t="s">
        <v>665</v>
      </c>
      <c r="D157" t="s">
        <v>675</v>
      </c>
      <c r="E157" t="s">
        <v>840</v>
      </c>
      <c r="F157" t="s">
        <v>841</v>
      </c>
      <c r="G157" t="s">
        <v>842</v>
      </c>
      <c r="I157" s="98">
        <v>-2002011231</v>
      </c>
      <c r="J157" t="s">
        <v>652</v>
      </c>
      <c r="K157" t="s">
        <v>695</v>
      </c>
      <c r="L157" t="s">
        <v>666</v>
      </c>
      <c r="M157" t="s">
        <v>608</v>
      </c>
      <c r="N157" t="s">
        <v>609</v>
      </c>
    </row>
    <row r="158" spans="1:15" hidden="1">
      <c r="A158">
        <v>865144</v>
      </c>
      <c r="B158" t="s">
        <v>843</v>
      </c>
      <c r="C158" t="s">
        <v>665</v>
      </c>
      <c r="D158" t="s">
        <v>675</v>
      </c>
      <c r="E158" t="s">
        <v>844</v>
      </c>
      <c r="F158" t="s">
        <v>845</v>
      </c>
      <c r="G158" t="s">
        <v>846</v>
      </c>
      <c r="I158" s="98">
        <v>12002212</v>
      </c>
      <c r="J158" t="s">
        <v>847</v>
      </c>
      <c r="K158" t="s">
        <v>665</v>
      </c>
      <c r="L158" t="s">
        <v>666</v>
      </c>
      <c r="M158" t="s">
        <v>667</v>
      </c>
      <c r="N158" t="s">
        <v>668</v>
      </c>
      <c r="O158" t="s">
        <v>671</v>
      </c>
    </row>
    <row r="159" spans="1:15" hidden="1">
      <c r="A159">
        <v>867132</v>
      </c>
      <c r="B159" t="s">
        <v>848</v>
      </c>
      <c r="C159" t="s">
        <v>665</v>
      </c>
      <c r="D159" t="s">
        <v>675</v>
      </c>
      <c r="E159" t="s">
        <v>849</v>
      </c>
      <c r="F159" t="s">
        <v>850</v>
      </c>
      <c r="G159" t="s">
        <v>851</v>
      </c>
      <c r="I159" s="98">
        <v>12002217</v>
      </c>
      <c r="J159" t="s">
        <v>852</v>
      </c>
      <c r="K159" t="s">
        <v>665</v>
      </c>
      <c r="L159" t="s">
        <v>666</v>
      </c>
      <c r="M159" t="s">
        <v>667</v>
      </c>
      <c r="N159" t="s">
        <v>668</v>
      </c>
      <c r="O159" t="s">
        <v>671</v>
      </c>
    </row>
    <row r="160" spans="1:15" hidden="1">
      <c r="A160">
        <v>866779</v>
      </c>
      <c r="B160" t="s">
        <v>853</v>
      </c>
      <c r="C160" t="s">
        <v>665</v>
      </c>
      <c r="D160" t="s">
        <v>675</v>
      </c>
      <c r="E160" t="s">
        <v>854</v>
      </c>
      <c r="F160" t="s">
        <v>855</v>
      </c>
      <c r="G160" t="s">
        <v>809</v>
      </c>
      <c r="I160" s="98">
        <v>12002227</v>
      </c>
      <c r="J160" t="s">
        <v>856</v>
      </c>
      <c r="K160" t="s">
        <v>665</v>
      </c>
      <c r="L160" t="s">
        <v>666</v>
      </c>
      <c r="M160" t="s">
        <v>667</v>
      </c>
      <c r="N160" t="s">
        <v>668</v>
      </c>
      <c r="O160" t="s">
        <v>671</v>
      </c>
    </row>
    <row r="161" spans="1:15" hidden="1">
      <c r="A161">
        <v>866206</v>
      </c>
      <c r="B161" t="s">
        <v>857</v>
      </c>
      <c r="C161" t="s">
        <v>665</v>
      </c>
      <c r="D161" t="s">
        <v>675</v>
      </c>
      <c r="E161" t="s">
        <v>858</v>
      </c>
      <c r="F161" t="s">
        <v>859</v>
      </c>
      <c r="G161" t="s">
        <v>860</v>
      </c>
      <c r="I161" s="98">
        <v>12002238</v>
      </c>
      <c r="J161" t="s">
        <v>861</v>
      </c>
      <c r="K161" t="s">
        <v>665</v>
      </c>
      <c r="L161" t="s">
        <v>666</v>
      </c>
      <c r="M161" t="s">
        <v>667</v>
      </c>
      <c r="N161" t="s">
        <v>668</v>
      </c>
      <c r="O161" t="s">
        <v>708</v>
      </c>
    </row>
    <row r="162" spans="1:15" hidden="1">
      <c r="A162">
        <v>864969</v>
      </c>
      <c r="B162" t="s">
        <v>862</v>
      </c>
      <c r="C162" t="s">
        <v>665</v>
      </c>
      <c r="D162" t="s">
        <v>675</v>
      </c>
      <c r="E162" t="s">
        <v>863</v>
      </c>
      <c r="F162" t="s">
        <v>864</v>
      </c>
      <c r="G162" t="s">
        <v>865</v>
      </c>
      <c r="I162" s="98">
        <v>12002244</v>
      </c>
      <c r="J162" t="s">
        <v>866</v>
      </c>
      <c r="K162" t="s">
        <v>665</v>
      </c>
      <c r="L162" t="s">
        <v>666</v>
      </c>
      <c r="M162" t="s">
        <v>667</v>
      </c>
      <c r="N162" t="s">
        <v>668</v>
      </c>
      <c r="O162" t="s">
        <v>671</v>
      </c>
    </row>
    <row r="163" spans="1:15" hidden="1">
      <c r="A163">
        <v>865480</v>
      </c>
      <c r="B163" t="s">
        <v>867</v>
      </c>
      <c r="C163" t="s">
        <v>665</v>
      </c>
      <c r="D163" t="s">
        <v>675</v>
      </c>
      <c r="E163" t="s">
        <v>868</v>
      </c>
      <c r="F163" t="s">
        <v>869</v>
      </c>
      <c r="G163" t="s">
        <v>804</v>
      </c>
      <c r="I163" s="98">
        <v>12002249</v>
      </c>
      <c r="J163" t="s">
        <v>870</v>
      </c>
      <c r="K163" t="s">
        <v>665</v>
      </c>
      <c r="L163" t="s">
        <v>666</v>
      </c>
      <c r="M163" t="s">
        <v>667</v>
      </c>
      <c r="N163" t="s">
        <v>668</v>
      </c>
      <c r="O163" t="s">
        <v>671</v>
      </c>
    </row>
    <row r="164" spans="1:15" hidden="1">
      <c r="A164">
        <v>865275</v>
      </c>
      <c r="B164" t="s">
        <v>871</v>
      </c>
      <c r="C164" t="s">
        <v>665</v>
      </c>
      <c r="D164" t="s">
        <v>675</v>
      </c>
      <c r="E164" t="s">
        <v>872</v>
      </c>
      <c r="F164" t="s">
        <v>873</v>
      </c>
      <c r="G164" t="s">
        <v>874</v>
      </c>
      <c r="I164" s="98">
        <v>12002259</v>
      </c>
      <c r="J164" t="s">
        <v>875</v>
      </c>
      <c r="K164" t="s">
        <v>665</v>
      </c>
      <c r="L164" t="s">
        <v>666</v>
      </c>
      <c r="M164" t="s">
        <v>667</v>
      </c>
      <c r="N164" t="s">
        <v>668</v>
      </c>
      <c r="O164" t="s">
        <v>671</v>
      </c>
    </row>
    <row r="165" spans="1:15" hidden="1">
      <c r="A165">
        <v>865561</v>
      </c>
      <c r="B165" t="s">
        <v>876</v>
      </c>
      <c r="C165" t="s">
        <v>665</v>
      </c>
      <c r="D165" t="s">
        <v>675</v>
      </c>
      <c r="E165" t="s">
        <v>877</v>
      </c>
      <c r="F165" t="s">
        <v>878</v>
      </c>
      <c r="G165" t="s">
        <v>685</v>
      </c>
      <c r="I165" s="98">
        <v>12002318</v>
      </c>
      <c r="J165" t="s">
        <v>606</v>
      </c>
      <c r="K165" t="s">
        <v>665</v>
      </c>
      <c r="L165" t="s">
        <v>666</v>
      </c>
      <c r="M165" t="s">
        <v>879</v>
      </c>
      <c r="N165" t="s">
        <v>880</v>
      </c>
      <c r="O165" t="s">
        <v>646</v>
      </c>
    </row>
    <row r="166" spans="1:15" hidden="1">
      <c r="A166">
        <v>867272</v>
      </c>
      <c r="B166" t="s">
        <v>881</v>
      </c>
      <c r="C166" t="s">
        <v>665</v>
      </c>
      <c r="D166" t="s">
        <v>675</v>
      </c>
      <c r="E166" t="s">
        <v>882</v>
      </c>
      <c r="F166" t="s">
        <v>883</v>
      </c>
      <c r="G166" t="s">
        <v>884</v>
      </c>
      <c r="I166" s="98">
        <v>-2002011204</v>
      </c>
      <c r="J166" t="s">
        <v>694</v>
      </c>
      <c r="K166" t="s">
        <v>674</v>
      </c>
      <c r="L166" t="s">
        <v>666</v>
      </c>
      <c r="M166" t="s">
        <v>608</v>
      </c>
      <c r="N166" t="s">
        <v>609</v>
      </c>
    </row>
    <row r="167" spans="1:15" hidden="1">
      <c r="A167">
        <v>866626</v>
      </c>
      <c r="B167" t="s">
        <v>885</v>
      </c>
      <c r="C167" t="s">
        <v>665</v>
      </c>
      <c r="D167" t="s">
        <v>675</v>
      </c>
      <c r="E167" t="s">
        <v>886</v>
      </c>
      <c r="F167" t="s">
        <v>887</v>
      </c>
      <c r="G167" t="s">
        <v>888</v>
      </c>
      <c r="I167" s="98">
        <v>-2002011221</v>
      </c>
      <c r="J167" t="s">
        <v>678</v>
      </c>
      <c r="K167" t="s">
        <v>695</v>
      </c>
      <c r="L167" t="s">
        <v>666</v>
      </c>
      <c r="M167" t="s">
        <v>608</v>
      </c>
      <c r="N167" t="s">
        <v>609</v>
      </c>
      <c r="O167" t="s">
        <v>621</v>
      </c>
    </row>
    <row r="168" spans="1:15" hidden="1">
      <c r="A168">
        <v>867142</v>
      </c>
      <c r="B168" t="s">
        <v>889</v>
      </c>
      <c r="C168" t="s">
        <v>665</v>
      </c>
      <c r="D168" t="s">
        <v>675</v>
      </c>
      <c r="E168" t="s">
        <v>890</v>
      </c>
      <c r="F168" t="s">
        <v>891</v>
      </c>
      <c r="G168" t="s">
        <v>851</v>
      </c>
      <c r="I168" s="98">
        <v>-2002011226</v>
      </c>
      <c r="J168" t="s">
        <v>606</v>
      </c>
      <c r="K168" t="s">
        <v>695</v>
      </c>
      <c r="L168" t="s">
        <v>666</v>
      </c>
      <c r="M168" t="s">
        <v>608</v>
      </c>
      <c r="N168" t="s">
        <v>609</v>
      </c>
    </row>
    <row r="169" spans="1:15" hidden="1">
      <c r="A169">
        <v>867795</v>
      </c>
      <c r="B169" t="s">
        <v>892</v>
      </c>
      <c r="C169" t="s">
        <v>665</v>
      </c>
      <c r="D169" t="s">
        <v>675</v>
      </c>
      <c r="E169" t="s">
        <v>893</v>
      </c>
      <c r="F169" t="s">
        <v>894</v>
      </c>
      <c r="G169" t="s">
        <v>895</v>
      </c>
      <c r="I169" s="98">
        <v>12002205</v>
      </c>
      <c r="J169" t="s">
        <v>896</v>
      </c>
      <c r="K169" t="s">
        <v>665</v>
      </c>
      <c r="L169" t="s">
        <v>666</v>
      </c>
      <c r="M169" t="s">
        <v>667</v>
      </c>
      <c r="N169" t="s">
        <v>668</v>
      </c>
      <c r="O169" t="s">
        <v>671</v>
      </c>
    </row>
    <row r="170" spans="1:15" hidden="1">
      <c r="A170">
        <v>864429</v>
      </c>
      <c r="B170" t="s">
        <v>897</v>
      </c>
      <c r="C170" t="s">
        <v>665</v>
      </c>
      <c r="D170" t="s">
        <v>675</v>
      </c>
      <c r="E170" t="s">
        <v>835</v>
      </c>
      <c r="F170" t="s">
        <v>668</v>
      </c>
      <c r="G170" t="s">
        <v>898</v>
      </c>
      <c r="I170" s="98">
        <v>12002795</v>
      </c>
      <c r="J170" t="s">
        <v>606</v>
      </c>
      <c r="K170" t="s">
        <v>665</v>
      </c>
      <c r="L170" t="s">
        <v>666</v>
      </c>
      <c r="M170" t="s">
        <v>899</v>
      </c>
      <c r="N170" t="s">
        <v>609</v>
      </c>
      <c r="O170" t="s">
        <v>629</v>
      </c>
    </row>
    <row r="171" spans="1:15" hidden="1">
      <c r="A171">
        <v>864291</v>
      </c>
      <c r="B171" t="s">
        <v>900</v>
      </c>
      <c r="C171" t="s">
        <v>665</v>
      </c>
      <c r="D171" t="s">
        <v>675</v>
      </c>
      <c r="E171" t="s">
        <v>835</v>
      </c>
      <c r="F171" t="s">
        <v>668</v>
      </c>
      <c r="G171" t="s">
        <v>901</v>
      </c>
      <c r="I171" s="98">
        <v>-2002011233</v>
      </c>
      <c r="J171" t="s">
        <v>652</v>
      </c>
      <c r="K171" t="s">
        <v>695</v>
      </c>
      <c r="L171" t="s">
        <v>666</v>
      </c>
      <c r="M171" t="s">
        <v>608</v>
      </c>
      <c r="N171" t="s">
        <v>609</v>
      </c>
      <c r="O171" t="s">
        <v>621</v>
      </c>
    </row>
    <row r="172" spans="1:15" hidden="1">
      <c r="A172">
        <v>864937</v>
      </c>
      <c r="B172" t="s">
        <v>902</v>
      </c>
      <c r="C172" t="s">
        <v>665</v>
      </c>
      <c r="D172" t="s">
        <v>675</v>
      </c>
      <c r="E172" t="s">
        <v>903</v>
      </c>
      <c r="F172" t="s">
        <v>904</v>
      </c>
      <c r="G172" t="s">
        <v>905</v>
      </c>
      <c r="I172" s="98">
        <v>-2002011246</v>
      </c>
      <c r="J172" t="s">
        <v>606</v>
      </c>
      <c r="K172" t="s">
        <v>672</v>
      </c>
      <c r="L172" t="s">
        <v>666</v>
      </c>
      <c r="M172" t="s">
        <v>608</v>
      </c>
      <c r="N172" t="s">
        <v>609</v>
      </c>
    </row>
    <row r="173" spans="1:15" hidden="1">
      <c r="A173">
        <v>865361</v>
      </c>
      <c r="B173" t="s">
        <v>906</v>
      </c>
      <c r="C173" t="s">
        <v>665</v>
      </c>
      <c r="D173" t="s">
        <v>675</v>
      </c>
      <c r="E173" t="s">
        <v>907</v>
      </c>
      <c r="F173" t="s">
        <v>908</v>
      </c>
      <c r="G173" t="s">
        <v>909</v>
      </c>
      <c r="I173" s="98">
        <v>-2002011256</v>
      </c>
      <c r="J173" t="s">
        <v>694</v>
      </c>
      <c r="K173" t="s">
        <v>712</v>
      </c>
      <c r="L173" t="s">
        <v>666</v>
      </c>
      <c r="M173" t="s">
        <v>608</v>
      </c>
      <c r="N173" t="s">
        <v>609</v>
      </c>
      <c r="O173" t="s">
        <v>629</v>
      </c>
    </row>
    <row r="174" spans="1:15" hidden="1">
      <c r="A174">
        <v>865773</v>
      </c>
      <c r="B174" t="s">
        <v>910</v>
      </c>
      <c r="C174" t="s">
        <v>665</v>
      </c>
      <c r="D174" t="s">
        <v>675</v>
      </c>
      <c r="E174" t="s">
        <v>911</v>
      </c>
      <c r="F174" t="s">
        <v>912</v>
      </c>
      <c r="G174" t="s">
        <v>913</v>
      </c>
      <c r="I174" s="98">
        <v>-2002011259</v>
      </c>
      <c r="J174" t="s">
        <v>678</v>
      </c>
      <c r="K174" t="s">
        <v>712</v>
      </c>
      <c r="L174" t="s">
        <v>666</v>
      </c>
      <c r="M174" t="s">
        <v>608</v>
      </c>
      <c r="N174" t="s">
        <v>609</v>
      </c>
      <c r="O174" t="s">
        <v>629</v>
      </c>
    </row>
    <row r="175" spans="1:15" hidden="1">
      <c r="A175">
        <v>868987</v>
      </c>
      <c r="B175" t="s">
        <v>673</v>
      </c>
      <c r="C175" t="s">
        <v>695</v>
      </c>
      <c r="D175" t="s">
        <v>675</v>
      </c>
      <c r="E175" t="s">
        <v>914</v>
      </c>
      <c r="F175" t="s">
        <v>915</v>
      </c>
      <c r="G175" t="s">
        <v>646</v>
      </c>
      <c r="I175" s="98">
        <v>-2002011268</v>
      </c>
      <c r="J175" t="s">
        <v>623</v>
      </c>
      <c r="K175" t="s">
        <v>679</v>
      </c>
      <c r="L175" t="s">
        <v>666</v>
      </c>
      <c r="M175" t="s">
        <v>608</v>
      </c>
      <c r="N175" t="s">
        <v>609</v>
      </c>
      <c r="O175" t="s">
        <v>629</v>
      </c>
    </row>
    <row r="176" spans="1:15" hidden="1">
      <c r="A176">
        <v>868999</v>
      </c>
      <c r="B176" t="s">
        <v>735</v>
      </c>
      <c r="C176" t="s">
        <v>695</v>
      </c>
      <c r="D176" t="s">
        <v>675</v>
      </c>
      <c r="E176" t="s">
        <v>916</v>
      </c>
      <c r="F176" t="s">
        <v>917</v>
      </c>
      <c r="G176" t="s">
        <v>646</v>
      </c>
      <c r="I176" s="98">
        <v>-2002011279</v>
      </c>
      <c r="J176" t="s">
        <v>663</v>
      </c>
      <c r="K176" t="s">
        <v>679</v>
      </c>
      <c r="L176" t="s">
        <v>666</v>
      </c>
      <c r="M176" t="s">
        <v>608</v>
      </c>
      <c r="N176" t="s">
        <v>609</v>
      </c>
    </row>
    <row r="177" spans="1:15" hidden="1">
      <c r="A177">
        <v>865871</v>
      </c>
      <c r="B177" t="s">
        <v>918</v>
      </c>
      <c r="C177" t="s">
        <v>665</v>
      </c>
      <c r="D177" t="s">
        <v>675</v>
      </c>
      <c r="E177" t="s">
        <v>919</v>
      </c>
      <c r="F177" t="s">
        <v>920</v>
      </c>
      <c r="G177" t="s">
        <v>921</v>
      </c>
      <c r="I177" s="98">
        <v>12009073</v>
      </c>
      <c r="J177" t="s">
        <v>623</v>
      </c>
      <c r="K177" t="s">
        <v>665</v>
      </c>
      <c r="L177" t="s">
        <v>666</v>
      </c>
      <c r="M177" t="s">
        <v>717</v>
      </c>
      <c r="N177" t="s">
        <v>609</v>
      </c>
    </row>
    <row r="178" spans="1:15" hidden="1">
      <c r="A178">
        <v>865340</v>
      </c>
      <c r="B178" t="s">
        <v>922</v>
      </c>
      <c r="C178" t="s">
        <v>665</v>
      </c>
      <c r="D178" t="s">
        <v>675</v>
      </c>
      <c r="E178" t="s">
        <v>923</v>
      </c>
      <c r="F178" t="s">
        <v>924</v>
      </c>
      <c r="G178" t="s">
        <v>925</v>
      </c>
      <c r="I178" s="98">
        <v>12009062</v>
      </c>
      <c r="J178" t="s">
        <v>614</v>
      </c>
      <c r="K178" t="s">
        <v>601</v>
      </c>
      <c r="L178" t="s">
        <v>666</v>
      </c>
      <c r="M178" t="s">
        <v>615</v>
      </c>
      <c r="N178" t="s">
        <v>616</v>
      </c>
      <c r="O178" t="s">
        <v>683</v>
      </c>
    </row>
    <row r="179" spans="1:15" hidden="1">
      <c r="A179">
        <v>864302</v>
      </c>
      <c r="B179" t="s">
        <v>926</v>
      </c>
      <c r="C179" t="s">
        <v>665</v>
      </c>
      <c r="D179" t="s">
        <v>675</v>
      </c>
      <c r="E179" t="s">
        <v>835</v>
      </c>
      <c r="F179" t="s">
        <v>668</v>
      </c>
      <c r="G179" t="s">
        <v>828</v>
      </c>
      <c r="I179" s="98">
        <v>12009067</v>
      </c>
      <c r="J179" t="s">
        <v>607</v>
      </c>
      <c r="K179" t="s">
        <v>695</v>
      </c>
      <c r="L179" t="s">
        <v>666</v>
      </c>
      <c r="M179" t="s">
        <v>615</v>
      </c>
      <c r="N179" t="s">
        <v>616</v>
      </c>
      <c r="O179" t="s">
        <v>683</v>
      </c>
    </row>
    <row r="180" spans="1:15" hidden="1">
      <c r="A180">
        <v>865490</v>
      </c>
      <c r="B180" t="s">
        <v>927</v>
      </c>
      <c r="C180" t="s">
        <v>665</v>
      </c>
      <c r="D180" t="s">
        <v>675</v>
      </c>
      <c r="E180" t="s">
        <v>928</v>
      </c>
      <c r="F180" t="s">
        <v>929</v>
      </c>
      <c r="G180" t="s">
        <v>804</v>
      </c>
      <c r="I180" s="98">
        <v>12002197</v>
      </c>
      <c r="J180" t="s">
        <v>614</v>
      </c>
      <c r="K180" t="s">
        <v>665</v>
      </c>
      <c r="L180" t="s">
        <v>666</v>
      </c>
      <c r="M180" t="s">
        <v>667</v>
      </c>
      <c r="N180" t="s">
        <v>668</v>
      </c>
      <c r="O180" t="s">
        <v>683</v>
      </c>
    </row>
    <row r="181" spans="1:15" hidden="1">
      <c r="A181">
        <v>865153</v>
      </c>
      <c r="B181" t="s">
        <v>930</v>
      </c>
      <c r="C181" t="s">
        <v>665</v>
      </c>
      <c r="D181" t="s">
        <v>675</v>
      </c>
      <c r="E181" t="s">
        <v>931</v>
      </c>
      <c r="F181" t="s">
        <v>932</v>
      </c>
      <c r="G181" t="s">
        <v>846</v>
      </c>
      <c r="I181" s="98">
        <v>12002200</v>
      </c>
      <c r="J181" t="s">
        <v>933</v>
      </c>
      <c r="K181" t="s">
        <v>665</v>
      </c>
      <c r="L181" t="s">
        <v>666</v>
      </c>
      <c r="M181" t="s">
        <v>667</v>
      </c>
      <c r="N181" t="s">
        <v>668</v>
      </c>
      <c r="O181" t="s">
        <v>671</v>
      </c>
    </row>
    <row r="182" spans="1:15" hidden="1">
      <c r="A182">
        <v>865974</v>
      </c>
      <c r="B182" t="s">
        <v>934</v>
      </c>
      <c r="C182" t="s">
        <v>665</v>
      </c>
      <c r="D182" t="s">
        <v>675</v>
      </c>
      <c r="E182" t="s">
        <v>935</v>
      </c>
      <c r="F182" t="s">
        <v>936</v>
      </c>
      <c r="G182" t="s">
        <v>937</v>
      </c>
      <c r="I182" s="98">
        <v>-2002011238</v>
      </c>
      <c r="J182" t="s">
        <v>623</v>
      </c>
      <c r="K182" t="s">
        <v>672</v>
      </c>
      <c r="L182" t="s">
        <v>666</v>
      </c>
      <c r="M182" t="s">
        <v>608</v>
      </c>
      <c r="N182" t="s">
        <v>609</v>
      </c>
      <c r="O182" t="s">
        <v>629</v>
      </c>
    </row>
    <row r="183" spans="1:15" hidden="1">
      <c r="A183">
        <v>866160</v>
      </c>
      <c r="B183" t="s">
        <v>938</v>
      </c>
      <c r="C183" t="s">
        <v>665</v>
      </c>
      <c r="D183" t="s">
        <v>675</v>
      </c>
      <c r="E183" t="s">
        <v>939</v>
      </c>
      <c r="F183" t="s">
        <v>940</v>
      </c>
      <c r="G183" t="s">
        <v>705</v>
      </c>
      <c r="I183" s="98">
        <v>-2002011241</v>
      </c>
      <c r="J183" t="s">
        <v>678</v>
      </c>
      <c r="K183" t="s">
        <v>672</v>
      </c>
      <c r="L183" t="s">
        <v>666</v>
      </c>
      <c r="M183" t="s">
        <v>608</v>
      </c>
      <c r="N183" t="s">
        <v>609</v>
      </c>
      <c r="O183" t="s">
        <v>629</v>
      </c>
    </row>
    <row r="184" spans="1:15" hidden="1">
      <c r="A184">
        <v>867237</v>
      </c>
      <c r="B184" t="s">
        <v>941</v>
      </c>
      <c r="C184" t="s">
        <v>665</v>
      </c>
      <c r="D184" t="s">
        <v>675</v>
      </c>
      <c r="E184" t="s">
        <v>942</v>
      </c>
      <c r="F184" t="s">
        <v>943</v>
      </c>
      <c r="G184" t="s">
        <v>944</v>
      </c>
      <c r="I184" s="98">
        <v>-2002011251</v>
      </c>
      <c r="J184" t="s">
        <v>639</v>
      </c>
      <c r="K184" t="s">
        <v>672</v>
      </c>
      <c r="L184" t="s">
        <v>666</v>
      </c>
      <c r="M184" t="s">
        <v>608</v>
      </c>
      <c r="N184" t="s">
        <v>609</v>
      </c>
      <c r="O184" t="s">
        <v>621</v>
      </c>
    </row>
    <row r="185" spans="1:15" hidden="1">
      <c r="A185">
        <v>869000</v>
      </c>
      <c r="B185" t="s">
        <v>760</v>
      </c>
      <c r="C185" t="s">
        <v>695</v>
      </c>
      <c r="D185" t="s">
        <v>675</v>
      </c>
      <c r="E185" t="s">
        <v>945</v>
      </c>
      <c r="F185" t="s">
        <v>946</v>
      </c>
      <c r="G185" t="s">
        <v>646</v>
      </c>
      <c r="I185" s="98">
        <v>-2002011271</v>
      </c>
      <c r="J185" t="s">
        <v>678</v>
      </c>
      <c r="K185" t="s">
        <v>679</v>
      </c>
      <c r="L185" t="s">
        <v>666</v>
      </c>
      <c r="M185" t="s">
        <v>608</v>
      </c>
      <c r="N185" t="s">
        <v>609</v>
      </c>
      <c r="O185" t="s">
        <v>629</v>
      </c>
    </row>
    <row r="186" spans="1:15" hidden="1">
      <c r="A186">
        <v>869019</v>
      </c>
      <c r="B186" t="s">
        <v>602</v>
      </c>
      <c r="C186" t="s">
        <v>672</v>
      </c>
      <c r="D186" t="s">
        <v>675</v>
      </c>
      <c r="E186" t="s">
        <v>947</v>
      </c>
      <c r="F186" t="s">
        <v>948</v>
      </c>
      <c r="G186" t="s">
        <v>613</v>
      </c>
      <c r="I186" s="98">
        <v>-2002011276</v>
      </c>
      <c r="J186" t="s">
        <v>652</v>
      </c>
      <c r="K186" t="s">
        <v>679</v>
      </c>
      <c r="L186" t="s">
        <v>666</v>
      </c>
      <c r="M186" t="s">
        <v>608</v>
      </c>
      <c r="N186" t="s">
        <v>609</v>
      </c>
    </row>
    <row r="187" spans="1:15" hidden="1">
      <c r="A187">
        <v>867553</v>
      </c>
      <c r="B187" t="s">
        <v>949</v>
      </c>
      <c r="C187" t="s">
        <v>665</v>
      </c>
      <c r="D187" t="s">
        <v>675</v>
      </c>
      <c r="E187" t="s">
        <v>950</v>
      </c>
      <c r="F187" t="s">
        <v>951</v>
      </c>
      <c r="G187" t="s">
        <v>898</v>
      </c>
      <c r="I187" s="98">
        <v>12009059</v>
      </c>
      <c r="J187" t="s">
        <v>614</v>
      </c>
      <c r="K187" t="s">
        <v>672</v>
      </c>
      <c r="L187" t="s">
        <v>666</v>
      </c>
      <c r="M187" t="s">
        <v>615</v>
      </c>
      <c r="N187" t="s">
        <v>616</v>
      </c>
      <c r="O187" t="s">
        <v>683</v>
      </c>
    </row>
    <row r="188" spans="1:15" hidden="1">
      <c r="A188">
        <v>867343</v>
      </c>
      <c r="B188" t="s">
        <v>952</v>
      </c>
      <c r="C188" t="s">
        <v>665</v>
      </c>
      <c r="D188" t="s">
        <v>675</v>
      </c>
      <c r="E188" t="s">
        <v>953</v>
      </c>
      <c r="F188" t="s">
        <v>954</v>
      </c>
      <c r="G188" t="s">
        <v>955</v>
      </c>
      <c r="I188" s="98">
        <v>12002101</v>
      </c>
      <c r="J188" t="s">
        <v>614</v>
      </c>
      <c r="K188" t="s">
        <v>665</v>
      </c>
      <c r="L188" t="s">
        <v>666</v>
      </c>
      <c r="M188" t="s">
        <v>753</v>
      </c>
      <c r="N188" t="s">
        <v>698</v>
      </c>
      <c r="O188" t="s">
        <v>683</v>
      </c>
    </row>
    <row r="189" spans="1:15" hidden="1">
      <c r="A189">
        <v>864439</v>
      </c>
      <c r="B189" t="s">
        <v>956</v>
      </c>
      <c r="C189" t="s">
        <v>665</v>
      </c>
      <c r="D189" t="s">
        <v>675</v>
      </c>
      <c r="E189" t="s">
        <v>835</v>
      </c>
      <c r="F189" t="s">
        <v>668</v>
      </c>
      <c r="G189" t="s">
        <v>683</v>
      </c>
      <c r="I189" s="98">
        <v>12002209</v>
      </c>
      <c r="J189" t="s">
        <v>957</v>
      </c>
      <c r="K189" t="s">
        <v>665</v>
      </c>
      <c r="L189" t="s">
        <v>666</v>
      </c>
      <c r="M189" t="s">
        <v>667</v>
      </c>
      <c r="N189" t="s">
        <v>668</v>
      </c>
      <c r="O189" t="s">
        <v>671</v>
      </c>
    </row>
    <row r="190" spans="1:15" hidden="1">
      <c r="A190">
        <v>867774</v>
      </c>
      <c r="B190" t="s">
        <v>958</v>
      </c>
      <c r="C190" t="s">
        <v>665</v>
      </c>
      <c r="D190" t="s">
        <v>675</v>
      </c>
      <c r="E190" t="s">
        <v>959</v>
      </c>
      <c r="F190" t="s">
        <v>960</v>
      </c>
      <c r="G190" t="s">
        <v>961</v>
      </c>
      <c r="I190" s="98">
        <v>12002220</v>
      </c>
      <c r="J190" t="s">
        <v>962</v>
      </c>
      <c r="K190" t="s">
        <v>665</v>
      </c>
      <c r="L190" t="s">
        <v>666</v>
      </c>
      <c r="M190" t="s">
        <v>667</v>
      </c>
      <c r="N190" t="s">
        <v>668</v>
      </c>
      <c r="O190" t="s">
        <v>671</v>
      </c>
    </row>
    <row r="191" spans="1:15" hidden="1">
      <c r="A191">
        <v>867240</v>
      </c>
      <c r="B191" t="s">
        <v>963</v>
      </c>
      <c r="C191" t="s">
        <v>665</v>
      </c>
      <c r="D191" t="s">
        <v>675</v>
      </c>
      <c r="E191" t="s">
        <v>964</v>
      </c>
      <c r="F191" t="s">
        <v>965</v>
      </c>
      <c r="G191" t="s">
        <v>944</v>
      </c>
      <c r="I191" s="98">
        <v>12002230</v>
      </c>
      <c r="J191" t="s">
        <v>966</v>
      </c>
      <c r="K191" t="s">
        <v>665</v>
      </c>
      <c r="L191" t="s">
        <v>666</v>
      </c>
      <c r="M191" t="s">
        <v>667</v>
      </c>
      <c r="N191" t="s">
        <v>668</v>
      </c>
      <c r="O191" t="s">
        <v>671</v>
      </c>
    </row>
    <row r="192" spans="1:15" hidden="1">
      <c r="A192">
        <v>867153</v>
      </c>
      <c r="B192" t="s">
        <v>967</v>
      </c>
      <c r="C192" t="s">
        <v>665</v>
      </c>
      <c r="D192" t="s">
        <v>675</v>
      </c>
      <c r="E192" t="s">
        <v>968</v>
      </c>
      <c r="F192" t="s">
        <v>969</v>
      </c>
      <c r="G192" t="s">
        <v>851</v>
      </c>
      <c r="I192" s="98">
        <v>12002235</v>
      </c>
      <c r="J192" t="s">
        <v>970</v>
      </c>
      <c r="K192" t="s">
        <v>665</v>
      </c>
      <c r="L192" t="s">
        <v>666</v>
      </c>
      <c r="M192" t="s">
        <v>667</v>
      </c>
      <c r="N192" t="s">
        <v>668</v>
      </c>
      <c r="O192" t="s">
        <v>671</v>
      </c>
    </row>
    <row r="193" spans="1:15" hidden="1">
      <c r="A193">
        <v>864518</v>
      </c>
      <c r="B193" t="s">
        <v>971</v>
      </c>
      <c r="C193" t="s">
        <v>665</v>
      </c>
      <c r="D193" t="s">
        <v>675</v>
      </c>
      <c r="E193" t="s">
        <v>835</v>
      </c>
      <c r="F193" t="s">
        <v>668</v>
      </c>
      <c r="G193" t="s">
        <v>865</v>
      </c>
      <c r="I193" s="98">
        <v>12002241</v>
      </c>
      <c r="J193" t="s">
        <v>972</v>
      </c>
      <c r="K193" t="s">
        <v>665</v>
      </c>
      <c r="L193" t="s">
        <v>666</v>
      </c>
      <c r="M193" t="s">
        <v>667</v>
      </c>
      <c r="N193" t="s">
        <v>668</v>
      </c>
      <c r="O193" t="s">
        <v>671</v>
      </c>
    </row>
    <row r="194" spans="1:15" hidden="1">
      <c r="A194">
        <v>864839</v>
      </c>
      <c r="B194" t="s">
        <v>973</v>
      </c>
      <c r="C194" t="s">
        <v>665</v>
      </c>
      <c r="D194" t="s">
        <v>675</v>
      </c>
      <c r="E194" t="s">
        <v>974</v>
      </c>
      <c r="F194" t="s">
        <v>975</v>
      </c>
      <c r="G194" t="s">
        <v>646</v>
      </c>
      <c r="I194" s="98">
        <v>12002252</v>
      </c>
      <c r="J194" t="s">
        <v>976</v>
      </c>
      <c r="K194" t="s">
        <v>665</v>
      </c>
      <c r="L194" t="s">
        <v>666</v>
      </c>
      <c r="M194" t="s">
        <v>667</v>
      </c>
      <c r="N194" t="s">
        <v>668</v>
      </c>
      <c r="O194" t="s">
        <v>671</v>
      </c>
    </row>
    <row r="195" spans="1:15" hidden="1">
      <c r="A195">
        <v>867645</v>
      </c>
      <c r="B195" t="s">
        <v>752</v>
      </c>
      <c r="C195" t="s">
        <v>665</v>
      </c>
      <c r="D195" t="s">
        <v>675</v>
      </c>
      <c r="E195" t="s">
        <v>977</v>
      </c>
      <c r="F195" t="s">
        <v>978</v>
      </c>
      <c r="G195" t="s">
        <v>646</v>
      </c>
      <c r="I195" s="98">
        <v>12002262</v>
      </c>
      <c r="J195" t="s">
        <v>979</v>
      </c>
      <c r="K195" t="s">
        <v>665</v>
      </c>
      <c r="L195" t="s">
        <v>666</v>
      </c>
      <c r="M195" t="s">
        <v>667</v>
      </c>
      <c r="N195" t="s">
        <v>668</v>
      </c>
      <c r="O195" t="s">
        <v>671</v>
      </c>
    </row>
    <row r="196" spans="1:15" hidden="1">
      <c r="A196">
        <v>867457</v>
      </c>
      <c r="B196" t="s">
        <v>980</v>
      </c>
      <c r="C196" t="s">
        <v>665</v>
      </c>
      <c r="D196" t="s">
        <v>675</v>
      </c>
      <c r="E196" t="s">
        <v>981</v>
      </c>
      <c r="F196" t="s">
        <v>982</v>
      </c>
      <c r="G196" t="s">
        <v>814</v>
      </c>
      <c r="I196" s="98">
        <v>12002267</v>
      </c>
      <c r="J196" t="s">
        <v>983</v>
      </c>
      <c r="K196" t="s">
        <v>665</v>
      </c>
      <c r="L196" t="s">
        <v>666</v>
      </c>
      <c r="M196" t="s">
        <v>667</v>
      </c>
      <c r="N196" t="s">
        <v>668</v>
      </c>
      <c r="O196" t="s">
        <v>671</v>
      </c>
    </row>
    <row r="197" spans="1:15" hidden="1">
      <c r="A197">
        <v>865687</v>
      </c>
      <c r="B197" t="s">
        <v>984</v>
      </c>
      <c r="C197" t="s">
        <v>665</v>
      </c>
      <c r="D197" t="s">
        <v>675</v>
      </c>
      <c r="E197" t="s">
        <v>985</v>
      </c>
      <c r="F197" t="s">
        <v>986</v>
      </c>
      <c r="G197" t="s">
        <v>795</v>
      </c>
      <c r="I197" s="98">
        <v>12002315</v>
      </c>
      <c r="J197" t="s">
        <v>735</v>
      </c>
      <c r="K197" t="s">
        <v>665</v>
      </c>
      <c r="L197" t="s">
        <v>666</v>
      </c>
      <c r="M197" t="s">
        <v>987</v>
      </c>
      <c r="N197" t="s">
        <v>988</v>
      </c>
      <c r="O197" t="s">
        <v>646</v>
      </c>
    </row>
    <row r="198" spans="1:15" hidden="1">
      <c r="A198">
        <v>865845</v>
      </c>
      <c r="B198" t="s">
        <v>989</v>
      </c>
      <c r="C198" t="s">
        <v>665</v>
      </c>
      <c r="D198" t="s">
        <v>675</v>
      </c>
      <c r="E198" t="s">
        <v>990</v>
      </c>
      <c r="F198" t="s">
        <v>991</v>
      </c>
      <c r="G198" t="s">
        <v>992</v>
      </c>
      <c r="I198" s="98">
        <v>-2002011207</v>
      </c>
      <c r="J198" t="s">
        <v>678</v>
      </c>
      <c r="K198" t="s">
        <v>674</v>
      </c>
      <c r="L198" t="s">
        <v>666</v>
      </c>
      <c r="M198" t="s">
        <v>608</v>
      </c>
      <c r="N198" t="s">
        <v>609</v>
      </c>
    </row>
    <row r="199" spans="1:15" hidden="1">
      <c r="A199">
        <v>866077</v>
      </c>
      <c r="B199" t="s">
        <v>993</v>
      </c>
      <c r="C199" t="s">
        <v>665</v>
      </c>
      <c r="D199" t="s">
        <v>675</v>
      </c>
      <c r="E199" t="s">
        <v>994</v>
      </c>
      <c r="F199" t="s">
        <v>995</v>
      </c>
      <c r="G199" t="s">
        <v>828</v>
      </c>
      <c r="I199" s="98">
        <v>-2002011218</v>
      </c>
      <c r="J199" t="s">
        <v>623</v>
      </c>
      <c r="K199" t="s">
        <v>695</v>
      </c>
      <c r="L199" t="s">
        <v>666</v>
      </c>
      <c r="M199" t="s">
        <v>608</v>
      </c>
      <c r="N199" t="s">
        <v>609</v>
      </c>
      <c r="O199" t="s">
        <v>621</v>
      </c>
    </row>
    <row r="200" spans="1:15" hidden="1">
      <c r="A200">
        <v>864442</v>
      </c>
      <c r="B200" t="s">
        <v>996</v>
      </c>
      <c r="C200" t="s">
        <v>665</v>
      </c>
      <c r="D200" t="s">
        <v>675</v>
      </c>
      <c r="E200" t="s">
        <v>835</v>
      </c>
      <c r="F200" t="s">
        <v>668</v>
      </c>
      <c r="G200" t="s">
        <v>997</v>
      </c>
      <c r="I200" s="98">
        <v>-2002011229</v>
      </c>
      <c r="J200" t="s">
        <v>639</v>
      </c>
      <c r="K200" t="s">
        <v>695</v>
      </c>
      <c r="L200" t="s">
        <v>666</v>
      </c>
      <c r="M200" t="s">
        <v>608</v>
      </c>
      <c r="N200" t="s">
        <v>609</v>
      </c>
      <c r="O200" t="s">
        <v>629</v>
      </c>
    </row>
    <row r="201" spans="1:15" hidden="1">
      <c r="A201">
        <v>869001</v>
      </c>
      <c r="B201" t="s">
        <v>631</v>
      </c>
      <c r="C201" t="s">
        <v>672</v>
      </c>
      <c r="D201" t="s">
        <v>675</v>
      </c>
      <c r="E201" t="s">
        <v>998</v>
      </c>
      <c r="F201" t="s">
        <v>999</v>
      </c>
      <c r="G201" t="s">
        <v>621</v>
      </c>
    </row>
    <row r="202" spans="1:15" hidden="1">
      <c r="A202">
        <v>869002</v>
      </c>
      <c r="B202" t="s">
        <v>638</v>
      </c>
      <c r="C202" t="s">
        <v>672</v>
      </c>
      <c r="D202" t="s">
        <v>675</v>
      </c>
      <c r="E202" t="s">
        <v>1000</v>
      </c>
      <c r="F202" t="s">
        <v>1001</v>
      </c>
      <c r="G202" t="s">
        <v>621</v>
      </c>
    </row>
    <row r="203" spans="1:15" hidden="1">
      <c r="A203">
        <v>869003</v>
      </c>
      <c r="B203" t="s">
        <v>640</v>
      </c>
      <c r="C203" t="s">
        <v>672</v>
      </c>
      <c r="D203" t="s">
        <v>675</v>
      </c>
      <c r="E203" t="s">
        <v>1002</v>
      </c>
      <c r="F203" t="s">
        <v>1003</v>
      </c>
      <c r="G203" t="s">
        <v>621</v>
      </c>
    </row>
    <row r="204" spans="1:15" hidden="1">
      <c r="A204">
        <v>869089</v>
      </c>
      <c r="B204" t="s">
        <v>680</v>
      </c>
      <c r="C204" t="s">
        <v>672</v>
      </c>
      <c r="D204" t="s">
        <v>675</v>
      </c>
      <c r="E204" t="s">
        <v>1004</v>
      </c>
      <c r="F204" t="s">
        <v>1005</v>
      </c>
      <c r="G204" t="s">
        <v>613</v>
      </c>
    </row>
    <row r="205" spans="1:15" hidden="1">
      <c r="A205">
        <v>869004</v>
      </c>
      <c r="B205" t="s">
        <v>642</v>
      </c>
      <c r="C205" t="s">
        <v>672</v>
      </c>
      <c r="D205" t="s">
        <v>675</v>
      </c>
      <c r="E205" t="s">
        <v>1006</v>
      </c>
      <c r="F205" t="s">
        <v>1007</v>
      </c>
      <c r="G205" t="s">
        <v>646</v>
      </c>
    </row>
    <row r="206" spans="1:15" hidden="1">
      <c r="A206">
        <v>869042</v>
      </c>
      <c r="B206" t="s">
        <v>658</v>
      </c>
      <c r="C206" t="s">
        <v>672</v>
      </c>
      <c r="D206" t="s">
        <v>675</v>
      </c>
      <c r="E206" t="s">
        <v>1008</v>
      </c>
      <c r="F206" t="s">
        <v>1009</v>
      </c>
      <c r="G206" t="s">
        <v>646</v>
      </c>
    </row>
    <row r="207" spans="1:15" hidden="1">
      <c r="A207">
        <v>869021</v>
      </c>
      <c r="B207" t="s">
        <v>714</v>
      </c>
      <c r="C207" t="s">
        <v>672</v>
      </c>
      <c r="D207" t="s">
        <v>675</v>
      </c>
      <c r="E207" t="s">
        <v>1010</v>
      </c>
      <c r="F207" t="s">
        <v>1011</v>
      </c>
      <c r="G207" t="s">
        <v>646</v>
      </c>
    </row>
    <row r="208" spans="1:15" hidden="1">
      <c r="A208">
        <v>869005</v>
      </c>
      <c r="B208" t="s">
        <v>647</v>
      </c>
      <c r="C208" t="s">
        <v>672</v>
      </c>
      <c r="D208" t="s">
        <v>675</v>
      </c>
      <c r="E208" t="s">
        <v>1012</v>
      </c>
      <c r="F208" t="s">
        <v>1013</v>
      </c>
      <c r="G208" t="s">
        <v>646</v>
      </c>
    </row>
    <row r="209" spans="1:7" hidden="1">
      <c r="A209">
        <v>869030</v>
      </c>
      <c r="B209" t="s">
        <v>622</v>
      </c>
      <c r="C209" t="s">
        <v>672</v>
      </c>
      <c r="D209" t="s">
        <v>675</v>
      </c>
      <c r="E209" t="s">
        <v>1014</v>
      </c>
      <c r="F209" t="s">
        <v>1015</v>
      </c>
      <c r="G209" t="s">
        <v>605</v>
      </c>
    </row>
    <row r="210" spans="1:7" hidden="1">
      <c r="A210">
        <v>869043</v>
      </c>
      <c r="B210" t="s">
        <v>655</v>
      </c>
      <c r="C210" t="s">
        <v>672</v>
      </c>
      <c r="D210" t="s">
        <v>675</v>
      </c>
      <c r="E210" t="s">
        <v>1016</v>
      </c>
      <c r="F210" t="s">
        <v>1017</v>
      </c>
      <c r="G210" t="s">
        <v>646</v>
      </c>
    </row>
    <row r="211" spans="1:7" hidden="1">
      <c r="A211">
        <v>869023</v>
      </c>
      <c r="B211" t="s">
        <v>600</v>
      </c>
      <c r="C211" t="s">
        <v>672</v>
      </c>
      <c r="D211" t="s">
        <v>675</v>
      </c>
      <c r="E211" t="s">
        <v>1018</v>
      </c>
      <c r="F211" t="s">
        <v>1019</v>
      </c>
      <c r="G211" t="s">
        <v>605</v>
      </c>
    </row>
    <row r="212" spans="1:7" hidden="1">
      <c r="A212">
        <v>868984</v>
      </c>
      <c r="B212" t="s">
        <v>606</v>
      </c>
      <c r="C212" t="s">
        <v>672</v>
      </c>
      <c r="D212" t="s">
        <v>675</v>
      </c>
      <c r="E212" t="s">
        <v>1020</v>
      </c>
      <c r="F212" t="s">
        <v>1021</v>
      </c>
      <c r="G212" t="s">
        <v>613</v>
      </c>
    </row>
    <row r="213" spans="1:7" hidden="1">
      <c r="A213">
        <v>868988</v>
      </c>
      <c r="B213" t="s">
        <v>673</v>
      </c>
      <c r="C213" t="s">
        <v>672</v>
      </c>
      <c r="D213" t="s">
        <v>675</v>
      </c>
      <c r="E213" t="s">
        <v>1022</v>
      </c>
      <c r="F213" t="s">
        <v>1023</v>
      </c>
      <c r="G213" t="s">
        <v>646</v>
      </c>
    </row>
    <row r="214" spans="1:7" hidden="1">
      <c r="A214">
        <v>869006</v>
      </c>
      <c r="B214" t="s">
        <v>735</v>
      </c>
      <c r="C214" t="s">
        <v>672</v>
      </c>
      <c r="D214" t="s">
        <v>675</v>
      </c>
      <c r="E214" t="s">
        <v>1024</v>
      </c>
      <c r="F214" t="s">
        <v>1025</v>
      </c>
      <c r="G214" t="s">
        <v>646</v>
      </c>
    </row>
    <row r="215" spans="1:7" hidden="1">
      <c r="A215">
        <v>869007</v>
      </c>
      <c r="B215" t="s">
        <v>760</v>
      </c>
      <c r="C215" t="s">
        <v>672</v>
      </c>
      <c r="D215" t="s">
        <v>675</v>
      </c>
      <c r="E215" t="s">
        <v>1026</v>
      </c>
      <c r="F215" t="s">
        <v>1027</v>
      </c>
      <c r="G215" t="s">
        <v>646</v>
      </c>
    </row>
    <row r="216" spans="1:7" hidden="1">
      <c r="A216">
        <v>864466</v>
      </c>
      <c r="B216" t="s">
        <v>1028</v>
      </c>
      <c r="C216" t="s">
        <v>665</v>
      </c>
      <c r="D216" t="s">
        <v>675</v>
      </c>
      <c r="E216" t="s">
        <v>835</v>
      </c>
      <c r="F216" t="s">
        <v>668</v>
      </c>
      <c r="G216" t="s">
        <v>895</v>
      </c>
    </row>
    <row r="217" spans="1:7" hidden="1">
      <c r="A217">
        <v>865390</v>
      </c>
      <c r="B217" t="s">
        <v>1029</v>
      </c>
      <c r="C217" t="s">
        <v>665</v>
      </c>
      <c r="D217" t="s">
        <v>675</v>
      </c>
      <c r="E217" t="s">
        <v>1030</v>
      </c>
      <c r="F217" t="s">
        <v>1031</v>
      </c>
      <c r="G217" t="s">
        <v>669</v>
      </c>
    </row>
    <row r="218" spans="1:7" hidden="1">
      <c r="A218">
        <v>865634</v>
      </c>
      <c r="B218" t="s">
        <v>1032</v>
      </c>
      <c r="C218" t="s">
        <v>665</v>
      </c>
      <c r="D218" t="s">
        <v>675</v>
      </c>
      <c r="E218" t="s">
        <v>1033</v>
      </c>
      <c r="F218" t="s">
        <v>1034</v>
      </c>
      <c r="G218" t="s">
        <v>795</v>
      </c>
    </row>
    <row r="219" spans="1:7" hidden="1">
      <c r="A219">
        <v>865493</v>
      </c>
      <c r="B219" t="s">
        <v>1035</v>
      </c>
      <c r="C219" t="s">
        <v>665</v>
      </c>
      <c r="D219" t="s">
        <v>675</v>
      </c>
      <c r="E219" t="s">
        <v>1036</v>
      </c>
      <c r="F219" t="s">
        <v>1037</v>
      </c>
      <c r="G219" t="s">
        <v>1038</v>
      </c>
    </row>
    <row r="220" spans="1:7" hidden="1">
      <c r="A220">
        <v>866640</v>
      </c>
      <c r="B220" t="s">
        <v>1039</v>
      </c>
      <c r="C220" t="s">
        <v>665</v>
      </c>
      <c r="D220" t="s">
        <v>675</v>
      </c>
      <c r="E220" t="s">
        <v>1040</v>
      </c>
      <c r="F220" t="s">
        <v>1041</v>
      </c>
      <c r="G220" t="s">
        <v>809</v>
      </c>
    </row>
    <row r="221" spans="1:7" hidden="1">
      <c r="A221">
        <v>865995</v>
      </c>
      <c r="B221" t="s">
        <v>1042</v>
      </c>
      <c r="C221" t="s">
        <v>665</v>
      </c>
      <c r="D221" t="s">
        <v>675</v>
      </c>
      <c r="E221" t="s">
        <v>1043</v>
      </c>
      <c r="F221" t="s">
        <v>1044</v>
      </c>
      <c r="G221" t="s">
        <v>1045</v>
      </c>
    </row>
    <row r="222" spans="1:7" hidden="1">
      <c r="A222">
        <v>866867</v>
      </c>
      <c r="B222" t="s">
        <v>1046</v>
      </c>
      <c r="C222" t="s">
        <v>665</v>
      </c>
      <c r="D222" t="s">
        <v>675</v>
      </c>
      <c r="E222" t="s">
        <v>1047</v>
      </c>
      <c r="F222" t="s">
        <v>1048</v>
      </c>
      <c r="G222" t="s">
        <v>1049</v>
      </c>
    </row>
    <row r="223" spans="1:7" hidden="1">
      <c r="A223">
        <v>866557</v>
      </c>
      <c r="B223" t="s">
        <v>1050</v>
      </c>
      <c r="C223" t="s">
        <v>665</v>
      </c>
      <c r="D223" t="s">
        <v>675</v>
      </c>
      <c r="E223" t="s">
        <v>1051</v>
      </c>
      <c r="F223" t="s">
        <v>1052</v>
      </c>
      <c r="G223" t="s">
        <v>1053</v>
      </c>
    </row>
    <row r="224" spans="1:7" hidden="1">
      <c r="A224">
        <v>867494</v>
      </c>
      <c r="B224" t="s">
        <v>1054</v>
      </c>
      <c r="C224" t="s">
        <v>665</v>
      </c>
      <c r="D224" t="s">
        <v>675</v>
      </c>
      <c r="E224" t="s">
        <v>1055</v>
      </c>
      <c r="F224" t="s">
        <v>1056</v>
      </c>
      <c r="G224" t="s">
        <v>895</v>
      </c>
    </row>
    <row r="225" spans="1:7" hidden="1">
      <c r="A225">
        <v>866583</v>
      </c>
      <c r="B225" t="s">
        <v>1057</v>
      </c>
      <c r="C225" t="s">
        <v>665</v>
      </c>
      <c r="D225" t="s">
        <v>675</v>
      </c>
      <c r="E225" t="s">
        <v>1058</v>
      </c>
      <c r="F225" t="s">
        <v>1059</v>
      </c>
      <c r="G225" t="s">
        <v>888</v>
      </c>
    </row>
    <row r="226" spans="1:7" hidden="1">
      <c r="A226">
        <v>867068</v>
      </c>
      <c r="B226" t="s">
        <v>1060</v>
      </c>
      <c r="C226" t="s">
        <v>665</v>
      </c>
      <c r="D226" t="s">
        <v>675</v>
      </c>
      <c r="E226" t="s">
        <v>1061</v>
      </c>
      <c r="F226" t="s">
        <v>1062</v>
      </c>
      <c r="G226" t="s">
        <v>851</v>
      </c>
    </row>
    <row r="227" spans="1:7" hidden="1">
      <c r="A227">
        <v>866025</v>
      </c>
      <c r="B227" t="s">
        <v>1063</v>
      </c>
      <c r="C227" t="s">
        <v>665</v>
      </c>
      <c r="D227" t="s">
        <v>675</v>
      </c>
      <c r="E227" t="s">
        <v>1064</v>
      </c>
      <c r="F227" t="s">
        <v>1065</v>
      </c>
      <c r="G227" t="s">
        <v>828</v>
      </c>
    </row>
    <row r="228" spans="1:7" hidden="1">
      <c r="A228">
        <v>867069</v>
      </c>
      <c r="B228" t="s">
        <v>1066</v>
      </c>
      <c r="C228" t="s">
        <v>665</v>
      </c>
      <c r="D228" t="s">
        <v>675</v>
      </c>
      <c r="E228" t="s">
        <v>1067</v>
      </c>
      <c r="F228" t="s">
        <v>1068</v>
      </c>
      <c r="G228" t="s">
        <v>851</v>
      </c>
    </row>
    <row r="229" spans="1:7" hidden="1">
      <c r="A229">
        <v>866385</v>
      </c>
      <c r="B229" t="s">
        <v>1069</v>
      </c>
      <c r="C229" t="s">
        <v>665</v>
      </c>
      <c r="D229" t="s">
        <v>675</v>
      </c>
      <c r="E229" t="s">
        <v>1070</v>
      </c>
      <c r="F229" t="s">
        <v>1071</v>
      </c>
      <c r="G229" t="s">
        <v>683</v>
      </c>
    </row>
    <row r="230" spans="1:7" hidden="1">
      <c r="A230">
        <v>866868</v>
      </c>
      <c r="B230" t="s">
        <v>1072</v>
      </c>
      <c r="C230" t="s">
        <v>665</v>
      </c>
      <c r="D230" t="s">
        <v>675</v>
      </c>
      <c r="E230" t="s">
        <v>1073</v>
      </c>
      <c r="F230" t="s">
        <v>1074</v>
      </c>
      <c r="G230" t="s">
        <v>1049</v>
      </c>
    </row>
    <row r="231" spans="1:7" hidden="1">
      <c r="A231">
        <v>865364</v>
      </c>
      <c r="B231" t="s">
        <v>1075</v>
      </c>
      <c r="C231" t="s">
        <v>665</v>
      </c>
      <c r="D231" t="s">
        <v>675</v>
      </c>
      <c r="E231" t="s">
        <v>1076</v>
      </c>
      <c r="F231" t="s">
        <v>1077</v>
      </c>
      <c r="G231" t="s">
        <v>1078</v>
      </c>
    </row>
    <row r="232" spans="1:7" hidden="1">
      <c r="A232">
        <v>866869</v>
      </c>
      <c r="B232" t="s">
        <v>1079</v>
      </c>
      <c r="C232" t="s">
        <v>665</v>
      </c>
      <c r="D232" t="s">
        <v>675</v>
      </c>
      <c r="E232" t="s">
        <v>1080</v>
      </c>
      <c r="F232" t="s">
        <v>1081</v>
      </c>
      <c r="G232" t="s">
        <v>1049</v>
      </c>
    </row>
    <row r="233" spans="1:7" hidden="1">
      <c r="A233">
        <v>866386</v>
      </c>
      <c r="B233" t="s">
        <v>1082</v>
      </c>
      <c r="C233" t="s">
        <v>665</v>
      </c>
      <c r="D233" t="s">
        <v>675</v>
      </c>
      <c r="E233" t="s">
        <v>1083</v>
      </c>
      <c r="F233" t="s">
        <v>1084</v>
      </c>
      <c r="G233" t="s">
        <v>683</v>
      </c>
    </row>
    <row r="234" spans="1:7" hidden="1">
      <c r="A234">
        <v>864336</v>
      </c>
      <c r="B234" t="s">
        <v>1085</v>
      </c>
      <c r="C234" t="s">
        <v>665</v>
      </c>
      <c r="D234" t="s">
        <v>675</v>
      </c>
      <c r="E234" t="s">
        <v>835</v>
      </c>
      <c r="F234" t="s">
        <v>668</v>
      </c>
      <c r="G234" t="s">
        <v>683</v>
      </c>
    </row>
    <row r="235" spans="1:7" hidden="1">
      <c r="A235">
        <v>867557</v>
      </c>
      <c r="B235" t="s">
        <v>1086</v>
      </c>
      <c r="C235" t="s">
        <v>665</v>
      </c>
      <c r="D235" t="s">
        <v>675</v>
      </c>
      <c r="E235" t="s">
        <v>1087</v>
      </c>
      <c r="F235" t="s">
        <v>1088</v>
      </c>
      <c r="G235" t="s">
        <v>1089</v>
      </c>
    </row>
    <row r="236" spans="1:7" hidden="1">
      <c r="A236">
        <v>864215</v>
      </c>
      <c r="B236" t="s">
        <v>1090</v>
      </c>
      <c r="C236" t="s">
        <v>665</v>
      </c>
      <c r="D236" t="s">
        <v>675</v>
      </c>
      <c r="E236" t="s">
        <v>835</v>
      </c>
      <c r="F236" t="s">
        <v>668</v>
      </c>
      <c r="G236" t="s">
        <v>1078</v>
      </c>
    </row>
    <row r="237" spans="1:7" hidden="1">
      <c r="A237">
        <v>866026</v>
      </c>
      <c r="B237" t="s">
        <v>1091</v>
      </c>
      <c r="C237" t="s">
        <v>665</v>
      </c>
      <c r="D237" t="s">
        <v>675</v>
      </c>
      <c r="E237" t="s">
        <v>1092</v>
      </c>
      <c r="F237" t="s">
        <v>1093</v>
      </c>
      <c r="G237" t="s">
        <v>828</v>
      </c>
    </row>
    <row r="238" spans="1:7" hidden="1">
      <c r="A238">
        <v>865744</v>
      </c>
      <c r="B238" t="s">
        <v>1094</v>
      </c>
      <c r="C238" t="s">
        <v>665</v>
      </c>
      <c r="D238" t="s">
        <v>675</v>
      </c>
      <c r="E238" t="s">
        <v>1095</v>
      </c>
      <c r="F238" t="s">
        <v>1096</v>
      </c>
      <c r="G238" t="s">
        <v>913</v>
      </c>
    </row>
    <row r="239" spans="1:7" hidden="1">
      <c r="A239">
        <v>867029</v>
      </c>
      <c r="B239" t="s">
        <v>1097</v>
      </c>
      <c r="C239" t="s">
        <v>665</v>
      </c>
      <c r="D239" t="s">
        <v>675</v>
      </c>
      <c r="E239" t="s">
        <v>1098</v>
      </c>
      <c r="F239" t="s">
        <v>1099</v>
      </c>
      <c r="G239" t="s">
        <v>823</v>
      </c>
    </row>
    <row r="240" spans="1:7" hidden="1">
      <c r="A240">
        <v>867748</v>
      </c>
      <c r="B240" t="s">
        <v>1100</v>
      </c>
      <c r="C240" t="s">
        <v>665</v>
      </c>
      <c r="D240" t="s">
        <v>675</v>
      </c>
      <c r="E240" t="s">
        <v>1101</v>
      </c>
      <c r="F240" t="s">
        <v>1102</v>
      </c>
      <c r="G240" t="s">
        <v>1103</v>
      </c>
    </row>
    <row r="241" spans="1:7" hidden="1">
      <c r="A241">
        <v>866558</v>
      </c>
      <c r="B241" t="s">
        <v>1104</v>
      </c>
      <c r="C241" t="s">
        <v>665</v>
      </c>
      <c r="D241" t="s">
        <v>675</v>
      </c>
      <c r="E241" t="s">
        <v>1105</v>
      </c>
      <c r="F241" t="s">
        <v>1106</v>
      </c>
      <c r="G241" t="s">
        <v>1053</v>
      </c>
    </row>
    <row r="242" spans="1:7" hidden="1">
      <c r="A242">
        <v>867370</v>
      </c>
      <c r="B242" t="s">
        <v>1107</v>
      </c>
      <c r="C242" t="s">
        <v>665</v>
      </c>
      <c r="D242" t="s">
        <v>675</v>
      </c>
      <c r="E242" t="s">
        <v>1108</v>
      </c>
      <c r="F242" t="s">
        <v>1109</v>
      </c>
      <c r="G242" t="s">
        <v>1110</v>
      </c>
    </row>
    <row r="243" spans="1:7" hidden="1">
      <c r="A243">
        <v>865162</v>
      </c>
      <c r="B243" t="s">
        <v>1111</v>
      </c>
      <c r="C243" t="s">
        <v>665</v>
      </c>
      <c r="D243" t="s">
        <v>675</v>
      </c>
      <c r="E243" t="s">
        <v>1112</v>
      </c>
      <c r="F243" t="s">
        <v>1113</v>
      </c>
      <c r="G243" t="s">
        <v>1114</v>
      </c>
    </row>
    <row r="244" spans="1:7" hidden="1">
      <c r="A244">
        <v>867605</v>
      </c>
      <c r="B244" t="s">
        <v>1115</v>
      </c>
      <c r="C244" t="s">
        <v>665</v>
      </c>
      <c r="D244" t="s">
        <v>675</v>
      </c>
      <c r="E244" t="s">
        <v>1116</v>
      </c>
      <c r="F244" t="s">
        <v>1117</v>
      </c>
      <c r="G244" t="s">
        <v>783</v>
      </c>
    </row>
    <row r="245" spans="1:7" hidden="1">
      <c r="A245">
        <v>865391</v>
      </c>
      <c r="B245" t="s">
        <v>1118</v>
      </c>
      <c r="C245" t="s">
        <v>665</v>
      </c>
      <c r="D245" t="s">
        <v>675</v>
      </c>
      <c r="E245" t="s">
        <v>1119</v>
      </c>
      <c r="F245" t="s">
        <v>1120</v>
      </c>
      <c r="G245" t="s">
        <v>669</v>
      </c>
    </row>
    <row r="246" spans="1:7" hidden="1">
      <c r="A246">
        <v>864849</v>
      </c>
      <c r="B246" t="s">
        <v>1118</v>
      </c>
      <c r="C246" t="s">
        <v>665</v>
      </c>
      <c r="D246" t="s">
        <v>675</v>
      </c>
      <c r="E246" t="s">
        <v>1121</v>
      </c>
      <c r="F246" t="s">
        <v>1122</v>
      </c>
      <c r="G246" t="s">
        <v>605</v>
      </c>
    </row>
    <row r="247" spans="1:7" hidden="1">
      <c r="A247">
        <v>866114</v>
      </c>
      <c r="B247" t="s">
        <v>1123</v>
      </c>
      <c r="C247" t="s">
        <v>665</v>
      </c>
      <c r="D247" t="s">
        <v>675</v>
      </c>
      <c r="E247" t="s">
        <v>1124</v>
      </c>
      <c r="F247" t="s">
        <v>1125</v>
      </c>
      <c r="G247" t="s">
        <v>1126</v>
      </c>
    </row>
    <row r="248" spans="1:7" hidden="1">
      <c r="A248">
        <v>864465</v>
      </c>
      <c r="B248" t="s">
        <v>1127</v>
      </c>
      <c r="C248" t="s">
        <v>665</v>
      </c>
      <c r="D248" t="s">
        <v>675</v>
      </c>
      <c r="E248" t="s">
        <v>835</v>
      </c>
      <c r="F248" t="s">
        <v>668</v>
      </c>
      <c r="G248" t="s">
        <v>1128</v>
      </c>
    </row>
    <row r="249" spans="1:7" hidden="1">
      <c r="A249">
        <v>867495</v>
      </c>
      <c r="B249" t="s">
        <v>1129</v>
      </c>
      <c r="C249" t="s">
        <v>665</v>
      </c>
      <c r="D249" t="s">
        <v>675</v>
      </c>
      <c r="E249" t="s">
        <v>1130</v>
      </c>
      <c r="F249" t="s">
        <v>1131</v>
      </c>
      <c r="G249" t="s">
        <v>895</v>
      </c>
    </row>
    <row r="250" spans="1:7" hidden="1">
      <c r="A250">
        <v>867070</v>
      </c>
      <c r="B250" t="s">
        <v>1132</v>
      </c>
      <c r="C250" t="s">
        <v>665</v>
      </c>
      <c r="D250" t="s">
        <v>675</v>
      </c>
      <c r="E250" t="s">
        <v>1133</v>
      </c>
      <c r="F250" t="s">
        <v>1134</v>
      </c>
      <c r="G250" t="s">
        <v>851</v>
      </c>
    </row>
    <row r="251" spans="1:7" hidden="1">
      <c r="A251">
        <v>865906</v>
      </c>
      <c r="B251" t="s">
        <v>1135</v>
      </c>
      <c r="C251" t="s">
        <v>665</v>
      </c>
      <c r="D251" t="s">
        <v>675</v>
      </c>
      <c r="E251" t="s">
        <v>1136</v>
      </c>
      <c r="F251" t="s">
        <v>1137</v>
      </c>
      <c r="G251" t="s">
        <v>901</v>
      </c>
    </row>
    <row r="252" spans="1:7" hidden="1">
      <c r="A252">
        <v>864164</v>
      </c>
      <c r="B252" t="s">
        <v>1138</v>
      </c>
      <c r="C252" t="s">
        <v>665</v>
      </c>
      <c r="D252" t="s">
        <v>675</v>
      </c>
      <c r="E252" t="s">
        <v>835</v>
      </c>
      <c r="F252" t="s">
        <v>668</v>
      </c>
      <c r="G252" t="s">
        <v>1139</v>
      </c>
    </row>
    <row r="253" spans="1:7" hidden="1">
      <c r="A253">
        <v>866515</v>
      </c>
      <c r="B253" t="s">
        <v>1140</v>
      </c>
      <c r="C253" t="s">
        <v>665</v>
      </c>
      <c r="D253" t="s">
        <v>675</v>
      </c>
      <c r="E253" t="s">
        <v>1141</v>
      </c>
      <c r="F253" t="s">
        <v>1142</v>
      </c>
      <c r="G253" t="s">
        <v>779</v>
      </c>
    </row>
    <row r="254" spans="1:7" hidden="1">
      <c r="A254">
        <v>866641</v>
      </c>
      <c r="B254" t="s">
        <v>1143</v>
      </c>
      <c r="C254" t="s">
        <v>665</v>
      </c>
      <c r="D254" t="s">
        <v>675</v>
      </c>
      <c r="E254" t="s">
        <v>1144</v>
      </c>
      <c r="F254" t="s">
        <v>1145</v>
      </c>
      <c r="G254" t="s">
        <v>809</v>
      </c>
    </row>
    <row r="255" spans="1:7" hidden="1">
      <c r="A255">
        <v>866642</v>
      </c>
      <c r="B255" t="s">
        <v>1146</v>
      </c>
      <c r="C255" t="s">
        <v>665</v>
      </c>
      <c r="D255" t="s">
        <v>675</v>
      </c>
      <c r="E255" t="s">
        <v>1147</v>
      </c>
      <c r="F255" t="s">
        <v>1148</v>
      </c>
      <c r="G255" t="s">
        <v>809</v>
      </c>
    </row>
    <row r="256" spans="1:7" hidden="1">
      <c r="A256">
        <v>866584</v>
      </c>
      <c r="B256" t="s">
        <v>1149</v>
      </c>
      <c r="C256" t="s">
        <v>665</v>
      </c>
      <c r="D256" t="s">
        <v>675</v>
      </c>
      <c r="E256" t="s">
        <v>1150</v>
      </c>
      <c r="F256" t="s">
        <v>1151</v>
      </c>
      <c r="G256" t="s">
        <v>888</v>
      </c>
    </row>
    <row r="257" spans="1:7" hidden="1">
      <c r="A257">
        <v>867769</v>
      </c>
      <c r="B257" t="s">
        <v>1152</v>
      </c>
      <c r="C257" t="s">
        <v>665</v>
      </c>
      <c r="D257" t="s">
        <v>675</v>
      </c>
      <c r="E257" t="s">
        <v>1153</v>
      </c>
      <c r="F257" t="s">
        <v>1154</v>
      </c>
      <c r="G257" t="s">
        <v>1155</v>
      </c>
    </row>
    <row r="258" spans="1:7" hidden="1">
      <c r="A258">
        <v>865531</v>
      </c>
      <c r="B258" t="s">
        <v>1156</v>
      </c>
      <c r="C258" t="s">
        <v>665</v>
      </c>
      <c r="D258" t="s">
        <v>675</v>
      </c>
      <c r="E258" t="s">
        <v>1157</v>
      </c>
      <c r="F258" t="s">
        <v>1158</v>
      </c>
      <c r="G258" t="s">
        <v>685</v>
      </c>
    </row>
    <row r="259" spans="1:7" hidden="1">
      <c r="A259">
        <v>865103</v>
      </c>
      <c r="B259" t="s">
        <v>1159</v>
      </c>
      <c r="C259" t="s">
        <v>665</v>
      </c>
      <c r="D259" t="s">
        <v>675</v>
      </c>
      <c r="E259" t="s">
        <v>1160</v>
      </c>
      <c r="F259" t="s">
        <v>1161</v>
      </c>
      <c r="G259" t="s">
        <v>1162</v>
      </c>
    </row>
    <row r="260" spans="1:7" hidden="1">
      <c r="A260">
        <v>867527</v>
      </c>
      <c r="B260" t="s">
        <v>1163</v>
      </c>
      <c r="C260" t="s">
        <v>665</v>
      </c>
      <c r="D260" t="s">
        <v>675</v>
      </c>
      <c r="E260" t="s">
        <v>1164</v>
      </c>
      <c r="F260" t="s">
        <v>1165</v>
      </c>
      <c r="G260" t="s">
        <v>898</v>
      </c>
    </row>
    <row r="261" spans="1:7" hidden="1">
      <c r="A261">
        <v>865034</v>
      </c>
      <c r="B261" t="s">
        <v>1166</v>
      </c>
      <c r="C261" t="s">
        <v>665</v>
      </c>
      <c r="D261" t="s">
        <v>675</v>
      </c>
      <c r="E261" t="s">
        <v>1167</v>
      </c>
      <c r="F261" t="s">
        <v>1168</v>
      </c>
      <c r="G261" t="s">
        <v>1139</v>
      </c>
    </row>
    <row r="262" spans="1:7" hidden="1">
      <c r="A262">
        <v>865846</v>
      </c>
      <c r="B262" t="s">
        <v>1169</v>
      </c>
      <c r="C262" t="s">
        <v>665</v>
      </c>
      <c r="D262" t="s">
        <v>675</v>
      </c>
      <c r="E262" t="s">
        <v>1170</v>
      </c>
      <c r="F262" t="s">
        <v>1171</v>
      </c>
      <c r="G262" t="s">
        <v>921</v>
      </c>
    </row>
    <row r="263" spans="1:7" hidden="1">
      <c r="A263">
        <v>864989</v>
      </c>
      <c r="B263" t="s">
        <v>1172</v>
      </c>
      <c r="C263" t="s">
        <v>665</v>
      </c>
      <c r="D263" t="s">
        <v>675</v>
      </c>
      <c r="E263" t="s">
        <v>1173</v>
      </c>
      <c r="F263" t="s">
        <v>1174</v>
      </c>
      <c r="G263" t="s">
        <v>1175</v>
      </c>
    </row>
    <row r="264" spans="1:7" hidden="1">
      <c r="A264">
        <v>866643</v>
      </c>
      <c r="B264" t="s">
        <v>1176</v>
      </c>
      <c r="C264" t="s">
        <v>665</v>
      </c>
      <c r="D264" t="s">
        <v>675</v>
      </c>
      <c r="E264" t="s">
        <v>1177</v>
      </c>
      <c r="F264" t="s">
        <v>1178</v>
      </c>
      <c r="G264" t="s">
        <v>809</v>
      </c>
    </row>
    <row r="265" spans="1:7" hidden="1">
      <c r="A265">
        <v>865035</v>
      </c>
      <c r="B265" t="s">
        <v>1179</v>
      </c>
      <c r="C265" t="s">
        <v>665</v>
      </c>
      <c r="D265" t="s">
        <v>675</v>
      </c>
      <c r="E265" t="s">
        <v>1180</v>
      </c>
      <c r="F265" t="s">
        <v>1181</v>
      </c>
      <c r="G265" t="s">
        <v>1139</v>
      </c>
    </row>
    <row r="266" spans="1:7" hidden="1">
      <c r="A266">
        <v>864895</v>
      </c>
      <c r="B266" t="s">
        <v>1182</v>
      </c>
      <c r="C266" t="s">
        <v>665</v>
      </c>
      <c r="D266" t="s">
        <v>675</v>
      </c>
      <c r="E266" t="s">
        <v>1183</v>
      </c>
      <c r="F266" t="s">
        <v>1184</v>
      </c>
      <c r="G266" t="s">
        <v>905</v>
      </c>
    </row>
    <row r="267" spans="1:7" hidden="1">
      <c r="A267">
        <v>865011</v>
      </c>
      <c r="B267" t="s">
        <v>1185</v>
      </c>
      <c r="C267" t="s">
        <v>665</v>
      </c>
      <c r="D267" t="s">
        <v>675</v>
      </c>
      <c r="E267" t="s">
        <v>1186</v>
      </c>
      <c r="F267" t="s">
        <v>1187</v>
      </c>
      <c r="G267" t="s">
        <v>766</v>
      </c>
    </row>
    <row r="268" spans="1:7" hidden="1">
      <c r="A268">
        <v>866585</v>
      </c>
      <c r="B268" t="s">
        <v>1188</v>
      </c>
      <c r="C268" t="s">
        <v>665</v>
      </c>
      <c r="D268" t="s">
        <v>675</v>
      </c>
      <c r="E268" t="s">
        <v>1189</v>
      </c>
      <c r="F268" t="s">
        <v>1190</v>
      </c>
      <c r="G268" t="s">
        <v>888</v>
      </c>
    </row>
    <row r="269" spans="1:7" hidden="1">
      <c r="A269">
        <v>866870</v>
      </c>
      <c r="B269" t="s">
        <v>1191</v>
      </c>
      <c r="C269" t="s">
        <v>665</v>
      </c>
      <c r="D269" t="s">
        <v>675</v>
      </c>
      <c r="E269" t="s">
        <v>1192</v>
      </c>
      <c r="F269" t="s">
        <v>1193</v>
      </c>
      <c r="G269" t="s">
        <v>1049</v>
      </c>
    </row>
    <row r="270" spans="1:7" hidden="1">
      <c r="A270">
        <v>867606</v>
      </c>
      <c r="B270" t="s">
        <v>1194</v>
      </c>
      <c r="C270" t="s">
        <v>665</v>
      </c>
      <c r="D270" t="s">
        <v>675</v>
      </c>
      <c r="E270" t="s">
        <v>1195</v>
      </c>
      <c r="F270" t="s">
        <v>1196</v>
      </c>
      <c r="G270" t="s">
        <v>783</v>
      </c>
    </row>
    <row r="271" spans="1:7" hidden="1">
      <c r="A271">
        <v>867161</v>
      </c>
      <c r="B271" t="s">
        <v>1197</v>
      </c>
      <c r="C271" t="s">
        <v>665</v>
      </c>
      <c r="D271" t="s">
        <v>675</v>
      </c>
      <c r="E271" t="s">
        <v>1198</v>
      </c>
      <c r="F271" t="s">
        <v>1199</v>
      </c>
      <c r="G271" t="s">
        <v>944</v>
      </c>
    </row>
    <row r="272" spans="1:7" hidden="1">
      <c r="A272">
        <v>866871</v>
      </c>
      <c r="B272" t="s">
        <v>1200</v>
      </c>
      <c r="C272" t="s">
        <v>665</v>
      </c>
      <c r="D272" t="s">
        <v>675</v>
      </c>
      <c r="E272" t="s">
        <v>1201</v>
      </c>
      <c r="F272" t="s">
        <v>1202</v>
      </c>
      <c r="G272" t="s">
        <v>1049</v>
      </c>
    </row>
    <row r="273" spans="1:7" hidden="1">
      <c r="A273">
        <v>866133</v>
      </c>
      <c r="B273" t="s">
        <v>1203</v>
      </c>
      <c r="C273" t="s">
        <v>665</v>
      </c>
      <c r="D273" t="s">
        <v>675</v>
      </c>
      <c r="E273" t="s">
        <v>1204</v>
      </c>
      <c r="F273" t="s">
        <v>1205</v>
      </c>
      <c r="G273" t="s">
        <v>705</v>
      </c>
    </row>
    <row r="274" spans="1:7" hidden="1">
      <c r="A274">
        <v>865690</v>
      </c>
      <c r="B274" t="s">
        <v>1206</v>
      </c>
      <c r="C274" t="s">
        <v>665</v>
      </c>
      <c r="D274" t="s">
        <v>675</v>
      </c>
      <c r="E274" t="s">
        <v>1207</v>
      </c>
      <c r="F274" t="s">
        <v>1208</v>
      </c>
      <c r="G274" t="s">
        <v>1209</v>
      </c>
    </row>
    <row r="275" spans="1:7" hidden="1">
      <c r="A275">
        <v>866644</v>
      </c>
      <c r="B275" t="s">
        <v>1210</v>
      </c>
      <c r="C275" t="s">
        <v>665</v>
      </c>
      <c r="D275" t="s">
        <v>675</v>
      </c>
      <c r="E275" t="s">
        <v>1211</v>
      </c>
      <c r="F275" t="s">
        <v>1212</v>
      </c>
      <c r="G275" t="s">
        <v>809</v>
      </c>
    </row>
    <row r="276" spans="1:7" hidden="1">
      <c r="A276">
        <v>865929</v>
      </c>
      <c r="B276" t="s">
        <v>1213</v>
      </c>
      <c r="C276" t="s">
        <v>665</v>
      </c>
      <c r="D276" t="s">
        <v>675</v>
      </c>
      <c r="E276" t="s">
        <v>1214</v>
      </c>
      <c r="F276" t="s">
        <v>1215</v>
      </c>
      <c r="G276" t="s">
        <v>1103</v>
      </c>
    </row>
    <row r="277" spans="1:7" hidden="1">
      <c r="A277">
        <v>867282</v>
      </c>
      <c r="B277" t="s">
        <v>1216</v>
      </c>
      <c r="C277" t="s">
        <v>665</v>
      </c>
      <c r="D277" t="s">
        <v>675</v>
      </c>
      <c r="E277" t="s">
        <v>1217</v>
      </c>
      <c r="F277" t="s">
        <v>1218</v>
      </c>
      <c r="G277" t="s">
        <v>1219</v>
      </c>
    </row>
    <row r="278" spans="1:7" hidden="1">
      <c r="A278">
        <v>866115</v>
      </c>
      <c r="B278" t="s">
        <v>1220</v>
      </c>
      <c r="C278" t="s">
        <v>665</v>
      </c>
      <c r="D278" t="s">
        <v>675</v>
      </c>
      <c r="E278" t="s">
        <v>1221</v>
      </c>
      <c r="F278" t="s">
        <v>1222</v>
      </c>
      <c r="G278" t="s">
        <v>1126</v>
      </c>
    </row>
    <row r="279" spans="1:7" hidden="1">
      <c r="A279">
        <v>866586</v>
      </c>
      <c r="B279" t="s">
        <v>1223</v>
      </c>
      <c r="C279" t="s">
        <v>665</v>
      </c>
      <c r="D279" t="s">
        <v>675</v>
      </c>
      <c r="E279" t="s">
        <v>1224</v>
      </c>
      <c r="F279" t="s">
        <v>1225</v>
      </c>
      <c r="G279" t="s">
        <v>888</v>
      </c>
    </row>
    <row r="280" spans="1:7" hidden="1">
      <c r="A280">
        <v>865392</v>
      </c>
      <c r="B280" t="s">
        <v>1226</v>
      </c>
      <c r="C280" t="s">
        <v>665</v>
      </c>
      <c r="D280" t="s">
        <v>675</v>
      </c>
      <c r="E280" t="s">
        <v>1227</v>
      </c>
      <c r="F280" t="s">
        <v>1228</v>
      </c>
      <c r="G280" t="s">
        <v>669</v>
      </c>
    </row>
    <row r="281" spans="1:7" hidden="1">
      <c r="A281">
        <v>864337</v>
      </c>
      <c r="B281" t="s">
        <v>1229</v>
      </c>
      <c r="C281" t="s">
        <v>665</v>
      </c>
      <c r="D281" t="s">
        <v>675</v>
      </c>
      <c r="E281" t="s">
        <v>835</v>
      </c>
      <c r="F281" t="s">
        <v>668</v>
      </c>
      <c r="G281" t="s">
        <v>809</v>
      </c>
    </row>
    <row r="282" spans="1:7" hidden="1">
      <c r="A282">
        <v>864338</v>
      </c>
      <c r="B282" t="s">
        <v>1230</v>
      </c>
      <c r="C282" t="s">
        <v>665</v>
      </c>
      <c r="D282" t="s">
        <v>675</v>
      </c>
      <c r="E282" t="s">
        <v>835</v>
      </c>
      <c r="F282" t="s">
        <v>668</v>
      </c>
      <c r="G282" t="s">
        <v>997</v>
      </c>
    </row>
    <row r="283" spans="1:7" hidden="1">
      <c r="A283">
        <v>864222</v>
      </c>
      <c r="B283" t="s">
        <v>1231</v>
      </c>
      <c r="C283" t="s">
        <v>665</v>
      </c>
      <c r="D283" t="s">
        <v>675</v>
      </c>
      <c r="E283" t="s">
        <v>835</v>
      </c>
      <c r="F283" t="s">
        <v>668</v>
      </c>
      <c r="G283" t="s">
        <v>669</v>
      </c>
    </row>
    <row r="284" spans="1:7" hidden="1">
      <c r="A284">
        <v>866387</v>
      </c>
      <c r="B284" t="s">
        <v>1232</v>
      </c>
      <c r="C284" t="s">
        <v>665</v>
      </c>
      <c r="D284" t="s">
        <v>675</v>
      </c>
      <c r="E284" t="s">
        <v>1233</v>
      </c>
      <c r="F284" t="s">
        <v>1234</v>
      </c>
      <c r="G284" t="s">
        <v>683</v>
      </c>
    </row>
    <row r="285" spans="1:7" hidden="1">
      <c r="A285">
        <v>867424</v>
      </c>
      <c r="B285" t="s">
        <v>1235</v>
      </c>
      <c r="C285" t="s">
        <v>665</v>
      </c>
      <c r="D285" t="s">
        <v>675</v>
      </c>
      <c r="E285" t="s">
        <v>1236</v>
      </c>
      <c r="F285" t="s">
        <v>1237</v>
      </c>
      <c r="G285" t="s">
        <v>814</v>
      </c>
    </row>
    <row r="286" spans="1:7" hidden="1">
      <c r="A286">
        <v>865281</v>
      </c>
      <c r="B286" t="s">
        <v>1238</v>
      </c>
      <c r="C286" t="s">
        <v>665</v>
      </c>
      <c r="D286" t="s">
        <v>675</v>
      </c>
      <c r="E286" t="s">
        <v>1239</v>
      </c>
      <c r="F286" t="s">
        <v>1240</v>
      </c>
      <c r="G286" t="s">
        <v>1241</v>
      </c>
    </row>
    <row r="287" spans="1:7" hidden="1">
      <c r="A287">
        <v>864207</v>
      </c>
      <c r="B287" t="s">
        <v>1242</v>
      </c>
      <c r="C287" t="s">
        <v>665</v>
      </c>
      <c r="D287" t="s">
        <v>675</v>
      </c>
      <c r="E287" t="s">
        <v>835</v>
      </c>
      <c r="F287" t="s">
        <v>668</v>
      </c>
      <c r="G287" t="s">
        <v>909</v>
      </c>
    </row>
    <row r="288" spans="1:7" hidden="1">
      <c r="A288">
        <v>865947</v>
      </c>
      <c r="B288" t="s">
        <v>1243</v>
      </c>
      <c r="C288" t="s">
        <v>665</v>
      </c>
      <c r="D288" t="s">
        <v>675</v>
      </c>
      <c r="E288" t="s">
        <v>1244</v>
      </c>
      <c r="F288" t="s">
        <v>1245</v>
      </c>
      <c r="G288" t="s">
        <v>937</v>
      </c>
    </row>
    <row r="289" spans="1:7" hidden="1">
      <c r="A289">
        <v>864339</v>
      </c>
      <c r="B289" t="s">
        <v>1246</v>
      </c>
      <c r="C289" t="s">
        <v>665</v>
      </c>
      <c r="D289" t="s">
        <v>675</v>
      </c>
      <c r="E289" t="s">
        <v>835</v>
      </c>
      <c r="F289" t="s">
        <v>668</v>
      </c>
      <c r="G289" t="s">
        <v>1049</v>
      </c>
    </row>
    <row r="290" spans="1:7" hidden="1">
      <c r="A290">
        <v>864202</v>
      </c>
      <c r="B290" t="s">
        <v>1247</v>
      </c>
      <c r="C290" t="s">
        <v>665</v>
      </c>
      <c r="D290" t="s">
        <v>675</v>
      </c>
      <c r="E290" t="s">
        <v>835</v>
      </c>
      <c r="F290" t="s">
        <v>668</v>
      </c>
      <c r="G290" t="s">
        <v>1241</v>
      </c>
    </row>
    <row r="291" spans="1:7" hidden="1">
      <c r="A291">
        <v>867162</v>
      </c>
      <c r="B291" t="s">
        <v>1248</v>
      </c>
      <c r="C291" t="s">
        <v>665</v>
      </c>
      <c r="D291" t="s">
        <v>675</v>
      </c>
      <c r="E291" t="s">
        <v>1249</v>
      </c>
      <c r="F291" t="s">
        <v>1250</v>
      </c>
      <c r="G291" t="s">
        <v>944</v>
      </c>
    </row>
    <row r="292" spans="1:7" hidden="1">
      <c r="A292">
        <v>864572</v>
      </c>
      <c r="B292" t="s">
        <v>1251</v>
      </c>
      <c r="C292" t="s">
        <v>665</v>
      </c>
      <c r="D292" t="s">
        <v>675</v>
      </c>
      <c r="E292" t="s">
        <v>835</v>
      </c>
      <c r="F292" t="s">
        <v>668</v>
      </c>
      <c r="G292" t="s">
        <v>913</v>
      </c>
    </row>
    <row r="293" spans="1:7" hidden="1">
      <c r="A293">
        <v>864550</v>
      </c>
      <c r="B293" t="s">
        <v>1252</v>
      </c>
      <c r="C293" t="s">
        <v>665</v>
      </c>
      <c r="D293" t="s">
        <v>675</v>
      </c>
      <c r="E293" t="s">
        <v>835</v>
      </c>
      <c r="F293" t="s">
        <v>668</v>
      </c>
      <c r="G293" t="s">
        <v>884</v>
      </c>
    </row>
    <row r="294" spans="1:7" hidden="1">
      <c r="A294">
        <v>866872</v>
      </c>
      <c r="B294" t="s">
        <v>1253</v>
      </c>
      <c r="C294" t="s">
        <v>665</v>
      </c>
      <c r="D294" t="s">
        <v>675</v>
      </c>
      <c r="E294" t="s">
        <v>1254</v>
      </c>
      <c r="F294" t="s">
        <v>1255</v>
      </c>
      <c r="G294" t="s">
        <v>1049</v>
      </c>
    </row>
    <row r="295" spans="1:7" hidden="1">
      <c r="A295">
        <v>867163</v>
      </c>
      <c r="B295" t="s">
        <v>1256</v>
      </c>
      <c r="C295" t="s">
        <v>665</v>
      </c>
      <c r="D295" t="s">
        <v>675</v>
      </c>
      <c r="E295" t="s">
        <v>1257</v>
      </c>
      <c r="F295" t="s">
        <v>1258</v>
      </c>
      <c r="G295" t="s">
        <v>944</v>
      </c>
    </row>
    <row r="296" spans="1:7" hidden="1">
      <c r="A296">
        <v>865282</v>
      </c>
      <c r="B296" t="s">
        <v>1259</v>
      </c>
      <c r="C296" t="s">
        <v>665</v>
      </c>
      <c r="D296" t="s">
        <v>675</v>
      </c>
      <c r="E296" t="s">
        <v>1260</v>
      </c>
      <c r="F296" t="s">
        <v>1261</v>
      </c>
      <c r="G296" t="s">
        <v>1241</v>
      </c>
    </row>
    <row r="297" spans="1:7" hidden="1">
      <c r="A297">
        <v>864577</v>
      </c>
      <c r="B297" t="s">
        <v>1262</v>
      </c>
      <c r="C297" t="s">
        <v>665</v>
      </c>
      <c r="D297" t="s">
        <v>675</v>
      </c>
      <c r="E297" t="s">
        <v>835</v>
      </c>
      <c r="F297" t="s">
        <v>668</v>
      </c>
      <c r="G297" t="s">
        <v>1263</v>
      </c>
    </row>
    <row r="298" spans="1:7" hidden="1">
      <c r="A298">
        <v>865012</v>
      </c>
      <c r="B298" t="s">
        <v>1264</v>
      </c>
      <c r="C298" t="s">
        <v>665</v>
      </c>
      <c r="D298" t="s">
        <v>675</v>
      </c>
      <c r="E298" t="s">
        <v>1265</v>
      </c>
      <c r="F298" t="s">
        <v>1266</v>
      </c>
      <c r="G298" t="s">
        <v>766</v>
      </c>
    </row>
    <row r="299" spans="1:7" hidden="1">
      <c r="A299">
        <v>865494</v>
      </c>
      <c r="B299" t="s">
        <v>1267</v>
      </c>
      <c r="C299" t="s">
        <v>665</v>
      </c>
      <c r="D299" t="s">
        <v>675</v>
      </c>
      <c r="E299" t="s">
        <v>1268</v>
      </c>
      <c r="F299" t="s">
        <v>1269</v>
      </c>
      <c r="G299" t="s">
        <v>1038</v>
      </c>
    </row>
    <row r="300" spans="1:7" hidden="1">
      <c r="A300">
        <v>866134</v>
      </c>
      <c r="B300" t="s">
        <v>1270</v>
      </c>
      <c r="C300" t="s">
        <v>665</v>
      </c>
      <c r="D300" t="s">
        <v>675</v>
      </c>
      <c r="E300" t="s">
        <v>1271</v>
      </c>
      <c r="F300" t="s">
        <v>1272</v>
      </c>
      <c r="G300" t="s">
        <v>705</v>
      </c>
    </row>
    <row r="301" spans="1:7" hidden="1">
      <c r="A301">
        <v>866645</v>
      </c>
      <c r="B301" t="s">
        <v>1273</v>
      </c>
      <c r="C301" t="s">
        <v>665</v>
      </c>
      <c r="D301" t="s">
        <v>675</v>
      </c>
      <c r="E301" t="s">
        <v>1274</v>
      </c>
      <c r="F301" t="s">
        <v>1275</v>
      </c>
      <c r="G301" t="s">
        <v>809</v>
      </c>
    </row>
    <row r="302" spans="1:7" hidden="1">
      <c r="A302">
        <v>866646</v>
      </c>
      <c r="B302" t="s">
        <v>1276</v>
      </c>
      <c r="C302" t="s">
        <v>665</v>
      </c>
      <c r="D302" t="s">
        <v>675</v>
      </c>
      <c r="E302" t="s">
        <v>1277</v>
      </c>
      <c r="F302" t="s">
        <v>1278</v>
      </c>
      <c r="G302" t="s">
        <v>809</v>
      </c>
    </row>
    <row r="303" spans="1:7" hidden="1">
      <c r="A303">
        <v>864976</v>
      </c>
      <c r="B303" t="s">
        <v>1279</v>
      </c>
      <c r="C303" t="s">
        <v>665</v>
      </c>
      <c r="D303" t="s">
        <v>675</v>
      </c>
      <c r="E303" t="s">
        <v>1280</v>
      </c>
      <c r="F303" t="s">
        <v>1281</v>
      </c>
      <c r="G303" t="s">
        <v>1282</v>
      </c>
    </row>
    <row r="304" spans="1:7" hidden="1">
      <c r="A304">
        <v>864573</v>
      </c>
      <c r="B304" t="s">
        <v>1283</v>
      </c>
      <c r="C304" t="s">
        <v>665</v>
      </c>
      <c r="D304" t="s">
        <v>675</v>
      </c>
      <c r="E304" t="s">
        <v>835</v>
      </c>
      <c r="F304" t="s">
        <v>668</v>
      </c>
      <c r="G304" t="s">
        <v>823</v>
      </c>
    </row>
    <row r="305" spans="1:7" hidden="1">
      <c r="A305">
        <v>866873</v>
      </c>
      <c r="B305" t="s">
        <v>1284</v>
      </c>
      <c r="C305" t="s">
        <v>665</v>
      </c>
      <c r="D305" t="s">
        <v>675</v>
      </c>
      <c r="E305" t="s">
        <v>1285</v>
      </c>
      <c r="F305" t="s">
        <v>1286</v>
      </c>
      <c r="G305" t="s">
        <v>1049</v>
      </c>
    </row>
    <row r="306" spans="1:7" hidden="1">
      <c r="A306">
        <v>866874</v>
      </c>
      <c r="B306" t="s">
        <v>1287</v>
      </c>
      <c r="C306" t="s">
        <v>665</v>
      </c>
      <c r="D306" t="s">
        <v>675</v>
      </c>
      <c r="E306" t="s">
        <v>1288</v>
      </c>
      <c r="F306" t="s">
        <v>1289</v>
      </c>
      <c r="G306" t="s">
        <v>1049</v>
      </c>
    </row>
    <row r="307" spans="1:7" hidden="1">
      <c r="A307">
        <v>867164</v>
      </c>
      <c r="B307" t="s">
        <v>1290</v>
      </c>
      <c r="C307" t="s">
        <v>665</v>
      </c>
      <c r="D307" t="s">
        <v>675</v>
      </c>
      <c r="E307" t="s">
        <v>1291</v>
      </c>
      <c r="F307" t="s">
        <v>1292</v>
      </c>
      <c r="G307" t="s">
        <v>944</v>
      </c>
    </row>
    <row r="308" spans="1:7" hidden="1">
      <c r="A308">
        <v>866259</v>
      </c>
      <c r="B308" t="s">
        <v>1293</v>
      </c>
      <c r="C308" t="s">
        <v>665</v>
      </c>
      <c r="D308" t="s">
        <v>675</v>
      </c>
      <c r="E308" t="s">
        <v>1294</v>
      </c>
      <c r="F308" t="s">
        <v>1295</v>
      </c>
      <c r="G308" t="s">
        <v>1296</v>
      </c>
    </row>
    <row r="309" spans="1:7" hidden="1">
      <c r="A309">
        <v>865823</v>
      </c>
      <c r="B309" t="s">
        <v>1297</v>
      </c>
      <c r="C309" t="s">
        <v>665</v>
      </c>
      <c r="D309" t="s">
        <v>675</v>
      </c>
      <c r="E309" t="s">
        <v>1298</v>
      </c>
      <c r="F309" t="s">
        <v>1299</v>
      </c>
      <c r="G309" t="s">
        <v>992</v>
      </c>
    </row>
    <row r="310" spans="1:7" hidden="1">
      <c r="A310">
        <v>867784</v>
      </c>
      <c r="B310" t="s">
        <v>1300</v>
      </c>
      <c r="C310" t="s">
        <v>665</v>
      </c>
      <c r="D310" t="s">
        <v>675</v>
      </c>
      <c r="E310" t="s">
        <v>1301</v>
      </c>
      <c r="F310" t="s">
        <v>1302</v>
      </c>
      <c r="G310" t="s">
        <v>1053</v>
      </c>
    </row>
    <row r="311" spans="1:7" hidden="1">
      <c r="A311">
        <v>865344</v>
      </c>
      <c r="B311" t="s">
        <v>1303</v>
      </c>
      <c r="C311" t="s">
        <v>665</v>
      </c>
      <c r="D311" t="s">
        <v>675</v>
      </c>
      <c r="E311" t="s">
        <v>1304</v>
      </c>
      <c r="F311" t="s">
        <v>1305</v>
      </c>
      <c r="G311" t="s">
        <v>909</v>
      </c>
    </row>
    <row r="312" spans="1:7" hidden="1">
      <c r="A312">
        <v>865691</v>
      </c>
      <c r="B312" t="s">
        <v>1306</v>
      </c>
      <c r="C312" t="s">
        <v>665</v>
      </c>
      <c r="D312" t="s">
        <v>675</v>
      </c>
      <c r="E312" t="s">
        <v>1307</v>
      </c>
      <c r="F312" t="s">
        <v>1308</v>
      </c>
      <c r="G312" t="s">
        <v>1209</v>
      </c>
    </row>
    <row r="313" spans="1:7" hidden="1">
      <c r="A313">
        <v>865163</v>
      </c>
      <c r="B313" t="s">
        <v>771</v>
      </c>
      <c r="C313" t="s">
        <v>665</v>
      </c>
      <c r="D313" t="s">
        <v>675</v>
      </c>
      <c r="E313" t="s">
        <v>1309</v>
      </c>
      <c r="F313" t="s">
        <v>1310</v>
      </c>
      <c r="G313" t="s">
        <v>1114</v>
      </c>
    </row>
    <row r="314" spans="1:7" hidden="1">
      <c r="A314">
        <v>864326</v>
      </c>
      <c r="B314" t="s">
        <v>1311</v>
      </c>
      <c r="C314" t="s">
        <v>665</v>
      </c>
      <c r="D314" t="s">
        <v>675</v>
      </c>
      <c r="E314" t="s">
        <v>835</v>
      </c>
      <c r="F314" t="s">
        <v>668</v>
      </c>
      <c r="G314" t="s">
        <v>705</v>
      </c>
    </row>
    <row r="315" spans="1:7" hidden="1">
      <c r="A315">
        <v>864239</v>
      </c>
      <c r="B315" t="s">
        <v>1312</v>
      </c>
      <c r="C315" t="s">
        <v>665</v>
      </c>
      <c r="D315" t="s">
        <v>675</v>
      </c>
      <c r="E315" t="s">
        <v>835</v>
      </c>
      <c r="F315" t="s">
        <v>668</v>
      </c>
      <c r="G315" t="s">
        <v>685</v>
      </c>
    </row>
    <row r="316" spans="1:7" hidden="1">
      <c r="A316">
        <v>866647</v>
      </c>
      <c r="B316" t="s">
        <v>1313</v>
      </c>
      <c r="C316" t="s">
        <v>665</v>
      </c>
      <c r="D316" t="s">
        <v>675</v>
      </c>
      <c r="E316" t="s">
        <v>1314</v>
      </c>
      <c r="F316" t="s">
        <v>1315</v>
      </c>
      <c r="G316" t="s">
        <v>809</v>
      </c>
    </row>
    <row r="317" spans="1:7" hidden="1">
      <c r="A317">
        <v>865202</v>
      </c>
      <c r="B317" t="s">
        <v>1316</v>
      </c>
      <c r="C317" t="s">
        <v>665</v>
      </c>
      <c r="D317" t="s">
        <v>675</v>
      </c>
      <c r="E317" t="s">
        <v>1317</v>
      </c>
      <c r="F317" t="s">
        <v>1318</v>
      </c>
      <c r="G317" t="s">
        <v>1319</v>
      </c>
    </row>
    <row r="318" spans="1:7" hidden="1">
      <c r="A318">
        <v>867071</v>
      </c>
      <c r="B318" t="s">
        <v>1320</v>
      </c>
      <c r="C318" t="s">
        <v>665</v>
      </c>
      <c r="D318" t="s">
        <v>675</v>
      </c>
      <c r="E318" t="s">
        <v>1321</v>
      </c>
      <c r="F318" t="s">
        <v>1322</v>
      </c>
      <c r="G318" t="s">
        <v>851</v>
      </c>
    </row>
    <row r="319" spans="1:7" hidden="1">
      <c r="A319">
        <v>867792</v>
      </c>
      <c r="B319" t="s">
        <v>1323</v>
      </c>
      <c r="C319" t="s">
        <v>665</v>
      </c>
      <c r="D319" t="s">
        <v>675</v>
      </c>
      <c r="E319" t="s">
        <v>1324</v>
      </c>
      <c r="F319" t="s">
        <v>1325</v>
      </c>
      <c r="G319" t="s">
        <v>1326</v>
      </c>
    </row>
    <row r="320" spans="1:7" hidden="1">
      <c r="A320">
        <v>866875</v>
      </c>
      <c r="B320" t="s">
        <v>1327</v>
      </c>
      <c r="C320" t="s">
        <v>665</v>
      </c>
      <c r="D320" t="s">
        <v>675</v>
      </c>
      <c r="E320" t="s">
        <v>1328</v>
      </c>
      <c r="F320" t="s">
        <v>1329</v>
      </c>
      <c r="G320" t="s">
        <v>1049</v>
      </c>
    </row>
    <row r="321" spans="1:7" hidden="1">
      <c r="A321">
        <v>867607</v>
      </c>
      <c r="B321" t="s">
        <v>1330</v>
      </c>
      <c r="C321" t="s">
        <v>665</v>
      </c>
      <c r="D321" t="s">
        <v>675</v>
      </c>
      <c r="E321" t="s">
        <v>1331</v>
      </c>
      <c r="F321" t="s">
        <v>1332</v>
      </c>
      <c r="G321" t="s">
        <v>783</v>
      </c>
    </row>
    <row r="322" spans="1:7" hidden="1">
      <c r="A322">
        <v>864170</v>
      </c>
      <c r="B322" t="s">
        <v>1333</v>
      </c>
      <c r="C322" t="s">
        <v>665</v>
      </c>
      <c r="D322" t="s">
        <v>675</v>
      </c>
      <c r="E322" t="s">
        <v>835</v>
      </c>
      <c r="F322" t="s">
        <v>668</v>
      </c>
      <c r="G322" t="s">
        <v>1334</v>
      </c>
    </row>
    <row r="323" spans="1:7" hidden="1">
      <c r="A323">
        <v>866587</v>
      </c>
      <c r="B323" t="s">
        <v>1335</v>
      </c>
      <c r="C323" t="s">
        <v>665</v>
      </c>
      <c r="D323" t="s">
        <v>675</v>
      </c>
      <c r="E323" t="s">
        <v>1336</v>
      </c>
      <c r="F323" t="s">
        <v>1337</v>
      </c>
      <c r="G323" t="s">
        <v>888</v>
      </c>
    </row>
    <row r="324" spans="1:7" hidden="1">
      <c r="A324">
        <v>866816</v>
      </c>
      <c r="B324" t="s">
        <v>1338</v>
      </c>
      <c r="C324" t="s">
        <v>665</v>
      </c>
      <c r="D324" t="s">
        <v>675</v>
      </c>
      <c r="E324" t="s">
        <v>1339</v>
      </c>
      <c r="F324" t="s">
        <v>1340</v>
      </c>
      <c r="G324" t="s">
        <v>1341</v>
      </c>
    </row>
    <row r="325" spans="1:7" hidden="1">
      <c r="A325">
        <v>866388</v>
      </c>
      <c r="B325" t="s">
        <v>1342</v>
      </c>
      <c r="C325" t="s">
        <v>665</v>
      </c>
      <c r="D325" t="s">
        <v>675</v>
      </c>
      <c r="E325" t="s">
        <v>1343</v>
      </c>
      <c r="F325" t="s">
        <v>1344</v>
      </c>
      <c r="G325" t="s">
        <v>683</v>
      </c>
    </row>
    <row r="326" spans="1:7" hidden="1">
      <c r="A326">
        <v>865996</v>
      </c>
      <c r="B326" t="s">
        <v>1345</v>
      </c>
      <c r="C326" t="s">
        <v>665</v>
      </c>
      <c r="D326" t="s">
        <v>675</v>
      </c>
      <c r="E326" t="s">
        <v>1346</v>
      </c>
      <c r="F326" t="s">
        <v>1347</v>
      </c>
      <c r="G326" t="s">
        <v>1045</v>
      </c>
    </row>
    <row r="327" spans="1:7" hidden="1">
      <c r="A327">
        <v>867319</v>
      </c>
      <c r="B327" t="s">
        <v>1348</v>
      </c>
      <c r="C327" t="s">
        <v>665</v>
      </c>
      <c r="D327" t="s">
        <v>675</v>
      </c>
      <c r="E327" t="s">
        <v>1349</v>
      </c>
      <c r="F327" t="s">
        <v>1350</v>
      </c>
      <c r="G327" t="s">
        <v>955</v>
      </c>
    </row>
    <row r="328" spans="1:7" hidden="1">
      <c r="A328">
        <v>866648</v>
      </c>
      <c r="B328" t="s">
        <v>1351</v>
      </c>
      <c r="C328" t="s">
        <v>665</v>
      </c>
      <c r="D328" t="s">
        <v>675</v>
      </c>
      <c r="E328" t="s">
        <v>1352</v>
      </c>
      <c r="F328" t="s">
        <v>1353</v>
      </c>
      <c r="G328" t="s">
        <v>809</v>
      </c>
    </row>
    <row r="329" spans="1:7" hidden="1">
      <c r="A329">
        <v>867760</v>
      </c>
      <c r="B329" t="s">
        <v>1354</v>
      </c>
      <c r="C329" t="s">
        <v>665</v>
      </c>
      <c r="D329" t="s">
        <v>675</v>
      </c>
      <c r="E329" t="s">
        <v>1355</v>
      </c>
      <c r="F329" t="s">
        <v>1356</v>
      </c>
      <c r="G329" t="s">
        <v>1357</v>
      </c>
    </row>
    <row r="330" spans="1:7" hidden="1">
      <c r="A330">
        <v>865345</v>
      </c>
      <c r="B330" t="s">
        <v>1358</v>
      </c>
      <c r="C330" t="s">
        <v>665</v>
      </c>
      <c r="D330" t="s">
        <v>675</v>
      </c>
      <c r="E330" t="s">
        <v>1359</v>
      </c>
      <c r="F330" t="s">
        <v>1360</v>
      </c>
      <c r="G330" t="s">
        <v>909</v>
      </c>
    </row>
    <row r="331" spans="1:7" hidden="1">
      <c r="A331">
        <v>866876</v>
      </c>
      <c r="B331" t="s">
        <v>1361</v>
      </c>
      <c r="C331" t="s">
        <v>665</v>
      </c>
      <c r="D331" t="s">
        <v>675</v>
      </c>
      <c r="E331" t="s">
        <v>1362</v>
      </c>
      <c r="F331" t="s">
        <v>1363</v>
      </c>
      <c r="G331" t="s">
        <v>1049</v>
      </c>
    </row>
    <row r="332" spans="1:7" hidden="1">
      <c r="A332">
        <v>865824</v>
      </c>
      <c r="B332" t="s">
        <v>1364</v>
      </c>
      <c r="C332" t="s">
        <v>665</v>
      </c>
      <c r="D332" t="s">
        <v>675</v>
      </c>
      <c r="E332" t="s">
        <v>1365</v>
      </c>
      <c r="F332" t="s">
        <v>1366</v>
      </c>
      <c r="G332" t="s">
        <v>992</v>
      </c>
    </row>
    <row r="333" spans="1:7" hidden="1">
      <c r="A333">
        <v>866877</v>
      </c>
      <c r="B333" t="s">
        <v>1367</v>
      </c>
      <c r="C333" t="s">
        <v>665</v>
      </c>
      <c r="D333" t="s">
        <v>675</v>
      </c>
      <c r="E333" t="s">
        <v>1368</v>
      </c>
      <c r="F333" t="s">
        <v>1369</v>
      </c>
      <c r="G333" t="s">
        <v>1049</v>
      </c>
    </row>
    <row r="334" spans="1:7" hidden="1">
      <c r="A334">
        <v>866649</v>
      </c>
      <c r="B334" t="s">
        <v>1370</v>
      </c>
      <c r="C334" t="s">
        <v>665</v>
      </c>
      <c r="D334" t="s">
        <v>675</v>
      </c>
      <c r="E334" t="s">
        <v>1371</v>
      </c>
      <c r="F334" t="s">
        <v>1372</v>
      </c>
      <c r="G334" t="s">
        <v>809</v>
      </c>
    </row>
    <row r="335" spans="1:7" hidden="1">
      <c r="A335">
        <v>867165</v>
      </c>
      <c r="B335" t="s">
        <v>1373</v>
      </c>
      <c r="C335" t="s">
        <v>665</v>
      </c>
      <c r="D335" t="s">
        <v>675</v>
      </c>
      <c r="E335" t="s">
        <v>1374</v>
      </c>
      <c r="F335" t="s">
        <v>1375</v>
      </c>
      <c r="G335" t="s">
        <v>944</v>
      </c>
    </row>
    <row r="336" spans="1:7" hidden="1">
      <c r="A336">
        <v>866878</v>
      </c>
      <c r="B336" t="s">
        <v>1376</v>
      </c>
      <c r="C336" t="s">
        <v>665</v>
      </c>
      <c r="D336" t="s">
        <v>675</v>
      </c>
      <c r="E336" t="s">
        <v>1377</v>
      </c>
      <c r="F336" t="s">
        <v>1378</v>
      </c>
      <c r="G336" t="s">
        <v>1049</v>
      </c>
    </row>
    <row r="337" spans="1:7" hidden="1">
      <c r="A337">
        <v>864850</v>
      </c>
      <c r="B337" t="s">
        <v>1379</v>
      </c>
      <c r="C337" t="s">
        <v>665</v>
      </c>
      <c r="D337" t="s">
        <v>675</v>
      </c>
      <c r="E337" t="s">
        <v>1380</v>
      </c>
      <c r="F337" t="s">
        <v>1381</v>
      </c>
      <c r="G337" t="s">
        <v>605</v>
      </c>
    </row>
    <row r="338" spans="1:7" hidden="1">
      <c r="A338">
        <v>866260</v>
      </c>
      <c r="B338" t="s">
        <v>1379</v>
      </c>
      <c r="C338" t="s">
        <v>665</v>
      </c>
      <c r="D338" t="s">
        <v>675</v>
      </c>
      <c r="E338" t="s">
        <v>1382</v>
      </c>
      <c r="F338" t="s">
        <v>1383</v>
      </c>
      <c r="G338" t="s">
        <v>1296</v>
      </c>
    </row>
    <row r="339" spans="1:7" hidden="1">
      <c r="A339">
        <v>865118</v>
      </c>
      <c r="B339" t="s">
        <v>1384</v>
      </c>
      <c r="C339" t="s">
        <v>665</v>
      </c>
      <c r="D339" t="s">
        <v>675</v>
      </c>
      <c r="E339" t="s">
        <v>1385</v>
      </c>
      <c r="F339" t="s">
        <v>1386</v>
      </c>
      <c r="G339" t="s">
        <v>846</v>
      </c>
    </row>
    <row r="340" spans="1:7" hidden="1">
      <c r="A340">
        <v>867030</v>
      </c>
      <c r="B340" t="s">
        <v>1387</v>
      </c>
      <c r="C340" t="s">
        <v>665</v>
      </c>
      <c r="D340" t="s">
        <v>675</v>
      </c>
      <c r="E340" t="s">
        <v>1388</v>
      </c>
      <c r="F340" t="s">
        <v>1389</v>
      </c>
      <c r="G340" t="s">
        <v>823</v>
      </c>
    </row>
    <row r="341" spans="1:7" hidden="1">
      <c r="A341">
        <v>866389</v>
      </c>
      <c r="B341" t="s">
        <v>1390</v>
      </c>
      <c r="C341" t="s">
        <v>665</v>
      </c>
      <c r="D341" t="s">
        <v>675</v>
      </c>
      <c r="E341" t="s">
        <v>1391</v>
      </c>
      <c r="F341" t="s">
        <v>1392</v>
      </c>
      <c r="G341" t="s">
        <v>683</v>
      </c>
    </row>
    <row r="342" spans="1:7" hidden="1">
      <c r="A342">
        <v>866817</v>
      </c>
      <c r="B342" t="s">
        <v>1393</v>
      </c>
      <c r="C342" t="s">
        <v>665</v>
      </c>
      <c r="D342" t="s">
        <v>675</v>
      </c>
      <c r="E342" t="s">
        <v>1394</v>
      </c>
      <c r="F342" t="s">
        <v>1395</v>
      </c>
      <c r="G342" t="s">
        <v>1341</v>
      </c>
    </row>
    <row r="343" spans="1:7" hidden="1">
      <c r="A343">
        <v>867853</v>
      </c>
      <c r="B343" t="s">
        <v>1396</v>
      </c>
      <c r="C343" t="s">
        <v>665</v>
      </c>
      <c r="D343" t="s">
        <v>675</v>
      </c>
      <c r="E343" t="s">
        <v>1397</v>
      </c>
      <c r="F343" t="s">
        <v>616</v>
      </c>
      <c r="G343" t="s">
        <v>675</v>
      </c>
    </row>
    <row r="344" spans="1:7" hidden="1">
      <c r="A344">
        <v>867371</v>
      </c>
      <c r="B344" t="s">
        <v>1398</v>
      </c>
      <c r="C344" t="s">
        <v>665</v>
      </c>
      <c r="D344" t="s">
        <v>675</v>
      </c>
      <c r="E344" t="s">
        <v>1399</v>
      </c>
      <c r="F344" t="s">
        <v>1400</v>
      </c>
      <c r="G344" t="s">
        <v>1110</v>
      </c>
    </row>
    <row r="345" spans="1:7" hidden="1">
      <c r="A345">
        <v>866390</v>
      </c>
      <c r="B345" t="s">
        <v>1401</v>
      </c>
      <c r="C345" t="s">
        <v>665</v>
      </c>
      <c r="D345" t="s">
        <v>675</v>
      </c>
      <c r="E345" t="s">
        <v>1402</v>
      </c>
      <c r="F345" t="s">
        <v>1403</v>
      </c>
      <c r="G345" t="s">
        <v>683</v>
      </c>
    </row>
    <row r="346" spans="1:7" hidden="1">
      <c r="A346">
        <v>866163</v>
      </c>
      <c r="B346" t="s">
        <v>1404</v>
      </c>
      <c r="C346" t="s">
        <v>665</v>
      </c>
      <c r="D346" t="s">
        <v>675</v>
      </c>
      <c r="E346" t="s">
        <v>1405</v>
      </c>
      <c r="F346" t="s">
        <v>1406</v>
      </c>
      <c r="G346" t="s">
        <v>860</v>
      </c>
    </row>
    <row r="347" spans="1:7" hidden="1">
      <c r="A347">
        <v>866100</v>
      </c>
      <c r="B347" t="s">
        <v>1407</v>
      </c>
      <c r="C347" t="s">
        <v>665</v>
      </c>
      <c r="D347" t="s">
        <v>675</v>
      </c>
      <c r="E347" t="s">
        <v>1408</v>
      </c>
      <c r="F347" t="s">
        <v>1409</v>
      </c>
      <c r="G347" t="s">
        <v>1410</v>
      </c>
    </row>
    <row r="348" spans="1:7" hidden="1">
      <c r="A348">
        <v>866650</v>
      </c>
      <c r="B348" t="s">
        <v>1411</v>
      </c>
      <c r="C348" t="s">
        <v>665</v>
      </c>
      <c r="D348" t="s">
        <v>675</v>
      </c>
      <c r="E348" t="s">
        <v>1412</v>
      </c>
      <c r="F348" t="s">
        <v>1413</v>
      </c>
      <c r="G348" t="s">
        <v>809</v>
      </c>
    </row>
    <row r="349" spans="1:7" hidden="1">
      <c r="A349">
        <v>866818</v>
      </c>
      <c r="B349" t="s">
        <v>1414</v>
      </c>
      <c r="C349" t="s">
        <v>665</v>
      </c>
      <c r="D349" t="s">
        <v>675</v>
      </c>
      <c r="E349" t="s">
        <v>1415</v>
      </c>
      <c r="F349" t="s">
        <v>1416</v>
      </c>
      <c r="G349" t="s">
        <v>1341</v>
      </c>
    </row>
    <row r="350" spans="1:7" hidden="1">
      <c r="A350">
        <v>865889</v>
      </c>
      <c r="B350" t="s">
        <v>1417</v>
      </c>
      <c r="C350" t="s">
        <v>665</v>
      </c>
      <c r="D350" t="s">
        <v>675</v>
      </c>
      <c r="E350" t="s">
        <v>1418</v>
      </c>
      <c r="F350" t="s">
        <v>1419</v>
      </c>
      <c r="G350" t="s">
        <v>1420</v>
      </c>
    </row>
    <row r="351" spans="1:7" hidden="1">
      <c r="A351">
        <v>867072</v>
      </c>
      <c r="B351" t="s">
        <v>1421</v>
      </c>
      <c r="C351" t="s">
        <v>665</v>
      </c>
      <c r="D351" t="s">
        <v>675</v>
      </c>
      <c r="E351" t="s">
        <v>1422</v>
      </c>
      <c r="F351" t="s">
        <v>1423</v>
      </c>
      <c r="G351" t="s">
        <v>851</v>
      </c>
    </row>
    <row r="352" spans="1:7" hidden="1">
      <c r="A352">
        <v>866651</v>
      </c>
      <c r="B352" t="s">
        <v>1424</v>
      </c>
      <c r="C352" t="s">
        <v>665</v>
      </c>
      <c r="D352" t="s">
        <v>675</v>
      </c>
      <c r="E352" t="s">
        <v>1425</v>
      </c>
      <c r="F352" t="s">
        <v>1426</v>
      </c>
      <c r="G352" t="s">
        <v>809</v>
      </c>
    </row>
    <row r="353" spans="1:7" hidden="1">
      <c r="A353">
        <v>866261</v>
      </c>
      <c r="B353" t="s">
        <v>1427</v>
      </c>
      <c r="C353" t="s">
        <v>665</v>
      </c>
      <c r="D353" t="s">
        <v>675</v>
      </c>
      <c r="E353" t="s">
        <v>1428</v>
      </c>
      <c r="F353" t="s">
        <v>1429</v>
      </c>
      <c r="G353" t="s">
        <v>1296</v>
      </c>
    </row>
    <row r="354" spans="1:7" hidden="1">
      <c r="A354">
        <v>865393</v>
      </c>
      <c r="B354" t="s">
        <v>1430</v>
      </c>
      <c r="C354" t="s">
        <v>665</v>
      </c>
      <c r="D354" t="s">
        <v>675</v>
      </c>
      <c r="E354" t="s">
        <v>1431</v>
      </c>
      <c r="F354" t="s">
        <v>1432</v>
      </c>
      <c r="G354" t="s">
        <v>669</v>
      </c>
    </row>
    <row r="355" spans="1:7" hidden="1">
      <c r="A355">
        <v>866879</v>
      </c>
      <c r="B355" t="s">
        <v>1433</v>
      </c>
      <c r="C355" t="s">
        <v>665</v>
      </c>
      <c r="D355" t="s">
        <v>675</v>
      </c>
      <c r="E355" t="s">
        <v>1434</v>
      </c>
      <c r="F355" t="s">
        <v>1435</v>
      </c>
      <c r="G355" t="s">
        <v>1049</v>
      </c>
    </row>
    <row r="356" spans="1:7" hidden="1">
      <c r="A356">
        <v>866101</v>
      </c>
      <c r="B356" t="s">
        <v>1436</v>
      </c>
      <c r="C356" t="s">
        <v>665</v>
      </c>
      <c r="D356" t="s">
        <v>675</v>
      </c>
      <c r="E356" t="s">
        <v>1437</v>
      </c>
      <c r="F356" t="s">
        <v>1438</v>
      </c>
      <c r="G356" t="s">
        <v>1410</v>
      </c>
    </row>
    <row r="357" spans="1:7" hidden="1">
      <c r="A357">
        <v>866391</v>
      </c>
      <c r="B357" t="s">
        <v>1439</v>
      </c>
      <c r="C357" t="s">
        <v>665</v>
      </c>
      <c r="D357" t="s">
        <v>675</v>
      </c>
      <c r="E357" t="s">
        <v>1440</v>
      </c>
      <c r="F357" t="s">
        <v>1441</v>
      </c>
      <c r="G357" t="s">
        <v>683</v>
      </c>
    </row>
    <row r="358" spans="1:7" hidden="1">
      <c r="A358">
        <v>866652</v>
      </c>
      <c r="B358" t="s">
        <v>1442</v>
      </c>
      <c r="C358" t="s">
        <v>665</v>
      </c>
      <c r="D358" t="s">
        <v>675</v>
      </c>
      <c r="E358" t="s">
        <v>1443</v>
      </c>
      <c r="F358" t="s">
        <v>1444</v>
      </c>
      <c r="G358" t="s">
        <v>809</v>
      </c>
    </row>
    <row r="359" spans="1:7" hidden="1">
      <c r="A359">
        <v>866078</v>
      </c>
      <c r="B359" t="s">
        <v>1445</v>
      </c>
      <c r="C359" t="s">
        <v>665</v>
      </c>
      <c r="D359" t="s">
        <v>675</v>
      </c>
      <c r="E359" t="s">
        <v>1446</v>
      </c>
      <c r="F359" t="s">
        <v>1447</v>
      </c>
      <c r="G359" t="s">
        <v>1448</v>
      </c>
    </row>
    <row r="360" spans="1:7" hidden="1">
      <c r="A360">
        <v>865635</v>
      </c>
      <c r="B360" t="s">
        <v>1449</v>
      </c>
      <c r="C360" t="s">
        <v>665</v>
      </c>
      <c r="D360" t="s">
        <v>675</v>
      </c>
      <c r="E360" t="s">
        <v>1450</v>
      </c>
      <c r="F360" t="s">
        <v>1451</v>
      </c>
      <c r="G360" t="s">
        <v>795</v>
      </c>
    </row>
    <row r="361" spans="1:7" hidden="1">
      <c r="A361">
        <v>867283</v>
      </c>
      <c r="B361" t="s">
        <v>1452</v>
      </c>
      <c r="C361" t="s">
        <v>665</v>
      </c>
      <c r="D361" t="s">
        <v>675</v>
      </c>
      <c r="E361" t="s">
        <v>1453</v>
      </c>
      <c r="F361" t="s">
        <v>1454</v>
      </c>
      <c r="G361" t="s">
        <v>1219</v>
      </c>
    </row>
    <row r="362" spans="1:7" hidden="1">
      <c r="A362">
        <v>865532</v>
      </c>
      <c r="B362" t="s">
        <v>1455</v>
      </c>
      <c r="C362" t="s">
        <v>665</v>
      </c>
      <c r="D362" t="s">
        <v>675</v>
      </c>
      <c r="E362" t="s">
        <v>1456</v>
      </c>
      <c r="F362" t="s">
        <v>1457</v>
      </c>
      <c r="G362" t="s">
        <v>685</v>
      </c>
    </row>
    <row r="363" spans="1:7" hidden="1">
      <c r="A363">
        <v>866262</v>
      </c>
      <c r="B363" t="s">
        <v>1458</v>
      </c>
      <c r="C363" t="s">
        <v>665</v>
      </c>
      <c r="D363" t="s">
        <v>675</v>
      </c>
      <c r="E363" t="s">
        <v>1459</v>
      </c>
      <c r="F363" t="s">
        <v>1460</v>
      </c>
      <c r="G363" t="s">
        <v>1296</v>
      </c>
    </row>
    <row r="364" spans="1:7" hidden="1">
      <c r="A364">
        <v>864469</v>
      </c>
      <c r="B364" t="s">
        <v>1461</v>
      </c>
      <c r="C364" t="s">
        <v>665</v>
      </c>
      <c r="D364" t="s">
        <v>675</v>
      </c>
      <c r="E364" t="s">
        <v>835</v>
      </c>
      <c r="F364" t="s">
        <v>668</v>
      </c>
      <c r="G364" t="s">
        <v>961</v>
      </c>
    </row>
    <row r="365" spans="1:7" hidden="1">
      <c r="A365">
        <v>864310</v>
      </c>
      <c r="B365" t="s">
        <v>1462</v>
      </c>
      <c r="C365" t="s">
        <v>665</v>
      </c>
      <c r="D365" t="s">
        <v>675</v>
      </c>
      <c r="E365" t="s">
        <v>835</v>
      </c>
      <c r="F365" t="s">
        <v>668</v>
      </c>
      <c r="G365" t="s">
        <v>1410</v>
      </c>
    </row>
    <row r="366" spans="1:7" hidden="1">
      <c r="A366">
        <v>866588</v>
      </c>
      <c r="B366" t="s">
        <v>1463</v>
      </c>
      <c r="C366" t="s">
        <v>665</v>
      </c>
      <c r="D366" t="s">
        <v>675</v>
      </c>
      <c r="E366" t="s">
        <v>1464</v>
      </c>
      <c r="F366" t="s">
        <v>1465</v>
      </c>
      <c r="G366" t="s">
        <v>888</v>
      </c>
    </row>
    <row r="367" spans="1:7" hidden="1">
      <c r="A367">
        <v>866653</v>
      </c>
      <c r="B367" t="s">
        <v>1466</v>
      </c>
      <c r="C367" t="s">
        <v>665</v>
      </c>
      <c r="D367" t="s">
        <v>675</v>
      </c>
      <c r="E367" t="s">
        <v>1467</v>
      </c>
      <c r="F367" t="s">
        <v>1468</v>
      </c>
      <c r="G367" t="s">
        <v>809</v>
      </c>
    </row>
    <row r="368" spans="1:7" hidden="1">
      <c r="A368">
        <v>866116</v>
      </c>
      <c r="B368" t="s">
        <v>1469</v>
      </c>
      <c r="C368" t="s">
        <v>665</v>
      </c>
      <c r="D368" t="s">
        <v>675</v>
      </c>
      <c r="E368" t="s">
        <v>1470</v>
      </c>
      <c r="F368" t="s">
        <v>1471</v>
      </c>
      <c r="G368" t="s">
        <v>1126</v>
      </c>
    </row>
    <row r="369" spans="1:7" hidden="1">
      <c r="A369">
        <v>865346</v>
      </c>
      <c r="B369" t="s">
        <v>1472</v>
      </c>
      <c r="C369" t="s">
        <v>665</v>
      </c>
      <c r="D369" t="s">
        <v>675</v>
      </c>
      <c r="E369" t="s">
        <v>1473</v>
      </c>
      <c r="F369" t="s">
        <v>1474</v>
      </c>
      <c r="G369" t="s">
        <v>909</v>
      </c>
    </row>
    <row r="370" spans="1:7" hidden="1">
      <c r="A370">
        <v>865321</v>
      </c>
      <c r="B370" t="s">
        <v>1475</v>
      </c>
      <c r="C370" t="s">
        <v>665</v>
      </c>
      <c r="D370" t="s">
        <v>675</v>
      </c>
      <c r="E370" t="s">
        <v>1476</v>
      </c>
      <c r="F370" t="s">
        <v>1477</v>
      </c>
      <c r="G370" t="s">
        <v>925</v>
      </c>
    </row>
    <row r="371" spans="1:7" hidden="1">
      <c r="A371">
        <v>866392</v>
      </c>
      <c r="B371" t="s">
        <v>1478</v>
      </c>
      <c r="C371" t="s">
        <v>665</v>
      </c>
      <c r="D371" t="s">
        <v>675</v>
      </c>
      <c r="E371" t="s">
        <v>1479</v>
      </c>
      <c r="F371" t="s">
        <v>1480</v>
      </c>
      <c r="G371" t="s">
        <v>683</v>
      </c>
    </row>
    <row r="372" spans="1:7" hidden="1">
      <c r="A372">
        <v>866654</v>
      </c>
      <c r="B372" t="s">
        <v>1481</v>
      </c>
      <c r="C372" t="s">
        <v>665</v>
      </c>
      <c r="D372" t="s">
        <v>675</v>
      </c>
      <c r="E372" t="s">
        <v>1482</v>
      </c>
      <c r="F372" t="s">
        <v>1483</v>
      </c>
      <c r="G372" t="s">
        <v>809</v>
      </c>
    </row>
    <row r="373" spans="1:7" hidden="1">
      <c r="A373">
        <v>866393</v>
      </c>
      <c r="B373" t="s">
        <v>1484</v>
      </c>
      <c r="C373" t="s">
        <v>665</v>
      </c>
      <c r="D373" t="s">
        <v>675</v>
      </c>
      <c r="E373" t="s">
        <v>1485</v>
      </c>
      <c r="F373" t="s">
        <v>1486</v>
      </c>
      <c r="G373" t="s">
        <v>683</v>
      </c>
    </row>
    <row r="374" spans="1:7" hidden="1">
      <c r="A374">
        <v>867166</v>
      </c>
      <c r="B374" t="s">
        <v>1487</v>
      </c>
      <c r="C374" t="s">
        <v>665</v>
      </c>
      <c r="D374" t="s">
        <v>675</v>
      </c>
      <c r="E374" t="s">
        <v>1488</v>
      </c>
      <c r="F374" t="s">
        <v>1489</v>
      </c>
      <c r="G374" t="s">
        <v>944</v>
      </c>
    </row>
    <row r="375" spans="1:7" hidden="1">
      <c r="A375">
        <v>864557</v>
      </c>
      <c r="B375" t="s">
        <v>1490</v>
      </c>
      <c r="C375" t="s">
        <v>665</v>
      </c>
      <c r="D375" t="s">
        <v>675</v>
      </c>
      <c r="E375" t="s">
        <v>835</v>
      </c>
      <c r="F375" t="s">
        <v>668</v>
      </c>
      <c r="G375" t="s">
        <v>1089</v>
      </c>
    </row>
    <row r="376" spans="1:7" hidden="1">
      <c r="A376">
        <v>866880</v>
      </c>
      <c r="B376" t="s">
        <v>1491</v>
      </c>
      <c r="C376" t="s">
        <v>665</v>
      </c>
      <c r="D376" t="s">
        <v>675</v>
      </c>
      <c r="E376" t="s">
        <v>1492</v>
      </c>
      <c r="F376" t="s">
        <v>1493</v>
      </c>
      <c r="G376" t="s">
        <v>1049</v>
      </c>
    </row>
    <row r="377" spans="1:7" hidden="1">
      <c r="A377">
        <v>866263</v>
      </c>
      <c r="B377" t="s">
        <v>1494</v>
      </c>
      <c r="C377" t="s">
        <v>665</v>
      </c>
      <c r="D377" t="s">
        <v>675</v>
      </c>
      <c r="E377" t="s">
        <v>1495</v>
      </c>
      <c r="F377" t="s">
        <v>1496</v>
      </c>
      <c r="G377" t="s">
        <v>1296</v>
      </c>
    </row>
    <row r="378" spans="1:7" hidden="1">
      <c r="A378">
        <v>866655</v>
      </c>
      <c r="B378" t="s">
        <v>1494</v>
      </c>
      <c r="C378" t="s">
        <v>665</v>
      </c>
      <c r="D378" t="s">
        <v>675</v>
      </c>
      <c r="E378" t="s">
        <v>1497</v>
      </c>
      <c r="F378" t="s">
        <v>1498</v>
      </c>
      <c r="G378" t="s">
        <v>809</v>
      </c>
    </row>
    <row r="379" spans="1:7" hidden="1">
      <c r="A379">
        <v>867737</v>
      </c>
      <c r="B379" t="s">
        <v>1499</v>
      </c>
      <c r="C379" t="s">
        <v>665</v>
      </c>
      <c r="D379" t="s">
        <v>675</v>
      </c>
      <c r="E379" t="s">
        <v>1500</v>
      </c>
      <c r="F379" t="s">
        <v>1501</v>
      </c>
      <c r="G379" t="s">
        <v>846</v>
      </c>
    </row>
    <row r="380" spans="1:7" hidden="1">
      <c r="A380">
        <v>865260</v>
      </c>
      <c r="B380" t="s">
        <v>1502</v>
      </c>
      <c r="C380" t="s">
        <v>665</v>
      </c>
      <c r="D380" t="s">
        <v>675</v>
      </c>
      <c r="E380" t="s">
        <v>1503</v>
      </c>
      <c r="F380" t="s">
        <v>1504</v>
      </c>
      <c r="G380" t="s">
        <v>874</v>
      </c>
    </row>
    <row r="381" spans="1:7" hidden="1">
      <c r="A381">
        <v>864340</v>
      </c>
      <c r="B381" t="s">
        <v>1505</v>
      </c>
      <c r="C381" t="s">
        <v>665</v>
      </c>
      <c r="D381" t="s">
        <v>675</v>
      </c>
      <c r="E381" t="s">
        <v>835</v>
      </c>
      <c r="F381" t="s">
        <v>668</v>
      </c>
      <c r="G381" t="s">
        <v>895</v>
      </c>
    </row>
    <row r="382" spans="1:7" hidden="1">
      <c r="A382">
        <v>864252</v>
      </c>
      <c r="B382" t="s">
        <v>1506</v>
      </c>
      <c r="C382" t="s">
        <v>665</v>
      </c>
      <c r="D382" t="s">
        <v>675</v>
      </c>
      <c r="E382" t="s">
        <v>835</v>
      </c>
      <c r="F382" t="s">
        <v>668</v>
      </c>
      <c r="G382" t="s">
        <v>795</v>
      </c>
    </row>
    <row r="383" spans="1:7" hidden="1">
      <c r="A383">
        <v>865636</v>
      </c>
      <c r="B383" t="s">
        <v>1507</v>
      </c>
      <c r="C383" t="s">
        <v>665</v>
      </c>
      <c r="D383" t="s">
        <v>675</v>
      </c>
      <c r="E383" t="s">
        <v>1508</v>
      </c>
      <c r="F383" t="s">
        <v>1509</v>
      </c>
      <c r="G383" t="s">
        <v>795</v>
      </c>
    </row>
    <row r="384" spans="1:7" hidden="1">
      <c r="A384">
        <v>864196</v>
      </c>
      <c r="B384" t="s">
        <v>1510</v>
      </c>
      <c r="C384" t="s">
        <v>665</v>
      </c>
      <c r="D384" t="s">
        <v>675</v>
      </c>
      <c r="E384" t="s">
        <v>835</v>
      </c>
      <c r="F384" t="s">
        <v>668</v>
      </c>
      <c r="G384" t="s">
        <v>1511</v>
      </c>
    </row>
    <row r="385" spans="1:7" hidden="1">
      <c r="A385">
        <v>867425</v>
      </c>
      <c r="B385" t="s">
        <v>1512</v>
      </c>
      <c r="C385" t="s">
        <v>665</v>
      </c>
      <c r="D385" t="s">
        <v>675</v>
      </c>
      <c r="E385" t="s">
        <v>1513</v>
      </c>
      <c r="F385" t="s">
        <v>1514</v>
      </c>
      <c r="G385" t="s">
        <v>814</v>
      </c>
    </row>
    <row r="386" spans="1:7" hidden="1">
      <c r="A386">
        <v>867073</v>
      </c>
      <c r="B386" t="s">
        <v>1515</v>
      </c>
      <c r="C386" t="s">
        <v>665</v>
      </c>
      <c r="D386" t="s">
        <v>675</v>
      </c>
      <c r="E386" t="s">
        <v>1516</v>
      </c>
      <c r="F386" t="s">
        <v>1517</v>
      </c>
      <c r="G386" t="s">
        <v>851</v>
      </c>
    </row>
    <row r="387" spans="1:7" hidden="1">
      <c r="A387">
        <v>864539</v>
      </c>
      <c r="B387" t="s">
        <v>1518</v>
      </c>
      <c r="C387" t="s">
        <v>665</v>
      </c>
      <c r="D387" t="s">
        <v>675</v>
      </c>
      <c r="E387" t="s">
        <v>835</v>
      </c>
      <c r="F387" t="s">
        <v>668</v>
      </c>
      <c r="G387" t="s">
        <v>779</v>
      </c>
    </row>
    <row r="388" spans="1:7" hidden="1">
      <c r="A388">
        <v>865692</v>
      </c>
      <c r="B388" t="s">
        <v>1519</v>
      </c>
      <c r="C388" t="s">
        <v>665</v>
      </c>
      <c r="D388" t="s">
        <v>675</v>
      </c>
      <c r="E388" t="s">
        <v>1520</v>
      </c>
      <c r="F388" t="s">
        <v>1521</v>
      </c>
      <c r="G388" t="s">
        <v>1209</v>
      </c>
    </row>
    <row r="389" spans="1:7" hidden="1">
      <c r="A389">
        <v>864240</v>
      </c>
      <c r="B389" t="s">
        <v>1522</v>
      </c>
      <c r="C389" t="s">
        <v>665</v>
      </c>
      <c r="D389" t="s">
        <v>675</v>
      </c>
      <c r="E389" t="s">
        <v>835</v>
      </c>
      <c r="F389" t="s">
        <v>668</v>
      </c>
      <c r="G389" t="s">
        <v>685</v>
      </c>
    </row>
    <row r="390" spans="1:7" hidden="1">
      <c r="A390">
        <v>867750</v>
      </c>
      <c r="B390" t="s">
        <v>1523</v>
      </c>
      <c r="C390" t="s">
        <v>665</v>
      </c>
      <c r="D390" t="s">
        <v>675</v>
      </c>
      <c r="E390" t="s">
        <v>1524</v>
      </c>
      <c r="F390" t="s">
        <v>1525</v>
      </c>
      <c r="G390" t="s">
        <v>799</v>
      </c>
    </row>
    <row r="391" spans="1:7" hidden="1">
      <c r="A391">
        <v>866164</v>
      </c>
      <c r="B391" t="s">
        <v>1526</v>
      </c>
      <c r="C391" t="s">
        <v>665</v>
      </c>
      <c r="D391" t="s">
        <v>675</v>
      </c>
      <c r="E391" t="s">
        <v>1527</v>
      </c>
      <c r="F391" t="s">
        <v>1528</v>
      </c>
      <c r="G391" t="s">
        <v>860</v>
      </c>
    </row>
    <row r="392" spans="1:7" hidden="1">
      <c r="A392">
        <v>866394</v>
      </c>
      <c r="B392" t="s">
        <v>1529</v>
      </c>
      <c r="C392" t="s">
        <v>665</v>
      </c>
      <c r="D392" t="s">
        <v>675</v>
      </c>
      <c r="E392" t="s">
        <v>1530</v>
      </c>
      <c r="F392" t="s">
        <v>1531</v>
      </c>
      <c r="G392" t="s">
        <v>683</v>
      </c>
    </row>
    <row r="393" spans="1:7" hidden="1">
      <c r="A393">
        <v>864548</v>
      </c>
      <c r="B393" t="s">
        <v>1532</v>
      </c>
      <c r="C393" t="s">
        <v>665</v>
      </c>
      <c r="D393" t="s">
        <v>675</v>
      </c>
      <c r="E393" t="s">
        <v>835</v>
      </c>
      <c r="F393" t="s">
        <v>668</v>
      </c>
      <c r="G393" t="s">
        <v>1296</v>
      </c>
    </row>
    <row r="394" spans="1:7" hidden="1">
      <c r="A394">
        <v>866395</v>
      </c>
      <c r="B394" t="s">
        <v>1533</v>
      </c>
      <c r="C394" t="s">
        <v>665</v>
      </c>
      <c r="D394" t="s">
        <v>675</v>
      </c>
      <c r="E394" t="s">
        <v>1534</v>
      </c>
      <c r="F394" t="s">
        <v>1535</v>
      </c>
      <c r="G394" t="s">
        <v>683</v>
      </c>
    </row>
    <row r="395" spans="1:7" hidden="1">
      <c r="A395">
        <v>867558</v>
      </c>
      <c r="B395" t="s">
        <v>1536</v>
      </c>
      <c r="C395" t="s">
        <v>665</v>
      </c>
      <c r="D395" t="s">
        <v>675</v>
      </c>
      <c r="E395" t="s">
        <v>1537</v>
      </c>
      <c r="F395" t="s">
        <v>1538</v>
      </c>
      <c r="G395" t="s">
        <v>1089</v>
      </c>
    </row>
    <row r="396" spans="1:7" hidden="1">
      <c r="A396">
        <v>865948</v>
      </c>
      <c r="B396" t="s">
        <v>1539</v>
      </c>
      <c r="C396" t="s">
        <v>665</v>
      </c>
      <c r="D396" t="s">
        <v>675</v>
      </c>
      <c r="E396" t="s">
        <v>1540</v>
      </c>
      <c r="F396" t="s">
        <v>1541</v>
      </c>
      <c r="G396" t="s">
        <v>937</v>
      </c>
    </row>
    <row r="397" spans="1:7" hidden="1">
      <c r="A397">
        <v>867459</v>
      </c>
      <c r="B397" t="s">
        <v>1542</v>
      </c>
      <c r="C397" t="s">
        <v>665</v>
      </c>
      <c r="D397" t="s">
        <v>675</v>
      </c>
      <c r="E397" t="s">
        <v>1543</v>
      </c>
      <c r="F397" t="s">
        <v>1544</v>
      </c>
      <c r="G397" t="s">
        <v>842</v>
      </c>
    </row>
    <row r="398" spans="1:7" hidden="1">
      <c r="A398">
        <v>865495</v>
      </c>
      <c r="B398" t="s">
        <v>1545</v>
      </c>
      <c r="C398" t="s">
        <v>665</v>
      </c>
      <c r="D398" t="s">
        <v>675</v>
      </c>
      <c r="E398" t="s">
        <v>1546</v>
      </c>
      <c r="F398" t="s">
        <v>1547</v>
      </c>
      <c r="G398" t="s">
        <v>1038</v>
      </c>
    </row>
    <row r="399" spans="1:7" hidden="1">
      <c r="A399">
        <v>867779</v>
      </c>
      <c r="B399" t="s">
        <v>1548</v>
      </c>
      <c r="C399" t="s">
        <v>665</v>
      </c>
      <c r="D399" t="s">
        <v>675</v>
      </c>
      <c r="E399" t="s">
        <v>1549</v>
      </c>
      <c r="F399" t="s">
        <v>1378</v>
      </c>
      <c r="G399" t="s">
        <v>1550</v>
      </c>
    </row>
    <row r="400" spans="1:7" hidden="1">
      <c r="A400">
        <v>866656</v>
      </c>
      <c r="B400" t="s">
        <v>1551</v>
      </c>
      <c r="C400" t="s">
        <v>665</v>
      </c>
      <c r="D400" t="s">
        <v>675</v>
      </c>
      <c r="E400" t="s">
        <v>1552</v>
      </c>
      <c r="F400" t="s">
        <v>1553</v>
      </c>
      <c r="G400" t="s">
        <v>809</v>
      </c>
    </row>
    <row r="401" spans="1:7" hidden="1">
      <c r="A401">
        <v>864341</v>
      </c>
      <c r="B401" t="s">
        <v>1554</v>
      </c>
      <c r="C401" t="s">
        <v>665</v>
      </c>
      <c r="D401" t="s">
        <v>675</v>
      </c>
      <c r="E401" t="s">
        <v>835</v>
      </c>
      <c r="F401" t="s">
        <v>668</v>
      </c>
      <c r="G401" t="s">
        <v>1326</v>
      </c>
    </row>
    <row r="402" spans="1:7" hidden="1">
      <c r="A402">
        <v>866165</v>
      </c>
      <c r="B402" t="s">
        <v>1555</v>
      </c>
      <c r="C402" t="s">
        <v>665</v>
      </c>
      <c r="D402" t="s">
        <v>675</v>
      </c>
      <c r="E402" t="s">
        <v>1556</v>
      </c>
      <c r="F402" t="s">
        <v>1557</v>
      </c>
      <c r="G402" t="s">
        <v>860</v>
      </c>
    </row>
    <row r="403" spans="1:7" hidden="1">
      <c r="A403">
        <v>865997</v>
      </c>
      <c r="B403" t="s">
        <v>1558</v>
      </c>
      <c r="C403" t="s">
        <v>665</v>
      </c>
      <c r="D403" t="s">
        <v>675</v>
      </c>
      <c r="E403" t="s">
        <v>1559</v>
      </c>
      <c r="F403" t="s">
        <v>1560</v>
      </c>
      <c r="G403" t="s">
        <v>1045</v>
      </c>
    </row>
    <row r="404" spans="1:7" hidden="1">
      <c r="A404">
        <v>866881</v>
      </c>
      <c r="B404" t="s">
        <v>1561</v>
      </c>
      <c r="C404" t="s">
        <v>665</v>
      </c>
      <c r="D404" t="s">
        <v>675</v>
      </c>
      <c r="E404" t="s">
        <v>1562</v>
      </c>
      <c r="F404" t="s">
        <v>1563</v>
      </c>
      <c r="G404" t="s">
        <v>1049</v>
      </c>
    </row>
    <row r="405" spans="1:7" hidden="1">
      <c r="A405">
        <v>864151</v>
      </c>
      <c r="B405" t="s">
        <v>1564</v>
      </c>
      <c r="C405" t="s">
        <v>665</v>
      </c>
      <c r="D405" t="s">
        <v>675</v>
      </c>
      <c r="E405" t="s">
        <v>835</v>
      </c>
      <c r="F405" t="s">
        <v>668</v>
      </c>
      <c r="G405" t="s">
        <v>905</v>
      </c>
    </row>
    <row r="406" spans="1:7" hidden="1">
      <c r="A406">
        <v>866166</v>
      </c>
      <c r="B406" t="s">
        <v>1565</v>
      </c>
      <c r="C406" t="s">
        <v>665</v>
      </c>
      <c r="D406" t="s">
        <v>675</v>
      </c>
      <c r="E406" t="s">
        <v>1566</v>
      </c>
      <c r="F406" t="s">
        <v>1567</v>
      </c>
      <c r="G406" t="s">
        <v>860</v>
      </c>
    </row>
    <row r="407" spans="1:7" hidden="1">
      <c r="A407">
        <v>866516</v>
      </c>
      <c r="B407" t="s">
        <v>1568</v>
      </c>
      <c r="C407" t="s">
        <v>665</v>
      </c>
      <c r="D407" t="s">
        <v>675</v>
      </c>
      <c r="E407" t="s">
        <v>1569</v>
      </c>
      <c r="F407" t="s">
        <v>1570</v>
      </c>
      <c r="G407" t="s">
        <v>779</v>
      </c>
    </row>
    <row r="408" spans="1:7" hidden="1">
      <c r="A408">
        <v>865247</v>
      </c>
      <c r="B408" t="s">
        <v>1571</v>
      </c>
      <c r="C408" t="s">
        <v>665</v>
      </c>
      <c r="D408" t="s">
        <v>675</v>
      </c>
      <c r="E408" t="s">
        <v>1572</v>
      </c>
      <c r="F408" t="s">
        <v>1573</v>
      </c>
      <c r="G408" t="s">
        <v>1511</v>
      </c>
    </row>
    <row r="409" spans="1:7" hidden="1">
      <c r="A409">
        <v>866657</v>
      </c>
      <c r="B409" t="s">
        <v>1574</v>
      </c>
      <c r="C409" t="s">
        <v>665</v>
      </c>
      <c r="D409" t="s">
        <v>675</v>
      </c>
      <c r="E409" t="s">
        <v>1575</v>
      </c>
      <c r="F409" t="s">
        <v>1576</v>
      </c>
      <c r="G409" t="s">
        <v>809</v>
      </c>
    </row>
    <row r="410" spans="1:7" hidden="1">
      <c r="A410">
        <v>864279</v>
      </c>
      <c r="B410" t="s">
        <v>1577</v>
      </c>
      <c r="C410" t="s">
        <v>665</v>
      </c>
      <c r="D410" t="s">
        <v>675</v>
      </c>
      <c r="E410" t="s">
        <v>835</v>
      </c>
      <c r="F410" t="s">
        <v>668</v>
      </c>
      <c r="G410" t="s">
        <v>787</v>
      </c>
    </row>
    <row r="411" spans="1:7" hidden="1">
      <c r="A411">
        <v>866102</v>
      </c>
      <c r="B411" t="s">
        <v>1578</v>
      </c>
      <c r="C411" t="s">
        <v>665</v>
      </c>
      <c r="D411" t="s">
        <v>675</v>
      </c>
      <c r="E411" t="s">
        <v>1579</v>
      </c>
      <c r="F411" t="s">
        <v>1580</v>
      </c>
      <c r="G411" t="s">
        <v>1410</v>
      </c>
    </row>
    <row r="412" spans="1:7" hidden="1">
      <c r="A412">
        <v>866658</v>
      </c>
      <c r="B412" t="s">
        <v>1581</v>
      </c>
      <c r="C412" t="s">
        <v>665</v>
      </c>
      <c r="D412" t="s">
        <v>675</v>
      </c>
      <c r="E412" t="s">
        <v>1582</v>
      </c>
      <c r="F412" t="s">
        <v>1583</v>
      </c>
      <c r="G412" t="s">
        <v>809</v>
      </c>
    </row>
    <row r="413" spans="1:7" hidden="1">
      <c r="A413">
        <v>865693</v>
      </c>
      <c r="B413" t="s">
        <v>1584</v>
      </c>
      <c r="C413" t="s">
        <v>665</v>
      </c>
      <c r="D413" t="s">
        <v>675</v>
      </c>
      <c r="E413" t="s">
        <v>1585</v>
      </c>
      <c r="F413" t="s">
        <v>1586</v>
      </c>
      <c r="G413" t="s">
        <v>1209</v>
      </c>
    </row>
    <row r="414" spans="1:7" hidden="1">
      <c r="A414">
        <v>866219</v>
      </c>
      <c r="B414" t="s">
        <v>1587</v>
      </c>
      <c r="C414" t="s">
        <v>665</v>
      </c>
      <c r="D414" t="s">
        <v>675</v>
      </c>
      <c r="E414" t="s">
        <v>1588</v>
      </c>
      <c r="F414" t="s">
        <v>1589</v>
      </c>
      <c r="G414" t="s">
        <v>1590</v>
      </c>
    </row>
    <row r="415" spans="1:7" hidden="1">
      <c r="A415">
        <v>867372</v>
      </c>
      <c r="B415" t="s">
        <v>1591</v>
      </c>
      <c r="C415" t="s">
        <v>665</v>
      </c>
      <c r="D415" t="s">
        <v>675</v>
      </c>
      <c r="E415" t="s">
        <v>1592</v>
      </c>
      <c r="F415" t="s">
        <v>1593</v>
      </c>
      <c r="G415" t="s">
        <v>1110</v>
      </c>
    </row>
    <row r="416" spans="1:7" hidden="1">
      <c r="A416">
        <v>865930</v>
      </c>
      <c r="B416" t="s">
        <v>1594</v>
      </c>
      <c r="C416" t="s">
        <v>665</v>
      </c>
      <c r="D416" t="s">
        <v>675</v>
      </c>
      <c r="E416" t="s">
        <v>1595</v>
      </c>
      <c r="F416" t="s">
        <v>1596</v>
      </c>
      <c r="G416" t="s">
        <v>1103</v>
      </c>
    </row>
    <row r="417" spans="1:7" hidden="1">
      <c r="A417">
        <v>865694</v>
      </c>
      <c r="B417" t="s">
        <v>1597</v>
      </c>
      <c r="C417" t="s">
        <v>665</v>
      </c>
      <c r="D417" t="s">
        <v>675</v>
      </c>
      <c r="E417" t="s">
        <v>1598</v>
      </c>
      <c r="F417" t="s">
        <v>1599</v>
      </c>
      <c r="G417" t="s">
        <v>1209</v>
      </c>
    </row>
    <row r="418" spans="1:7" hidden="1">
      <c r="A418">
        <v>867739</v>
      </c>
      <c r="B418" t="s">
        <v>1600</v>
      </c>
      <c r="C418" t="s">
        <v>665</v>
      </c>
      <c r="D418" t="s">
        <v>675</v>
      </c>
      <c r="E418" t="s">
        <v>1601</v>
      </c>
      <c r="F418" t="s">
        <v>1602</v>
      </c>
      <c r="G418" t="s">
        <v>1511</v>
      </c>
    </row>
    <row r="419" spans="1:7" hidden="1">
      <c r="A419">
        <v>865164</v>
      </c>
      <c r="B419" t="s">
        <v>1603</v>
      </c>
      <c r="C419" t="s">
        <v>665</v>
      </c>
      <c r="D419" t="s">
        <v>675</v>
      </c>
      <c r="E419" t="s">
        <v>1604</v>
      </c>
      <c r="F419" t="s">
        <v>1605</v>
      </c>
      <c r="G419" t="s">
        <v>1114</v>
      </c>
    </row>
    <row r="420" spans="1:7" hidden="1">
      <c r="A420">
        <v>866882</v>
      </c>
      <c r="B420" t="s">
        <v>1606</v>
      </c>
      <c r="C420" t="s">
        <v>665</v>
      </c>
      <c r="D420" t="s">
        <v>675</v>
      </c>
      <c r="E420" t="s">
        <v>1607</v>
      </c>
      <c r="F420" t="s">
        <v>1608</v>
      </c>
      <c r="G420" t="s">
        <v>1049</v>
      </c>
    </row>
    <row r="421" spans="1:7" hidden="1">
      <c r="A421">
        <v>865119</v>
      </c>
      <c r="B421" t="s">
        <v>1609</v>
      </c>
      <c r="C421" t="s">
        <v>665</v>
      </c>
      <c r="D421" t="s">
        <v>675</v>
      </c>
      <c r="E421" t="s">
        <v>1610</v>
      </c>
      <c r="F421" t="s">
        <v>1611</v>
      </c>
      <c r="G421" t="s">
        <v>846</v>
      </c>
    </row>
    <row r="422" spans="1:7" hidden="1">
      <c r="A422">
        <v>864342</v>
      </c>
      <c r="B422" t="s">
        <v>1612</v>
      </c>
      <c r="C422" t="s">
        <v>665</v>
      </c>
      <c r="D422" t="s">
        <v>675</v>
      </c>
      <c r="E422" t="s">
        <v>835</v>
      </c>
      <c r="F422" t="s">
        <v>668</v>
      </c>
      <c r="G422" t="s">
        <v>961</v>
      </c>
    </row>
    <row r="423" spans="1:7" hidden="1">
      <c r="A423">
        <v>866517</v>
      </c>
      <c r="B423" t="s">
        <v>1613</v>
      </c>
      <c r="C423" t="s">
        <v>665</v>
      </c>
      <c r="D423" t="s">
        <v>675</v>
      </c>
      <c r="E423" t="s">
        <v>1614</v>
      </c>
      <c r="F423" t="s">
        <v>1615</v>
      </c>
      <c r="G423" t="s">
        <v>779</v>
      </c>
    </row>
    <row r="424" spans="1:7" hidden="1">
      <c r="A424">
        <v>865778</v>
      </c>
      <c r="B424" t="s">
        <v>1616</v>
      </c>
      <c r="C424" t="s">
        <v>665</v>
      </c>
      <c r="D424" t="s">
        <v>675</v>
      </c>
      <c r="E424" t="s">
        <v>1617</v>
      </c>
      <c r="F424" t="s">
        <v>1618</v>
      </c>
      <c r="G424" t="s">
        <v>1619</v>
      </c>
    </row>
    <row r="425" spans="1:7" hidden="1">
      <c r="A425">
        <v>867373</v>
      </c>
      <c r="B425" t="s">
        <v>1620</v>
      </c>
      <c r="C425" t="s">
        <v>665</v>
      </c>
      <c r="D425" t="s">
        <v>675</v>
      </c>
      <c r="E425" t="s">
        <v>1621</v>
      </c>
      <c r="F425" t="s">
        <v>1622</v>
      </c>
      <c r="G425" t="s">
        <v>1110</v>
      </c>
    </row>
    <row r="426" spans="1:7" hidden="1">
      <c r="A426">
        <v>864133</v>
      </c>
      <c r="B426" t="s">
        <v>1623</v>
      </c>
      <c r="C426" t="s">
        <v>665</v>
      </c>
      <c r="D426" t="s">
        <v>675</v>
      </c>
      <c r="E426" t="s">
        <v>835</v>
      </c>
      <c r="F426" t="s">
        <v>668</v>
      </c>
      <c r="G426" t="s">
        <v>1209</v>
      </c>
    </row>
    <row r="427" spans="1:7" hidden="1">
      <c r="A427">
        <v>867374</v>
      </c>
      <c r="B427" t="s">
        <v>1624</v>
      </c>
      <c r="C427" t="s">
        <v>665</v>
      </c>
      <c r="D427" t="s">
        <v>675</v>
      </c>
      <c r="E427" t="s">
        <v>1625</v>
      </c>
      <c r="F427" t="s">
        <v>1626</v>
      </c>
      <c r="G427" t="s">
        <v>1110</v>
      </c>
    </row>
    <row r="428" spans="1:7" hidden="1">
      <c r="A428">
        <v>867074</v>
      </c>
      <c r="B428" t="s">
        <v>1627</v>
      </c>
      <c r="C428" t="s">
        <v>665</v>
      </c>
      <c r="D428" t="s">
        <v>675</v>
      </c>
      <c r="E428" t="s">
        <v>1628</v>
      </c>
      <c r="F428" t="s">
        <v>1629</v>
      </c>
      <c r="G428" t="s">
        <v>851</v>
      </c>
    </row>
    <row r="429" spans="1:7" hidden="1">
      <c r="A429">
        <v>866264</v>
      </c>
      <c r="B429" t="s">
        <v>1630</v>
      </c>
      <c r="C429" t="s">
        <v>665</v>
      </c>
      <c r="D429" t="s">
        <v>675</v>
      </c>
      <c r="E429" t="s">
        <v>1631</v>
      </c>
      <c r="F429" t="s">
        <v>1632</v>
      </c>
      <c r="G429" t="s">
        <v>1296</v>
      </c>
    </row>
    <row r="430" spans="1:7" hidden="1">
      <c r="A430">
        <v>866518</v>
      </c>
      <c r="B430" t="s">
        <v>1633</v>
      </c>
      <c r="C430" t="s">
        <v>665</v>
      </c>
      <c r="D430" t="s">
        <v>675</v>
      </c>
      <c r="E430" t="s">
        <v>1634</v>
      </c>
      <c r="F430" t="s">
        <v>1635</v>
      </c>
      <c r="G430" t="s">
        <v>779</v>
      </c>
    </row>
    <row r="431" spans="1:7" hidden="1">
      <c r="A431">
        <v>865248</v>
      </c>
      <c r="B431" t="s">
        <v>1636</v>
      </c>
      <c r="C431" t="s">
        <v>665</v>
      </c>
      <c r="D431" t="s">
        <v>675</v>
      </c>
      <c r="E431" t="s">
        <v>1637</v>
      </c>
      <c r="F431" t="s">
        <v>1638</v>
      </c>
      <c r="G431" t="s">
        <v>1511</v>
      </c>
    </row>
    <row r="432" spans="1:7" hidden="1">
      <c r="A432">
        <v>866396</v>
      </c>
      <c r="B432" t="s">
        <v>1639</v>
      </c>
      <c r="C432" t="s">
        <v>665</v>
      </c>
      <c r="D432" t="s">
        <v>675</v>
      </c>
      <c r="E432" t="s">
        <v>1640</v>
      </c>
      <c r="F432" t="s">
        <v>1641</v>
      </c>
      <c r="G432" t="s">
        <v>683</v>
      </c>
    </row>
    <row r="433" spans="1:7" hidden="1">
      <c r="A433">
        <v>866220</v>
      </c>
      <c r="B433" t="s">
        <v>1642</v>
      </c>
      <c r="C433" t="s">
        <v>665</v>
      </c>
      <c r="D433" t="s">
        <v>675</v>
      </c>
      <c r="E433" t="s">
        <v>1643</v>
      </c>
      <c r="F433" t="s">
        <v>1644</v>
      </c>
      <c r="G433" t="s">
        <v>1590</v>
      </c>
    </row>
    <row r="434" spans="1:7" hidden="1">
      <c r="A434">
        <v>865496</v>
      </c>
      <c r="B434" t="s">
        <v>1645</v>
      </c>
      <c r="C434" t="s">
        <v>665</v>
      </c>
      <c r="D434" t="s">
        <v>675</v>
      </c>
      <c r="E434" t="s">
        <v>1646</v>
      </c>
      <c r="F434" t="s">
        <v>1647</v>
      </c>
      <c r="G434" t="s">
        <v>1038</v>
      </c>
    </row>
    <row r="435" spans="1:7" hidden="1">
      <c r="A435">
        <v>865637</v>
      </c>
      <c r="B435" t="s">
        <v>1648</v>
      </c>
      <c r="C435" t="s">
        <v>665</v>
      </c>
      <c r="D435" t="s">
        <v>675</v>
      </c>
      <c r="E435" t="s">
        <v>1649</v>
      </c>
      <c r="F435" t="s">
        <v>1650</v>
      </c>
      <c r="G435" t="s">
        <v>795</v>
      </c>
    </row>
    <row r="436" spans="1:7" hidden="1">
      <c r="A436">
        <v>866559</v>
      </c>
      <c r="B436" t="s">
        <v>1651</v>
      </c>
      <c r="C436" t="s">
        <v>665</v>
      </c>
      <c r="D436" t="s">
        <v>675</v>
      </c>
      <c r="E436" t="s">
        <v>1652</v>
      </c>
      <c r="F436" t="s">
        <v>1653</v>
      </c>
      <c r="G436" t="s">
        <v>1053</v>
      </c>
    </row>
    <row r="437" spans="1:7" hidden="1">
      <c r="A437">
        <v>866659</v>
      </c>
      <c r="B437" t="s">
        <v>1654</v>
      </c>
      <c r="C437" t="s">
        <v>665</v>
      </c>
      <c r="D437" t="s">
        <v>675</v>
      </c>
      <c r="E437" t="s">
        <v>1655</v>
      </c>
      <c r="F437" t="s">
        <v>1656</v>
      </c>
      <c r="G437" t="s">
        <v>809</v>
      </c>
    </row>
    <row r="438" spans="1:7" hidden="1">
      <c r="A438">
        <v>865013</v>
      </c>
      <c r="B438" t="s">
        <v>1657</v>
      </c>
      <c r="C438" t="s">
        <v>665</v>
      </c>
      <c r="D438" t="s">
        <v>675</v>
      </c>
      <c r="E438" t="s">
        <v>1658</v>
      </c>
      <c r="F438" t="s">
        <v>1659</v>
      </c>
      <c r="G438" t="s">
        <v>766</v>
      </c>
    </row>
    <row r="439" spans="1:7" hidden="1">
      <c r="A439">
        <v>866883</v>
      </c>
      <c r="B439" t="s">
        <v>1660</v>
      </c>
      <c r="C439" t="s">
        <v>665</v>
      </c>
      <c r="D439" t="s">
        <v>675</v>
      </c>
      <c r="E439" t="s">
        <v>1661</v>
      </c>
      <c r="F439" t="s">
        <v>1662</v>
      </c>
      <c r="G439" t="s">
        <v>1049</v>
      </c>
    </row>
    <row r="440" spans="1:7" hidden="1">
      <c r="A440">
        <v>865931</v>
      </c>
      <c r="B440" t="s">
        <v>1663</v>
      </c>
      <c r="C440" t="s">
        <v>665</v>
      </c>
      <c r="D440" t="s">
        <v>675</v>
      </c>
      <c r="E440" t="s">
        <v>1664</v>
      </c>
      <c r="F440" t="s">
        <v>1665</v>
      </c>
      <c r="G440" t="s">
        <v>1103</v>
      </c>
    </row>
    <row r="441" spans="1:7" hidden="1">
      <c r="A441">
        <v>867559</v>
      </c>
      <c r="B441" t="s">
        <v>1666</v>
      </c>
      <c r="C441" t="s">
        <v>665</v>
      </c>
      <c r="D441" t="s">
        <v>675</v>
      </c>
      <c r="E441" t="s">
        <v>1667</v>
      </c>
      <c r="F441" t="s">
        <v>1668</v>
      </c>
      <c r="G441" t="s">
        <v>1089</v>
      </c>
    </row>
    <row r="442" spans="1:7" hidden="1">
      <c r="A442">
        <v>864571</v>
      </c>
      <c r="B442" t="s">
        <v>1669</v>
      </c>
      <c r="C442" t="s">
        <v>665</v>
      </c>
      <c r="D442" t="s">
        <v>675</v>
      </c>
      <c r="E442" t="s">
        <v>835</v>
      </c>
      <c r="F442" t="s">
        <v>668</v>
      </c>
      <c r="G442" t="s">
        <v>925</v>
      </c>
    </row>
    <row r="443" spans="1:7" hidden="1">
      <c r="A443">
        <v>864880</v>
      </c>
      <c r="B443" t="s">
        <v>1670</v>
      </c>
      <c r="C443" t="s">
        <v>665</v>
      </c>
      <c r="D443" t="s">
        <v>675</v>
      </c>
      <c r="E443" t="s">
        <v>1671</v>
      </c>
      <c r="F443" t="s">
        <v>1672</v>
      </c>
      <c r="G443" t="s">
        <v>1673</v>
      </c>
    </row>
    <row r="444" spans="1:7" hidden="1">
      <c r="A444">
        <v>867075</v>
      </c>
      <c r="B444" t="s">
        <v>1674</v>
      </c>
      <c r="C444" t="s">
        <v>665</v>
      </c>
      <c r="D444" t="s">
        <v>675</v>
      </c>
      <c r="E444" t="s">
        <v>1675</v>
      </c>
      <c r="F444" t="s">
        <v>1676</v>
      </c>
      <c r="G444" t="s">
        <v>851</v>
      </c>
    </row>
    <row r="445" spans="1:7" hidden="1">
      <c r="A445">
        <v>867496</v>
      </c>
      <c r="B445" t="s">
        <v>1677</v>
      </c>
      <c r="C445" t="s">
        <v>665</v>
      </c>
      <c r="D445" t="s">
        <v>675</v>
      </c>
      <c r="E445" t="s">
        <v>1678</v>
      </c>
      <c r="F445" t="s">
        <v>1679</v>
      </c>
      <c r="G445" t="s">
        <v>895</v>
      </c>
    </row>
    <row r="446" spans="1:7" hidden="1">
      <c r="A446">
        <v>867608</v>
      </c>
      <c r="B446" t="s">
        <v>1680</v>
      </c>
      <c r="C446" t="s">
        <v>665</v>
      </c>
      <c r="D446" t="s">
        <v>675</v>
      </c>
      <c r="E446" t="s">
        <v>1681</v>
      </c>
      <c r="F446" t="s">
        <v>1682</v>
      </c>
      <c r="G446" t="s">
        <v>783</v>
      </c>
    </row>
    <row r="447" spans="1:7" hidden="1">
      <c r="A447">
        <v>867076</v>
      </c>
      <c r="B447" t="s">
        <v>1683</v>
      </c>
      <c r="C447" t="s">
        <v>665</v>
      </c>
      <c r="D447" t="s">
        <v>675</v>
      </c>
      <c r="E447" t="s">
        <v>1684</v>
      </c>
      <c r="F447" t="s">
        <v>1685</v>
      </c>
      <c r="G447" t="s">
        <v>851</v>
      </c>
    </row>
    <row r="448" spans="1:7" hidden="1">
      <c r="A448">
        <v>867609</v>
      </c>
      <c r="B448" t="s">
        <v>1686</v>
      </c>
      <c r="C448" t="s">
        <v>665</v>
      </c>
      <c r="D448" t="s">
        <v>675</v>
      </c>
      <c r="E448" t="s">
        <v>1687</v>
      </c>
      <c r="F448" t="s">
        <v>1688</v>
      </c>
      <c r="G448" t="s">
        <v>783</v>
      </c>
    </row>
    <row r="449" spans="1:7" hidden="1">
      <c r="A449">
        <v>865847</v>
      </c>
      <c r="B449" t="s">
        <v>1689</v>
      </c>
      <c r="C449" t="s">
        <v>665</v>
      </c>
      <c r="D449" t="s">
        <v>675</v>
      </c>
      <c r="E449" t="s">
        <v>1690</v>
      </c>
      <c r="F449" t="s">
        <v>1691</v>
      </c>
      <c r="G449" t="s">
        <v>921</v>
      </c>
    </row>
    <row r="450" spans="1:7" hidden="1">
      <c r="A450">
        <v>867320</v>
      </c>
      <c r="B450" t="s">
        <v>1692</v>
      </c>
      <c r="C450" t="s">
        <v>665</v>
      </c>
      <c r="D450" t="s">
        <v>675</v>
      </c>
      <c r="E450" t="s">
        <v>1693</v>
      </c>
      <c r="F450" t="s">
        <v>1694</v>
      </c>
      <c r="G450" t="s">
        <v>955</v>
      </c>
    </row>
    <row r="451" spans="1:7" hidden="1">
      <c r="A451">
        <v>867031</v>
      </c>
      <c r="B451" t="s">
        <v>1695</v>
      </c>
      <c r="C451" t="s">
        <v>665</v>
      </c>
      <c r="D451" t="s">
        <v>675</v>
      </c>
      <c r="E451" t="s">
        <v>1696</v>
      </c>
      <c r="F451" t="s">
        <v>1697</v>
      </c>
      <c r="G451" t="s">
        <v>823</v>
      </c>
    </row>
    <row r="452" spans="1:7" hidden="1">
      <c r="A452">
        <v>865848</v>
      </c>
      <c r="B452" t="s">
        <v>1698</v>
      </c>
      <c r="C452" t="s">
        <v>665</v>
      </c>
      <c r="D452" t="s">
        <v>675</v>
      </c>
      <c r="E452" t="s">
        <v>1699</v>
      </c>
      <c r="F452" t="s">
        <v>1700</v>
      </c>
      <c r="G452" t="s">
        <v>921</v>
      </c>
    </row>
    <row r="453" spans="1:7" hidden="1">
      <c r="A453">
        <v>867560</v>
      </c>
      <c r="B453" t="s">
        <v>1701</v>
      </c>
      <c r="C453" t="s">
        <v>665</v>
      </c>
      <c r="D453" t="s">
        <v>675</v>
      </c>
      <c r="E453" t="s">
        <v>1702</v>
      </c>
      <c r="F453" t="s">
        <v>1703</v>
      </c>
      <c r="G453" t="s">
        <v>1089</v>
      </c>
    </row>
    <row r="454" spans="1:7" hidden="1">
      <c r="A454">
        <v>866819</v>
      </c>
      <c r="B454" t="s">
        <v>719</v>
      </c>
      <c r="C454" t="s">
        <v>665</v>
      </c>
      <c r="D454" t="s">
        <v>675</v>
      </c>
      <c r="E454" t="s">
        <v>1704</v>
      </c>
      <c r="F454" t="s">
        <v>1705</v>
      </c>
      <c r="G454" t="s">
        <v>1341</v>
      </c>
    </row>
    <row r="455" spans="1:7" hidden="1">
      <c r="A455">
        <v>867168</v>
      </c>
      <c r="B455" t="s">
        <v>1706</v>
      </c>
      <c r="C455" t="s">
        <v>665</v>
      </c>
      <c r="D455" t="s">
        <v>675</v>
      </c>
      <c r="E455" t="s">
        <v>1707</v>
      </c>
      <c r="F455" t="s">
        <v>1708</v>
      </c>
      <c r="G455" t="s">
        <v>944</v>
      </c>
    </row>
    <row r="456" spans="1:7" hidden="1">
      <c r="A456">
        <v>865998</v>
      </c>
      <c r="B456" t="s">
        <v>1709</v>
      </c>
      <c r="C456" t="s">
        <v>665</v>
      </c>
      <c r="D456" t="s">
        <v>675</v>
      </c>
      <c r="E456" t="s">
        <v>1710</v>
      </c>
      <c r="F456" t="s">
        <v>1711</v>
      </c>
      <c r="G456" t="s">
        <v>1045</v>
      </c>
    </row>
    <row r="457" spans="1:7" hidden="1">
      <c r="A457">
        <v>865014</v>
      </c>
      <c r="B457" t="s">
        <v>1712</v>
      </c>
      <c r="C457" t="s">
        <v>665</v>
      </c>
      <c r="D457" t="s">
        <v>675</v>
      </c>
      <c r="E457" t="s">
        <v>1713</v>
      </c>
      <c r="F457" t="s">
        <v>1714</v>
      </c>
      <c r="G457" t="s">
        <v>766</v>
      </c>
    </row>
    <row r="458" spans="1:7" hidden="1">
      <c r="A458">
        <v>864574</v>
      </c>
      <c r="B458" t="s">
        <v>1715</v>
      </c>
      <c r="C458" t="s">
        <v>665</v>
      </c>
      <c r="D458" t="s">
        <v>675</v>
      </c>
      <c r="E458" t="s">
        <v>835</v>
      </c>
      <c r="F458" t="s">
        <v>668</v>
      </c>
      <c r="G458" t="s">
        <v>683</v>
      </c>
    </row>
    <row r="459" spans="1:7" hidden="1">
      <c r="A459">
        <v>867610</v>
      </c>
      <c r="B459" t="s">
        <v>1716</v>
      </c>
      <c r="C459" t="s">
        <v>665</v>
      </c>
      <c r="D459" t="s">
        <v>675</v>
      </c>
      <c r="E459" t="s">
        <v>1717</v>
      </c>
      <c r="F459" t="s">
        <v>1718</v>
      </c>
      <c r="G459" t="s">
        <v>783</v>
      </c>
    </row>
    <row r="460" spans="1:7" hidden="1">
      <c r="A460">
        <v>864182</v>
      </c>
      <c r="B460" t="s">
        <v>1719</v>
      </c>
      <c r="C460" t="s">
        <v>665</v>
      </c>
      <c r="D460" t="s">
        <v>675</v>
      </c>
      <c r="E460" t="s">
        <v>835</v>
      </c>
      <c r="F460" t="s">
        <v>668</v>
      </c>
      <c r="G460" t="s">
        <v>846</v>
      </c>
    </row>
    <row r="461" spans="1:7" hidden="1">
      <c r="A461">
        <v>865497</v>
      </c>
      <c r="B461" t="s">
        <v>1720</v>
      </c>
      <c r="C461" t="s">
        <v>665</v>
      </c>
      <c r="D461" t="s">
        <v>675</v>
      </c>
      <c r="E461" t="s">
        <v>1721</v>
      </c>
      <c r="F461" t="s">
        <v>1722</v>
      </c>
      <c r="G461" t="s">
        <v>1038</v>
      </c>
    </row>
    <row r="462" spans="1:7" hidden="1">
      <c r="A462">
        <v>867077</v>
      </c>
      <c r="B462" t="s">
        <v>1723</v>
      </c>
      <c r="C462" t="s">
        <v>665</v>
      </c>
      <c r="D462" t="s">
        <v>675</v>
      </c>
      <c r="E462" t="s">
        <v>1724</v>
      </c>
      <c r="F462" t="s">
        <v>1725</v>
      </c>
      <c r="G462" t="s">
        <v>851</v>
      </c>
    </row>
    <row r="463" spans="1:7" hidden="1">
      <c r="A463">
        <v>864223</v>
      </c>
      <c r="B463" t="s">
        <v>1726</v>
      </c>
      <c r="C463" t="s">
        <v>665</v>
      </c>
      <c r="D463" t="s">
        <v>675</v>
      </c>
      <c r="E463" t="s">
        <v>835</v>
      </c>
      <c r="F463" t="s">
        <v>668</v>
      </c>
      <c r="G463" t="s">
        <v>669</v>
      </c>
    </row>
    <row r="464" spans="1:7" hidden="1">
      <c r="A464">
        <v>864236</v>
      </c>
      <c r="B464" t="s">
        <v>1727</v>
      </c>
      <c r="C464" t="s">
        <v>665</v>
      </c>
      <c r="D464" t="s">
        <v>675</v>
      </c>
      <c r="E464" t="s">
        <v>835</v>
      </c>
      <c r="F464" t="s">
        <v>668</v>
      </c>
      <c r="G464" t="s">
        <v>685</v>
      </c>
    </row>
    <row r="465" spans="1:7" hidden="1">
      <c r="A465">
        <v>864158</v>
      </c>
      <c r="B465" t="s">
        <v>1728</v>
      </c>
      <c r="C465" t="s">
        <v>665</v>
      </c>
      <c r="D465" t="s">
        <v>675</v>
      </c>
      <c r="E465" t="s">
        <v>835</v>
      </c>
      <c r="F465" t="s">
        <v>668</v>
      </c>
      <c r="G465" t="s">
        <v>1282</v>
      </c>
    </row>
    <row r="466" spans="1:7" hidden="1">
      <c r="A466">
        <v>866117</v>
      </c>
      <c r="B466" t="s">
        <v>1729</v>
      </c>
      <c r="C466" t="s">
        <v>665</v>
      </c>
      <c r="D466" t="s">
        <v>675</v>
      </c>
      <c r="E466" t="s">
        <v>1730</v>
      </c>
      <c r="F466" t="s">
        <v>1731</v>
      </c>
      <c r="G466" t="s">
        <v>1126</v>
      </c>
    </row>
    <row r="467" spans="1:7" hidden="1">
      <c r="A467">
        <v>864204</v>
      </c>
      <c r="B467" t="s">
        <v>1732</v>
      </c>
      <c r="C467" t="s">
        <v>665</v>
      </c>
      <c r="D467" t="s">
        <v>675</v>
      </c>
      <c r="E467" t="s">
        <v>835</v>
      </c>
      <c r="F467" t="s">
        <v>668</v>
      </c>
      <c r="G467" t="s">
        <v>925</v>
      </c>
    </row>
    <row r="468" spans="1:7" hidden="1">
      <c r="A468">
        <v>866249</v>
      </c>
      <c r="B468" t="s">
        <v>1733</v>
      </c>
      <c r="C468" t="s">
        <v>665</v>
      </c>
      <c r="D468" t="s">
        <v>675</v>
      </c>
      <c r="E468" t="s">
        <v>1734</v>
      </c>
      <c r="F468" t="s">
        <v>1735</v>
      </c>
      <c r="G468" t="s">
        <v>997</v>
      </c>
    </row>
    <row r="469" spans="1:7" hidden="1">
      <c r="A469">
        <v>867561</v>
      </c>
      <c r="B469" t="s">
        <v>1736</v>
      </c>
      <c r="C469" t="s">
        <v>665</v>
      </c>
      <c r="D469" t="s">
        <v>675</v>
      </c>
      <c r="E469" t="s">
        <v>1737</v>
      </c>
      <c r="F469" t="s">
        <v>1738</v>
      </c>
      <c r="G469" t="s">
        <v>1089</v>
      </c>
    </row>
    <row r="470" spans="1:7" hidden="1">
      <c r="A470">
        <v>865036</v>
      </c>
      <c r="B470" t="s">
        <v>1739</v>
      </c>
      <c r="C470" t="s">
        <v>665</v>
      </c>
      <c r="D470" t="s">
        <v>675</v>
      </c>
      <c r="E470" t="s">
        <v>1740</v>
      </c>
      <c r="F470" t="s">
        <v>1741</v>
      </c>
      <c r="G470" t="s">
        <v>1139</v>
      </c>
    </row>
    <row r="471" spans="1:7" hidden="1">
      <c r="A471">
        <v>865322</v>
      </c>
      <c r="B471" t="s">
        <v>1742</v>
      </c>
      <c r="C471" t="s">
        <v>665</v>
      </c>
      <c r="D471" t="s">
        <v>675</v>
      </c>
      <c r="E471" t="s">
        <v>1743</v>
      </c>
      <c r="F471" t="s">
        <v>1744</v>
      </c>
      <c r="G471" t="s">
        <v>925</v>
      </c>
    </row>
    <row r="472" spans="1:7" hidden="1">
      <c r="A472">
        <v>864583</v>
      </c>
      <c r="B472" t="s">
        <v>1745</v>
      </c>
      <c r="C472" t="s">
        <v>665</v>
      </c>
      <c r="D472" t="s">
        <v>675</v>
      </c>
      <c r="E472" t="s">
        <v>835</v>
      </c>
      <c r="F472" t="s">
        <v>668</v>
      </c>
      <c r="G472" t="s">
        <v>1263</v>
      </c>
    </row>
    <row r="473" spans="1:7" hidden="1">
      <c r="A473">
        <v>866265</v>
      </c>
      <c r="B473" t="s">
        <v>1746</v>
      </c>
      <c r="C473" t="s">
        <v>665</v>
      </c>
      <c r="D473" t="s">
        <v>675</v>
      </c>
      <c r="E473" t="s">
        <v>1747</v>
      </c>
      <c r="F473" t="s">
        <v>1748</v>
      </c>
      <c r="G473" t="s">
        <v>1296</v>
      </c>
    </row>
    <row r="474" spans="1:7" hidden="1">
      <c r="A474">
        <v>867032</v>
      </c>
      <c r="B474" t="s">
        <v>1746</v>
      </c>
      <c r="C474" t="s">
        <v>665</v>
      </c>
      <c r="D474" t="s">
        <v>675</v>
      </c>
      <c r="E474" t="s">
        <v>1749</v>
      </c>
      <c r="F474" t="s">
        <v>1750</v>
      </c>
      <c r="G474" t="s">
        <v>823</v>
      </c>
    </row>
    <row r="475" spans="1:7" hidden="1">
      <c r="A475">
        <v>864231</v>
      </c>
      <c r="B475" t="s">
        <v>1751</v>
      </c>
      <c r="C475" t="s">
        <v>665</v>
      </c>
      <c r="D475" t="s">
        <v>675</v>
      </c>
      <c r="E475" t="s">
        <v>835</v>
      </c>
      <c r="F475" t="s">
        <v>668</v>
      </c>
      <c r="G475" t="s">
        <v>1038</v>
      </c>
    </row>
    <row r="476" spans="1:7" hidden="1">
      <c r="A476">
        <v>864343</v>
      </c>
      <c r="B476" t="s">
        <v>1752</v>
      </c>
      <c r="C476" t="s">
        <v>665</v>
      </c>
      <c r="D476" t="s">
        <v>675</v>
      </c>
      <c r="E476" t="s">
        <v>835</v>
      </c>
      <c r="F476" t="s">
        <v>668</v>
      </c>
      <c r="G476" t="s">
        <v>944</v>
      </c>
    </row>
    <row r="477" spans="1:7" hidden="1">
      <c r="A477">
        <v>865580</v>
      </c>
      <c r="B477" t="s">
        <v>1753</v>
      </c>
      <c r="C477" t="s">
        <v>665</v>
      </c>
      <c r="D477" t="s">
        <v>675</v>
      </c>
      <c r="E477" t="s">
        <v>1754</v>
      </c>
      <c r="F477" t="s">
        <v>1755</v>
      </c>
      <c r="G477" t="s">
        <v>1128</v>
      </c>
    </row>
    <row r="478" spans="1:7" hidden="1">
      <c r="A478">
        <v>865779</v>
      </c>
      <c r="B478" t="s">
        <v>1756</v>
      </c>
      <c r="C478" t="s">
        <v>665</v>
      </c>
      <c r="D478" t="s">
        <v>675</v>
      </c>
      <c r="E478" t="s">
        <v>1757</v>
      </c>
      <c r="F478" t="s">
        <v>1758</v>
      </c>
      <c r="G478" t="s">
        <v>1619</v>
      </c>
    </row>
    <row r="479" spans="1:7" hidden="1">
      <c r="A479">
        <v>867284</v>
      </c>
      <c r="B479" t="s">
        <v>1759</v>
      </c>
      <c r="C479" t="s">
        <v>665</v>
      </c>
      <c r="D479" t="s">
        <v>675</v>
      </c>
      <c r="E479" t="s">
        <v>1760</v>
      </c>
      <c r="F479" t="s">
        <v>1761</v>
      </c>
      <c r="G479" t="s">
        <v>1219</v>
      </c>
    </row>
    <row r="480" spans="1:7" hidden="1">
      <c r="A480">
        <v>867781</v>
      </c>
      <c r="B480" t="s">
        <v>1762</v>
      </c>
      <c r="C480" t="s">
        <v>665</v>
      </c>
      <c r="D480" t="s">
        <v>675</v>
      </c>
      <c r="E480" t="s">
        <v>1763</v>
      </c>
      <c r="F480" t="s">
        <v>1764</v>
      </c>
      <c r="G480" t="s">
        <v>683</v>
      </c>
    </row>
    <row r="481" spans="1:7" hidden="1">
      <c r="A481">
        <v>867078</v>
      </c>
      <c r="B481" t="s">
        <v>1765</v>
      </c>
      <c r="C481" t="s">
        <v>665</v>
      </c>
      <c r="D481" t="s">
        <v>675</v>
      </c>
      <c r="E481" t="s">
        <v>1766</v>
      </c>
      <c r="F481" t="s">
        <v>1767</v>
      </c>
      <c r="G481" t="s">
        <v>851</v>
      </c>
    </row>
    <row r="482" spans="1:7" hidden="1">
      <c r="A482">
        <v>866519</v>
      </c>
      <c r="B482" t="s">
        <v>1768</v>
      </c>
      <c r="C482" t="s">
        <v>665</v>
      </c>
      <c r="D482" t="s">
        <v>675</v>
      </c>
      <c r="E482" t="s">
        <v>1769</v>
      </c>
      <c r="F482" t="s">
        <v>1770</v>
      </c>
      <c r="G482" t="s">
        <v>779</v>
      </c>
    </row>
    <row r="483" spans="1:7" hidden="1">
      <c r="A483">
        <v>866397</v>
      </c>
      <c r="B483" t="s">
        <v>1771</v>
      </c>
      <c r="C483" t="s">
        <v>665</v>
      </c>
      <c r="D483" t="s">
        <v>675</v>
      </c>
      <c r="E483" t="s">
        <v>1772</v>
      </c>
      <c r="F483" t="s">
        <v>1773</v>
      </c>
      <c r="G483" t="s">
        <v>683</v>
      </c>
    </row>
    <row r="484" spans="1:7" hidden="1">
      <c r="A484">
        <v>865638</v>
      </c>
      <c r="B484" t="s">
        <v>1774</v>
      </c>
      <c r="C484" t="s">
        <v>665</v>
      </c>
      <c r="D484" t="s">
        <v>675</v>
      </c>
      <c r="E484" t="s">
        <v>1775</v>
      </c>
      <c r="F484" t="s">
        <v>1776</v>
      </c>
      <c r="G484" t="s">
        <v>795</v>
      </c>
    </row>
    <row r="485" spans="1:7" hidden="1">
      <c r="A485">
        <v>864344</v>
      </c>
      <c r="B485" t="s">
        <v>1777</v>
      </c>
      <c r="C485" t="s">
        <v>665</v>
      </c>
      <c r="D485" t="s">
        <v>675</v>
      </c>
      <c r="E485" t="s">
        <v>835</v>
      </c>
      <c r="F485" t="s">
        <v>668</v>
      </c>
      <c r="G485" t="s">
        <v>1341</v>
      </c>
    </row>
    <row r="486" spans="1:7" hidden="1">
      <c r="A486">
        <v>865695</v>
      </c>
      <c r="B486" t="s">
        <v>1778</v>
      </c>
      <c r="C486" t="s">
        <v>665</v>
      </c>
      <c r="D486" t="s">
        <v>675</v>
      </c>
      <c r="E486" t="s">
        <v>1779</v>
      </c>
      <c r="F486" t="s">
        <v>1780</v>
      </c>
      <c r="G486" t="s">
        <v>1209</v>
      </c>
    </row>
    <row r="487" spans="1:7" hidden="1">
      <c r="A487">
        <v>867321</v>
      </c>
      <c r="B487" t="s">
        <v>1781</v>
      </c>
      <c r="C487" t="s">
        <v>665</v>
      </c>
      <c r="D487" t="s">
        <v>675</v>
      </c>
      <c r="E487" t="s">
        <v>1782</v>
      </c>
      <c r="F487" t="s">
        <v>1783</v>
      </c>
      <c r="G487" t="s">
        <v>955</v>
      </c>
    </row>
    <row r="488" spans="1:7" hidden="1">
      <c r="A488">
        <v>867460</v>
      </c>
      <c r="B488" t="s">
        <v>1784</v>
      </c>
      <c r="C488" t="s">
        <v>665</v>
      </c>
      <c r="D488" t="s">
        <v>675</v>
      </c>
      <c r="E488" t="s">
        <v>1785</v>
      </c>
      <c r="F488" t="s">
        <v>1786</v>
      </c>
      <c r="G488" t="s">
        <v>842</v>
      </c>
    </row>
    <row r="489" spans="1:7" hidden="1">
      <c r="A489">
        <v>865999</v>
      </c>
      <c r="B489" t="s">
        <v>1787</v>
      </c>
      <c r="C489" t="s">
        <v>665</v>
      </c>
      <c r="D489" t="s">
        <v>675</v>
      </c>
      <c r="E489" t="s">
        <v>1788</v>
      </c>
      <c r="F489" t="s">
        <v>1789</v>
      </c>
      <c r="G489" t="s">
        <v>1045</v>
      </c>
    </row>
    <row r="490" spans="1:7" hidden="1">
      <c r="A490">
        <v>865498</v>
      </c>
      <c r="B490" t="s">
        <v>1790</v>
      </c>
      <c r="C490" t="s">
        <v>665</v>
      </c>
      <c r="D490" t="s">
        <v>675</v>
      </c>
      <c r="E490" t="s">
        <v>1791</v>
      </c>
      <c r="F490" t="s">
        <v>1792</v>
      </c>
      <c r="G490" t="s">
        <v>1038</v>
      </c>
    </row>
    <row r="491" spans="1:7" hidden="1">
      <c r="A491">
        <v>866221</v>
      </c>
      <c r="B491" t="s">
        <v>1793</v>
      </c>
      <c r="C491" t="s">
        <v>665</v>
      </c>
      <c r="D491" t="s">
        <v>675</v>
      </c>
      <c r="E491" t="s">
        <v>1794</v>
      </c>
      <c r="F491" t="s">
        <v>1795</v>
      </c>
      <c r="G491" t="s">
        <v>1590</v>
      </c>
    </row>
    <row r="492" spans="1:7" hidden="1">
      <c r="A492">
        <v>866135</v>
      </c>
      <c r="B492" t="s">
        <v>1796</v>
      </c>
      <c r="C492" t="s">
        <v>665</v>
      </c>
      <c r="D492" t="s">
        <v>675</v>
      </c>
      <c r="E492" t="s">
        <v>1797</v>
      </c>
      <c r="F492" t="s">
        <v>1798</v>
      </c>
      <c r="G492" t="s">
        <v>705</v>
      </c>
    </row>
    <row r="493" spans="1:7" hidden="1">
      <c r="A493">
        <v>866589</v>
      </c>
      <c r="B493" t="s">
        <v>1799</v>
      </c>
      <c r="C493" t="s">
        <v>665</v>
      </c>
      <c r="D493" t="s">
        <v>675</v>
      </c>
      <c r="E493" t="s">
        <v>1800</v>
      </c>
      <c r="F493" t="s">
        <v>1801</v>
      </c>
      <c r="G493" t="s">
        <v>888</v>
      </c>
    </row>
    <row r="494" spans="1:7" hidden="1">
      <c r="A494">
        <v>865347</v>
      </c>
      <c r="B494" t="s">
        <v>1802</v>
      </c>
      <c r="C494" t="s">
        <v>665</v>
      </c>
      <c r="D494" t="s">
        <v>675</v>
      </c>
      <c r="E494" t="s">
        <v>1803</v>
      </c>
      <c r="F494" t="s">
        <v>1804</v>
      </c>
      <c r="G494" t="s">
        <v>909</v>
      </c>
    </row>
    <row r="495" spans="1:7" hidden="1">
      <c r="A495">
        <v>866660</v>
      </c>
      <c r="B495" t="s">
        <v>1805</v>
      </c>
      <c r="C495" t="s">
        <v>665</v>
      </c>
      <c r="D495" t="s">
        <v>675</v>
      </c>
      <c r="E495" t="s">
        <v>1806</v>
      </c>
      <c r="F495" t="s">
        <v>1807</v>
      </c>
      <c r="G495" t="s">
        <v>809</v>
      </c>
    </row>
    <row r="496" spans="1:7" hidden="1">
      <c r="A496">
        <v>865745</v>
      </c>
      <c r="B496" t="s">
        <v>1808</v>
      </c>
      <c r="C496" t="s">
        <v>665</v>
      </c>
      <c r="D496" t="s">
        <v>675</v>
      </c>
      <c r="E496" t="s">
        <v>1809</v>
      </c>
      <c r="F496" t="s">
        <v>1810</v>
      </c>
      <c r="G496" t="s">
        <v>913</v>
      </c>
    </row>
    <row r="497" spans="1:7" hidden="1">
      <c r="A497">
        <v>865746</v>
      </c>
      <c r="B497" t="s">
        <v>1811</v>
      </c>
      <c r="C497" t="s">
        <v>665</v>
      </c>
      <c r="D497" t="s">
        <v>675</v>
      </c>
      <c r="E497" t="s">
        <v>1812</v>
      </c>
      <c r="F497" t="s">
        <v>1813</v>
      </c>
      <c r="G497" t="s">
        <v>913</v>
      </c>
    </row>
    <row r="498" spans="1:7" hidden="1">
      <c r="A498">
        <v>866590</v>
      </c>
      <c r="B498" t="s">
        <v>1814</v>
      </c>
      <c r="C498" t="s">
        <v>665</v>
      </c>
      <c r="D498" t="s">
        <v>675</v>
      </c>
      <c r="E498" t="s">
        <v>1815</v>
      </c>
      <c r="F498" t="s">
        <v>1816</v>
      </c>
      <c r="G498" t="s">
        <v>888</v>
      </c>
    </row>
    <row r="499" spans="1:7" hidden="1">
      <c r="A499">
        <v>865071</v>
      </c>
      <c r="B499" t="s">
        <v>1817</v>
      </c>
      <c r="C499" t="s">
        <v>665</v>
      </c>
      <c r="D499" t="s">
        <v>675</v>
      </c>
      <c r="E499" t="s">
        <v>1818</v>
      </c>
      <c r="F499" t="s">
        <v>1819</v>
      </c>
      <c r="G499" t="s">
        <v>1334</v>
      </c>
    </row>
    <row r="500" spans="1:7" hidden="1">
      <c r="A500">
        <v>865261</v>
      </c>
      <c r="B500" t="s">
        <v>1820</v>
      </c>
      <c r="C500" t="s">
        <v>665</v>
      </c>
      <c r="D500" t="s">
        <v>675</v>
      </c>
      <c r="E500" t="s">
        <v>1821</v>
      </c>
      <c r="F500" t="s">
        <v>1822</v>
      </c>
      <c r="G500" t="s">
        <v>874</v>
      </c>
    </row>
    <row r="501" spans="1:7" hidden="1">
      <c r="A501">
        <v>865394</v>
      </c>
      <c r="B501" t="s">
        <v>1823</v>
      </c>
      <c r="C501" t="s">
        <v>665</v>
      </c>
      <c r="D501" t="s">
        <v>675</v>
      </c>
      <c r="E501" t="s">
        <v>1824</v>
      </c>
      <c r="F501" t="s">
        <v>1825</v>
      </c>
      <c r="G501" t="s">
        <v>669</v>
      </c>
    </row>
    <row r="502" spans="1:7" hidden="1">
      <c r="A502">
        <v>865639</v>
      </c>
      <c r="B502" t="s">
        <v>1826</v>
      </c>
      <c r="C502" t="s">
        <v>665</v>
      </c>
      <c r="D502" t="s">
        <v>675</v>
      </c>
      <c r="E502" t="s">
        <v>1827</v>
      </c>
      <c r="F502" t="s">
        <v>1828</v>
      </c>
      <c r="G502" t="s">
        <v>795</v>
      </c>
    </row>
    <row r="503" spans="1:7" hidden="1">
      <c r="A503">
        <v>864949</v>
      </c>
      <c r="B503" t="s">
        <v>1829</v>
      </c>
      <c r="C503" t="s">
        <v>665</v>
      </c>
      <c r="D503" t="s">
        <v>675</v>
      </c>
      <c r="E503" t="s">
        <v>1830</v>
      </c>
      <c r="F503" t="s">
        <v>1831</v>
      </c>
      <c r="G503" t="s">
        <v>865</v>
      </c>
    </row>
    <row r="504" spans="1:7" hidden="1">
      <c r="A504">
        <v>866520</v>
      </c>
      <c r="B504" t="s">
        <v>1832</v>
      </c>
      <c r="C504" t="s">
        <v>665</v>
      </c>
      <c r="D504" t="s">
        <v>675</v>
      </c>
      <c r="E504" t="s">
        <v>1833</v>
      </c>
      <c r="F504" t="s">
        <v>1834</v>
      </c>
      <c r="G504" t="s">
        <v>779</v>
      </c>
    </row>
    <row r="505" spans="1:7" hidden="1">
      <c r="A505">
        <v>865165</v>
      </c>
      <c r="B505" t="s">
        <v>1835</v>
      </c>
      <c r="C505" t="s">
        <v>665</v>
      </c>
      <c r="D505" t="s">
        <v>675</v>
      </c>
      <c r="E505" t="s">
        <v>1836</v>
      </c>
      <c r="F505" t="s">
        <v>1837</v>
      </c>
      <c r="G505" t="s">
        <v>1114</v>
      </c>
    </row>
    <row r="506" spans="1:7" hidden="1">
      <c r="A506">
        <v>866884</v>
      </c>
      <c r="B506" t="s">
        <v>1838</v>
      </c>
      <c r="C506" t="s">
        <v>665</v>
      </c>
      <c r="D506" t="s">
        <v>675</v>
      </c>
      <c r="E506" t="s">
        <v>1839</v>
      </c>
      <c r="F506" t="s">
        <v>1840</v>
      </c>
      <c r="G506" t="s">
        <v>1049</v>
      </c>
    </row>
    <row r="507" spans="1:7" hidden="1">
      <c r="A507">
        <v>865072</v>
      </c>
      <c r="B507" t="s">
        <v>1841</v>
      </c>
      <c r="C507" t="s">
        <v>665</v>
      </c>
      <c r="D507" t="s">
        <v>675</v>
      </c>
      <c r="E507" t="s">
        <v>1842</v>
      </c>
      <c r="F507" t="s">
        <v>1843</v>
      </c>
      <c r="G507" t="s">
        <v>1334</v>
      </c>
    </row>
    <row r="508" spans="1:7" hidden="1">
      <c r="A508">
        <v>867562</v>
      </c>
      <c r="B508" t="s">
        <v>1844</v>
      </c>
      <c r="C508" t="s">
        <v>665</v>
      </c>
      <c r="D508" t="s">
        <v>675</v>
      </c>
      <c r="E508" t="s">
        <v>1845</v>
      </c>
      <c r="F508" t="s">
        <v>1846</v>
      </c>
      <c r="G508" t="s">
        <v>1089</v>
      </c>
    </row>
    <row r="509" spans="1:7" hidden="1">
      <c r="A509">
        <v>865747</v>
      </c>
      <c r="B509" t="s">
        <v>1847</v>
      </c>
      <c r="C509" t="s">
        <v>665</v>
      </c>
      <c r="D509" t="s">
        <v>675</v>
      </c>
      <c r="E509" t="s">
        <v>1848</v>
      </c>
      <c r="F509" t="s">
        <v>1849</v>
      </c>
      <c r="G509" t="s">
        <v>913</v>
      </c>
    </row>
    <row r="510" spans="1:7" hidden="1">
      <c r="A510">
        <v>865262</v>
      </c>
      <c r="B510" t="s">
        <v>1850</v>
      </c>
      <c r="C510" t="s">
        <v>665</v>
      </c>
      <c r="D510" t="s">
        <v>675</v>
      </c>
      <c r="E510" t="s">
        <v>1851</v>
      </c>
      <c r="F510" t="s">
        <v>1852</v>
      </c>
      <c r="G510" t="s">
        <v>874</v>
      </c>
    </row>
    <row r="511" spans="1:7" hidden="1">
      <c r="A511">
        <v>865533</v>
      </c>
      <c r="B511" t="s">
        <v>1853</v>
      </c>
      <c r="C511" t="s">
        <v>665</v>
      </c>
      <c r="D511" t="s">
        <v>675</v>
      </c>
      <c r="E511" t="s">
        <v>1854</v>
      </c>
      <c r="F511" t="s">
        <v>1855</v>
      </c>
      <c r="G511" t="s">
        <v>685</v>
      </c>
    </row>
    <row r="512" spans="1:7" hidden="1">
      <c r="A512">
        <v>864950</v>
      </c>
      <c r="B512" t="s">
        <v>1856</v>
      </c>
      <c r="C512" t="s">
        <v>665</v>
      </c>
      <c r="D512" t="s">
        <v>675</v>
      </c>
      <c r="E512" t="s">
        <v>1857</v>
      </c>
      <c r="F512" t="s">
        <v>1858</v>
      </c>
      <c r="G512" t="s">
        <v>865</v>
      </c>
    </row>
    <row r="513" spans="1:7" hidden="1">
      <c r="A513">
        <v>866027</v>
      </c>
      <c r="B513" t="s">
        <v>1859</v>
      </c>
      <c r="C513" t="s">
        <v>665</v>
      </c>
      <c r="D513" t="s">
        <v>675</v>
      </c>
      <c r="E513" t="s">
        <v>1860</v>
      </c>
      <c r="F513" t="s">
        <v>1861</v>
      </c>
      <c r="G513" t="s">
        <v>828</v>
      </c>
    </row>
    <row r="514" spans="1:7" hidden="1">
      <c r="A514">
        <v>866521</v>
      </c>
      <c r="B514" t="s">
        <v>1862</v>
      </c>
      <c r="C514" t="s">
        <v>665</v>
      </c>
      <c r="D514" t="s">
        <v>675</v>
      </c>
      <c r="E514" t="s">
        <v>1863</v>
      </c>
      <c r="F514" t="s">
        <v>1864</v>
      </c>
      <c r="G514" t="s">
        <v>779</v>
      </c>
    </row>
    <row r="515" spans="1:7" hidden="1">
      <c r="A515">
        <v>865447</v>
      </c>
      <c r="B515" t="s">
        <v>1865</v>
      </c>
      <c r="C515" t="s">
        <v>665</v>
      </c>
      <c r="D515" t="s">
        <v>675</v>
      </c>
      <c r="E515" t="s">
        <v>1866</v>
      </c>
      <c r="F515" t="s">
        <v>1867</v>
      </c>
      <c r="G515" t="s">
        <v>804</v>
      </c>
    </row>
    <row r="516" spans="1:7" hidden="1">
      <c r="A516">
        <v>866661</v>
      </c>
      <c r="B516" t="s">
        <v>1868</v>
      </c>
      <c r="C516" t="s">
        <v>665</v>
      </c>
      <c r="D516" t="s">
        <v>675</v>
      </c>
      <c r="E516" t="s">
        <v>1869</v>
      </c>
      <c r="F516" t="s">
        <v>1870</v>
      </c>
      <c r="G516" t="s">
        <v>809</v>
      </c>
    </row>
    <row r="517" spans="1:7" hidden="1">
      <c r="A517">
        <v>867079</v>
      </c>
      <c r="B517" t="s">
        <v>1871</v>
      </c>
      <c r="C517" t="s">
        <v>665</v>
      </c>
      <c r="D517" t="s">
        <v>675</v>
      </c>
      <c r="E517" t="s">
        <v>1872</v>
      </c>
      <c r="F517" t="s">
        <v>1873</v>
      </c>
      <c r="G517" t="s">
        <v>851</v>
      </c>
    </row>
    <row r="518" spans="1:7" hidden="1">
      <c r="A518">
        <v>866820</v>
      </c>
      <c r="B518" t="s">
        <v>896</v>
      </c>
      <c r="C518" t="s">
        <v>665</v>
      </c>
      <c r="D518" t="s">
        <v>675</v>
      </c>
      <c r="E518" t="s">
        <v>1874</v>
      </c>
      <c r="F518" t="s">
        <v>1875</v>
      </c>
      <c r="G518" t="s">
        <v>1341</v>
      </c>
    </row>
    <row r="519" spans="1:7" hidden="1">
      <c r="A519">
        <v>865073</v>
      </c>
      <c r="B519" t="s">
        <v>1876</v>
      </c>
      <c r="C519" t="s">
        <v>665</v>
      </c>
      <c r="D519" t="s">
        <v>675</v>
      </c>
      <c r="E519" t="s">
        <v>1877</v>
      </c>
      <c r="F519" t="s">
        <v>1878</v>
      </c>
      <c r="G519" t="s">
        <v>1334</v>
      </c>
    </row>
    <row r="520" spans="1:7" hidden="1">
      <c r="A520">
        <v>866136</v>
      </c>
      <c r="B520" t="s">
        <v>1879</v>
      </c>
      <c r="C520" t="s">
        <v>665</v>
      </c>
      <c r="D520" t="s">
        <v>675</v>
      </c>
      <c r="E520" t="s">
        <v>1880</v>
      </c>
      <c r="F520" t="s">
        <v>1881</v>
      </c>
      <c r="G520" t="s">
        <v>705</v>
      </c>
    </row>
    <row r="521" spans="1:7" hidden="1">
      <c r="A521">
        <v>865263</v>
      </c>
      <c r="B521" t="s">
        <v>1882</v>
      </c>
      <c r="C521" t="s">
        <v>665</v>
      </c>
      <c r="D521" t="s">
        <v>675</v>
      </c>
      <c r="E521" t="s">
        <v>1883</v>
      </c>
      <c r="F521" t="s">
        <v>1884</v>
      </c>
      <c r="G521" t="s">
        <v>874</v>
      </c>
    </row>
    <row r="522" spans="1:7" hidden="1">
      <c r="A522">
        <v>867170</v>
      </c>
      <c r="B522" t="s">
        <v>1885</v>
      </c>
      <c r="C522" t="s">
        <v>665</v>
      </c>
      <c r="D522" t="s">
        <v>675</v>
      </c>
      <c r="E522" t="s">
        <v>1886</v>
      </c>
      <c r="F522" t="s">
        <v>1887</v>
      </c>
      <c r="G522" t="s">
        <v>944</v>
      </c>
    </row>
    <row r="523" spans="1:7" hidden="1">
      <c r="A523">
        <v>866266</v>
      </c>
      <c r="B523" t="s">
        <v>1888</v>
      </c>
      <c r="C523" t="s">
        <v>665</v>
      </c>
      <c r="D523" t="s">
        <v>675</v>
      </c>
      <c r="E523" t="s">
        <v>1889</v>
      </c>
      <c r="F523" t="s">
        <v>1890</v>
      </c>
      <c r="G523" t="s">
        <v>1296</v>
      </c>
    </row>
    <row r="524" spans="1:7" hidden="1">
      <c r="A524">
        <v>864851</v>
      </c>
      <c r="B524" t="s">
        <v>1888</v>
      </c>
      <c r="C524" t="s">
        <v>665</v>
      </c>
      <c r="D524" t="s">
        <v>675</v>
      </c>
      <c r="E524" t="s">
        <v>1891</v>
      </c>
      <c r="F524" t="s">
        <v>1892</v>
      </c>
      <c r="G524" t="s">
        <v>605</v>
      </c>
    </row>
    <row r="525" spans="1:7" hidden="1">
      <c r="A525">
        <v>865907</v>
      </c>
      <c r="B525" t="s">
        <v>1893</v>
      </c>
      <c r="C525" t="s">
        <v>665</v>
      </c>
      <c r="D525" t="s">
        <v>675</v>
      </c>
      <c r="E525" t="s">
        <v>1894</v>
      </c>
      <c r="F525" t="s">
        <v>1895</v>
      </c>
      <c r="G525" t="s">
        <v>901</v>
      </c>
    </row>
    <row r="526" spans="1:7" hidden="1">
      <c r="A526">
        <v>866885</v>
      </c>
      <c r="B526" t="s">
        <v>1896</v>
      </c>
      <c r="C526" t="s">
        <v>665</v>
      </c>
      <c r="D526" t="s">
        <v>675</v>
      </c>
      <c r="E526" t="s">
        <v>1897</v>
      </c>
      <c r="F526" t="s">
        <v>1898</v>
      </c>
      <c r="G526" t="s">
        <v>1049</v>
      </c>
    </row>
    <row r="527" spans="1:7" hidden="1">
      <c r="A527">
        <v>866398</v>
      </c>
      <c r="B527" t="s">
        <v>1899</v>
      </c>
      <c r="C527" t="s">
        <v>665</v>
      </c>
      <c r="D527" t="s">
        <v>675</v>
      </c>
      <c r="E527" t="s">
        <v>1900</v>
      </c>
      <c r="F527" t="s">
        <v>1901</v>
      </c>
      <c r="G527" t="s">
        <v>683</v>
      </c>
    </row>
    <row r="528" spans="1:7" hidden="1">
      <c r="A528">
        <v>866267</v>
      </c>
      <c r="B528" t="s">
        <v>1902</v>
      </c>
      <c r="C528" t="s">
        <v>665</v>
      </c>
      <c r="D528" t="s">
        <v>675</v>
      </c>
      <c r="E528" t="s">
        <v>1903</v>
      </c>
      <c r="F528" t="s">
        <v>1904</v>
      </c>
      <c r="G528" t="s">
        <v>1296</v>
      </c>
    </row>
    <row r="529" spans="1:7" hidden="1">
      <c r="A529">
        <v>866662</v>
      </c>
      <c r="B529" t="s">
        <v>1905</v>
      </c>
      <c r="C529" t="s">
        <v>665</v>
      </c>
      <c r="D529" t="s">
        <v>675</v>
      </c>
      <c r="E529" t="s">
        <v>1906</v>
      </c>
      <c r="F529" t="s">
        <v>1907</v>
      </c>
      <c r="G529" t="s">
        <v>809</v>
      </c>
    </row>
    <row r="530" spans="1:7" hidden="1">
      <c r="A530">
        <v>865581</v>
      </c>
      <c r="B530" t="s">
        <v>1908</v>
      </c>
      <c r="C530" t="s">
        <v>665</v>
      </c>
      <c r="D530" t="s">
        <v>675</v>
      </c>
      <c r="E530" t="s">
        <v>1909</v>
      </c>
      <c r="F530" t="s">
        <v>1910</v>
      </c>
      <c r="G530" t="s">
        <v>1128</v>
      </c>
    </row>
    <row r="531" spans="1:7" hidden="1">
      <c r="A531">
        <v>864881</v>
      </c>
      <c r="B531" t="s">
        <v>1911</v>
      </c>
      <c r="C531" t="s">
        <v>665</v>
      </c>
      <c r="D531" t="s">
        <v>675</v>
      </c>
      <c r="E531" t="s">
        <v>1912</v>
      </c>
      <c r="F531" t="s">
        <v>1913</v>
      </c>
      <c r="G531" t="s">
        <v>1673</v>
      </c>
    </row>
    <row r="532" spans="1:7" hidden="1">
      <c r="A532">
        <v>866222</v>
      </c>
      <c r="B532" t="s">
        <v>1914</v>
      </c>
      <c r="C532" t="s">
        <v>665</v>
      </c>
      <c r="D532" t="s">
        <v>675</v>
      </c>
      <c r="E532" t="s">
        <v>1915</v>
      </c>
      <c r="F532" t="s">
        <v>1916</v>
      </c>
      <c r="G532" t="s">
        <v>1590</v>
      </c>
    </row>
    <row r="533" spans="1:7" hidden="1">
      <c r="A533">
        <v>867171</v>
      </c>
      <c r="B533" t="s">
        <v>1917</v>
      </c>
      <c r="C533" t="s">
        <v>665</v>
      </c>
      <c r="D533" t="s">
        <v>675</v>
      </c>
      <c r="E533" t="s">
        <v>1918</v>
      </c>
      <c r="F533" t="s">
        <v>1919</v>
      </c>
      <c r="G533" t="s">
        <v>944</v>
      </c>
    </row>
    <row r="534" spans="1:7" hidden="1">
      <c r="A534">
        <v>864852</v>
      </c>
      <c r="B534" t="s">
        <v>1920</v>
      </c>
      <c r="C534" t="s">
        <v>665</v>
      </c>
      <c r="D534" t="s">
        <v>675</v>
      </c>
      <c r="E534" t="s">
        <v>1921</v>
      </c>
      <c r="F534" t="s">
        <v>1922</v>
      </c>
      <c r="G534" t="s">
        <v>605</v>
      </c>
    </row>
    <row r="535" spans="1:7" hidden="1">
      <c r="A535">
        <v>865582</v>
      </c>
      <c r="B535" t="s">
        <v>1923</v>
      </c>
      <c r="C535" t="s">
        <v>665</v>
      </c>
      <c r="D535" t="s">
        <v>675</v>
      </c>
      <c r="E535" t="s">
        <v>1924</v>
      </c>
      <c r="F535" t="s">
        <v>1925</v>
      </c>
      <c r="G535" t="s">
        <v>1128</v>
      </c>
    </row>
    <row r="536" spans="1:7" hidden="1">
      <c r="A536">
        <v>865583</v>
      </c>
      <c r="B536" t="s">
        <v>1926</v>
      </c>
      <c r="C536" t="s">
        <v>665</v>
      </c>
      <c r="D536" t="s">
        <v>675</v>
      </c>
      <c r="E536" t="s">
        <v>1927</v>
      </c>
      <c r="F536" t="s">
        <v>1928</v>
      </c>
      <c r="G536" t="s">
        <v>1128</v>
      </c>
    </row>
    <row r="537" spans="1:7" hidden="1">
      <c r="A537">
        <v>865877</v>
      </c>
      <c r="B537" t="s">
        <v>1929</v>
      </c>
      <c r="C537" t="s">
        <v>665</v>
      </c>
      <c r="D537" t="s">
        <v>675</v>
      </c>
      <c r="E537" t="s">
        <v>1930</v>
      </c>
      <c r="F537" t="s">
        <v>1931</v>
      </c>
      <c r="G537" t="s">
        <v>787</v>
      </c>
    </row>
    <row r="538" spans="1:7" hidden="1">
      <c r="A538">
        <v>866591</v>
      </c>
      <c r="B538" t="s">
        <v>1932</v>
      </c>
      <c r="C538" t="s">
        <v>665</v>
      </c>
      <c r="D538" t="s">
        <v>675</v>
      </c>
      <c r="E538" t="s">
        <v>1933</v>
      </c>
      <c r="F538" t="s">
        <v>1934</v>
      </c>
      <c r="G538" t="s">
        <v>888</v>
      </c>
    </row>
    <row r="539" spans="1:7" hidden="1">
      <c r="A539">
        <v>867247</v>
      </c>
      <c r="B539" t="s">
        <v>1935</v>
      </c>
      <c r="C539" t="s">
        <v>665</v>
      </c>
      <c r="D539" t="s">
        <v>675</v>
      </c>
      <c r="E539" t="s">
        <v>1936</v>
      </c>
      <c r="F539" t="s">
        <v>1937</v>
      </c>
      <c r="G539" t="s">
        <v>884</v>
      </c>
    </row>
    <row r="540" spans="1:7" hidden="1">
      <c r="A540">
        <v>867791</v>
      </c>
      <c r="B540" t="s">
        <v>1938</v>
      </c>
      <c r="C540" t="s">
        <v>665</v>
      </c>
      <c r="D540" t="s">
        <v>675</v>
      </c>
      <c r="E540" t="s">
        <v>1939</v>
      </c>
      <c r="F540" t="s">
        <v>1940</v>
      </c>
      <c r="G540" t="s">
        <v>1219</v>
      </c>
    </row>
    <row r="541" spans="1:7" hidden="1">
      <c r="A541">
        <v>867734</v>
      </c>
      <c r="B541" t="s">
        <v>1941</v>
      </c>
      <c r="C541" t="s">
        <v>665</v>
      </c>
      <c r="D541" t="s">
        <v>675</v>
      </c>
      <c r="E541" t="s">
        <v>1942</v>
      </c>
      <c r="F541" t="s">
        <v>1943</v>
      </c>
      <c r="G541" t="s">
        <v>766</v>
      </c>
    </row>
    <row r="542" spans="1:7" hidden="1">
      <c r="A542">
        <v>866821</v>
      </c>
      <c r="B542" t="s">
        <v>711</v>
      </c>
      <c r="C542" t="s">
        <v>665</v>
      </c>
      <c r="D542" t="s">
        <v>675</v>
      </c>
      <c r="E542" t="s">
        <v>1944</v>
      </c>
      <c r="F542" t="s">
        <v>1945</v>
      </c>
      <c r="G542" t="s">
        <v>1341</v>
      </c>
    </row>
    <row r="543" spans="1:7" hidden="1">
      <c r="A543">
        <v>866592</v>
      </c>
      <c r="B543" t="s">
        <v>1946</v>
      </c>
      <c r="C543" t="s">
        <v>665</v>
      </c>
      <c r="D543" t="s">
        <v>675</v>
      </c>
      <c r="E543" t="s">
        <v>1947</v>
      </c>
      <c r="F543" t="s">
        <v>1948</v>
      </c>
      <c r="G543" t="s">
        <v>888</v>
      </c>
    </row>
    <row r="544" spans="1:7" hidden="1">
      <c r="A544">
        <v>867033</v>
      </c>
      <c r="B544" t="s">
        <v>1949</v>
      </c>
      <c r="C544" t="s">
        <v>665</v>
      </c>
      <c r="D544" t="s">
        <v>675</v>
      </c>
      <c r="E544" t="s">
        <v>1950</v>
      </c>
      <c r="F544" t="s">
        <v>1951</v>
      </c>
      <c r="G544" t="s">
        <v>823</v>
      </c>
    </row>
    <row r="545" spans="1:7" hidden="1">
      <c r="A545">
        <v>865780</v>
      </c>
      <c r="B545" t="s">
        <v>1952</v>
      </c>
      <c r="C545" t="s">
        <v>665</v>
      </c>
      <c r="D545" t="s">
        <v>675</v>
      </c>
      <c r="E545" t="s">
        <v>1953</v>
      </c>
      <c r="F545" t="s">
        <v>1954</v>
      </c>
      <c r="G545" t="s">
        <v>1619</v>
      </c>
    </row>
    <row r="546" spans="1:7" hidden="1">
      <c r="A546">
        <v>865499</v>
      </c>
      <c r="B546" t="s">
        <v>1955</v>
      </c>
      <c r="C546" t="s">
        <v>665</v>
      </c>
      <c r="D546" t="s">
        <v>675</v>
      </c>
      <c r="E546" t="s">
        <v>1956</v>
      </c>
      <c r="F546" t="s">
        <v>1957</v>
      </c>
      <c r="G546" t="s">
        <v>1038</v>
      </c>
    </row>
    <row r="547" spans="1:7" hidden="1">
      <c r="A547">
        <v>866663</v>
      </c>
      <c r="B547" t="s">
        <v>1958</v>
      </c>
      <c r="C547" t="s">
        <v>665</v>
      </c>
      <c r="D547" t="s">
        <v>675</v>
      </c>
      <c r="E547" t="s">
        <v>1959</v>
      </c>
      <c r="F547" t="s">
        <v>1960</v>
      </c>
      <c r="G547" t="s">
        <v>809</v>
      </c>
    </row>
    <row r="548" spans="1:7" hidden="1">
      <c r="A548">
        <v>866664</v>
      </c>
      <c r="B548" t="s">
        <v>1961</v>
      </c>
      <c r="C548" t="s">
        <v>665</v>
      </c>
      <c r="D548" t="s">
        <v>675</v>
      </c>
      <c r="E548" t="s">
        <v>1962</v>
      </c>
      <c r="F548" t="s">
        <v>1963</v>
      </c>
      <c r="G548" t="s">
        <v>809</v>
      </c>
    </row>
    <row r="549" spans="1:7" hidden="1">
      <c r="A549">
        <v>867735</v>
      </c>
      <c r="B549" t="s">
        <v>1964</v>
      </c>
      <c r="C549" t="s">
        <v>665</v>
      </c>
      <c r="D549" t="s">
        <v>675</v>
      </c>
      <c r="E549" t="s">
        <v>1965</v>
      </c>
      <c r="F549" t="s">
        <v>1966</v>
      </c>
      <c r="G549" t="s">
        <v>1334</v>
      </c>
    </row>
    <row r="550" spans="1:7" hidden="1">
      <c r="A550">
        <v>865166</v>
      </c>
      <c r="B550" t="s">
        <v>1967</v>
      </c>
      <c r="C550" t="s">
        <v>665</v>
      </c>
      <c r="D550" t="s">
        <v>675</v>
      </c>
      <c r="E550" t="s">
        <v>1968</v>
      </c>
      <c r="F550" t="s">
        <v>1969</v>
      </c>
      <c r="G550" t="s">
        <v>1114</v>
      </c>
    </row>
    <row r="551" spans="1:7" hidden="1">
      <c r="A551">
        <v>866665</v>
      </c>
      <c r="B551" t="s">
        <v>1970</v>
      </c>
      <c r="C551" t="s">
        <v>665</v>
      </c>
      <c r="D551" t="s">
        <v>675</v>
      </c>
      <c r="E551" t="s">
        <v>1971</v>
      </c>
      <c r="F551" t="s">
        <v>1972</v>
      </c>
      <c r="G551" t="s">
        <v>809</v>
      </c>
    </row>
    <row r="552" spans="1:7" hidden="1">
      <c r="A552">
        <v>867172</v>
      </c>
      <c r="B552" t="s">
        <v>1973</v>
      </c>
      <c r="C552" t="s">
        <v>665</v>
      </c>
      <c r="D552" t="s">
        <v>675</v>
      </c>
      <c r="E552" t="s">
        <v>1974</v>
      </c>
      <c r="F552" t="s">
        <v>1975</v>
      </c>
      <c r="G552" t="s">
        <v>944</v>
      </c>
    </row>
    <row r="553" spans="1:7" hidden="1">
      <c r="A553">
        <v>866268</v>
      </c>
      <c r="B553" t="s">
        <v>1976</v>
      </c>
      <c r="C553" t="s">
        <v>665</v>
      </c>
      <c r="D553" t="s">
        <v>675</v>
      </c>
      <c r="E553" t="s">
        <v>1977</v>
      </c>
      <c r="F553" t="s">
        <v>1978</v>
      </c>
      <c r="G553" t="s">
        <v>1296</v>
      </c>
    </row>
    <row r="554" spans="1:7" hidden="1">
      <c r="A554">
        <v>867375</v>
      </c>
      <c r="B554" t="s">
        <v>1979</v>
      </c>
      <c r="C554" t="s">
        <v>665</v>
      </c>
      <c r="D554" t="s">
        <v>675</v>
      </c>
      <c r="E554" t="s">
        <v>1980</v>
      </c>
      <c r="F554" t="s">
        <v>1981</v>
      </c>
      <c r="G554" t="s">
        <v>1110</v>
      </c>
    </row>
    <row r="555" spans="1:7" hidden="1">
      <c r="A555">
        <v>865500</v>
      </c>
      <c r="B555" t="s">
        <v>1982</v>
      </c>
      <c r="C555" t="s">
        <v>665</v>
      </c>
      <c r="D555" t="s">
        <v>675</v>
      </c>
      <c r="E555" t="s">
        <v>1983</v>
      </c>
      <c r="F555" t="s">
        <v>1984</v>
      </c>
      <c r="G555" t="s">
        <v>1038</v>
      </c>
    </row>
    <row r="556" spans="1:7" hidden="1">
      <c r="A556">
        <v>865849</v>
      </c>
      <c r="B556" t="s">
        <v>1985</v>
      </c>
      <c r="C556" t="s">
        <v>665</v>
      </c>
      <c r="D556" t="s">
        <v>675</v>
      </c>
      <c r="E556" t="s">
        <v>1986</v>
      </c>
      <c r="F556" t="s">
        <v>1987</v>
      </c>
      <c r="G556" t="s">
        <v>921</v>
      </c>
    </row>
    <row r="557" spans="1:7" hidden="1">
      <c r="A557">
        <v>865640</v>
      </c>
      <c r="B557" t="s">
        <v>1988</v>
      </c>
      <c r="C557" t="s">
        <v>665</v>
      </c>
      <c r="D557" t="s">
        <v>675</v>
      </c>
      <c r="E557" t="s">
        <v>1989</v>
      </c>
      <c r="F557" t="s">
        <v>1990</v>
      </c>
      <c r="G557" t="s">
        <v>795</v>
      </c>
    </row>
    <row r="558" spans="1:7" hidden="1">
      <c r="A558">
        <v>864951</v>
      </c>
      <c r="B558" t="s">
        <v>1991</v>
      </c>
      <c r="C558" t="s">
        <v>665</v>
      </c>
      <c r="D558" t="s">
        <v>675</v>
      </c>
      <c r="E558" t="s">
        <v>1992</v>
      </c>
      <c r="F558" t="s">
        <v>1993</v>
      </c>
      <c r="G558" t="s">
        <v>865</v>
      </c>
    </row>
    <row r="559" spans="1:7" hidden="1">
      <c r="A559">
        <v>865074</v>
      </c>
      <c r="B559" t="s">
        <v>1994</v>
      </c>
      <c r="C559" t="s">
        <v>665</v>
      </c>
      <c r="D559" t="s">
        <v>675</v>
      </c>
      <c r="E559" t="s">
        <v>1995</v>
      </c>
      <c r="F559" t="s">
        <v>1996</v>
      </c>
      <c r="G559" t="s">
        <v>1334</v>
      </c>
    </row>
    <row r="560" spans="1:7" hidden="1">
      <c r="A560">
        <v>865395</v>
      </c>
      <c r="B560" t="s">
        <v>1997</v>
      </c>
      <c r="C560" t="s">
        <v>665</v>
      </c>
      <c r="D560" t="s">
        <v>675</v>
      </c>
      <c r="E560" t="s">
        <v>1998</v>
      </c>
      <c r="F560" t="s">
        <v>1999</v>
      </c>
      <c r="G560" t="s">
        <v>669</v>
      </c>
    </row>
    <row r="561" spans="1:7" hidden="1">
      <c r="A561">
        <v>867173</v>
      </c>
      <c r="B561" t="s">
        <v>2000</v>
      </c>
      <c r="C561" t="s">
        <v>665</v>
      </c>
      <c r="D561" t="s">
        <v>675</v>
      </c>
      <c r="E561" t="s">
        <v>2001</v>
      </c>
      <c r="F561" t="s">
        <v>2002</v>
      </c>
      <c r="G561" t="s">
        <v>944</v>
      </c>
    </row>
    <row r="562" spans="1:7" hidden="1">
      <c r="A562">
        <v>865641</v>
      </c>
      <c r="B562" t="s">
        <v>2003</v>
      </c>
      <c r="C562" t="s">
        <v>665</v>
      </c>
      <c r="D562" t="s">
        <v>675</v>
      </c>
      <c r="E562" t="s">
        <v>2004</v>
      </c>
      <c r="F562" t="s">
        <v>2005</v>
      </c>
      <c r="G562" t="s">
        <v>795</v>
      </c>
    </row>
    <row r="563" spans="1:7" hidden="1">
      <c r="A563">
        <v>867611</v>
      </c>
      <c r="B563" t="s">
        <v>2006</v>
      </c>
      <c r="C563" t="s">
        <v>665</v>
      </c>
      <c r="D563" t="s">
        <v>675</v>
      </c>
      <c r="E563" t="s">
        <v>2007</v>
      </c>
      <c r="F563" t="s">
        <v>2008</v>
      </c>
      <c r="G563" t="s">
        <v>783</v>
      </c>
    </row>
    <row r="564" spans="1:7" hidden="1">
      <c r="A564">
        <v>865396</v>
      </c>
      <c r="B564" t="s">
        <v>2009</v>
      </c>
      <c r="C564" t="s">
        <v>665</v>
      </c>
      <c r="D564" t="s">
        <v>675</v>
      </c>
      <c r="E564" t="s">
        <v>2010</v>
      </c>
      <c r="F564" t="s">
        <v>2011</v>
      </c>
      <c r="G564" t="s">
        <v>669</v>
      </c>
    </row>
    <row r="565" spans="1:7" hidden="1">
      <c r="A565">
        <v>866886</v>
      </c>
      <c r="B565" t="s">
        <v>2012</v>
      </c>
      <c r="C565" t="s">
        <v>665</v>
      </c>
      <c r="D565" t="s">
        <v>675</v>
      </c>
      <c r="E565" t="s">
        <v>2013</v>
      </c>
      <c r="F565" t="s">
        <v>2014</v>
      </c>
      <c r="G565" t="s">
        <v>1049</v>
      </c>
    </row>
    <row r="566" spans="1:7" hidden="1">
      <c r="A566">
        <v>865642</v>
      </c>
      <c r="B566" t="s">
        <v>2015</v>
      </c>
      <c r="C566" t="s">
        <v>665</v>
      </c>
      <c r="D566" t="s">
        <v>675</v>
      </c>
      <c r="E566" t="s">
        <v>2016</v>
      </c>
      <c r="F566" t="s">
        <v>2017</v>
      </c>
      <c r="G566" t="s">
        <v>795</v>
      </c>
    </row>
    <row r="567" spans="1:7" hidden="1">
      <c r="A567">
        <v>865283</v>
      </c>
      <c r="B567" t="s">
        <v>2018</v>
      </c>
      <c r="C567" t="s">
        <v>665</v>
      </c>
      <c r="D567" t="s">
        <v>675</v>
      </c>
      <c r="E567" t="s">
        <v>2019</v>
      </c>
      <c r="F567" t="s">
        <v>2020</v>
      </c>
      <c r="G567" t="s">
        <v>1241</v>
      </c>
    </row>
    <row r="568" spans="1:7" hidden="1">
      <c r="A568">
        <v>866269</v>
      </c>
      <c r="B568" t="s">
        <v>2021</v>
      </c>
      <c r="C568" t="s">
        <v>665</v>
      </c>
      <c r="D568" t="s">
        <v>675</v>
      </c>
      <c r="E568" t="s">
        <v>2022</v>
      </c>
      <c r="F568" t="s">
        <v>2023</v>
      </c>
      <c r="G568" t="s">
        <v>1296</v>
      </c>
    </row>
    <row r="569" spans="1:7" hidden="1">
      <c r="A569">
        <v>865366</v>
      </c>
      <c r="B569" t="s">
        <v>2024</v>
      </c>
      <c r="C569" t="s">
        <v>665</v>
      </c>
      <c r="D569" t="s">
        <v>675</v>
      </c>
      <c r="E569" t="s">
        <v>2025</v>
      </c>
      <c r="F569" t="s">
        <v>2026</v>
      </c>
      <c r="G569" t="s">
        <v>1078</v>
      </c>
    </row>
    <row r="570" spans="1:7" hidden="1">
      <c r="A570">
        <v>865749</v>
      </c>
      <c r="B570" t="s">
        <v>2027</v>
      </c>
      <c r="C570" t="s">
        <v>665</v>
      </c>
      <c r="D570" t="s">
        <v>675</v>
      </c>
      <c r="E570" t="s">
        <v>2028</v>
      </c>
      <c r="F570" t="s">
        <v>2029</v>
      </c>
      <c r="G570" t="s">
        <v>913</v>
      </c>
    </row>
    <row r="571" spans="1:7" hidden="1">
      <c r="A571">
        <v>865397</v>
      </c>
      <c r="B571" t="s">
        <v>2030</v>
      </c>
      <c r="C571" t="s">
        <v>665</v>
      </c>
      <c r="D571" t="s">
        <v>675</v>
      </c>
      <c r="E571" t="s">
        <v>2031</v>
      </c>
      <c r="F571" t="s">
        <v>2032</v>
      </c>
      <c r="G571" t="s">
        <v>669</v>
      </c>
    </row>
    <row r="572" spans="1:7" hidden="1">
      <c r="A572">
        <v>867080</v>
      </c>
      <c r="B572" t="s">
        <v>2033</v>
      </c>
      <c r="C572" t="s">
        <v>665</v>
      </c>
      <c r="D572" t="s">
        <v>675</v>
      </c>
      <c r="E572" t="s">
        <v>2034</v>
      </c>
      <c r="F572" t="s">
        <v>2035</v>
      </c>
      <c r="G572" t="s">
        <v>851</v>
      </c>
    </row>
    <row r="573" spans="1:7" hidden="1">
      <c r="A573">
        <v>865284</v>
      </c>
      <c r="B573" t="s">
        <v>2036</v>
      </c>
      <c r="C573" t="s">
        <v>665</v>
      </c>
      <c r="D573" t="s">
        <v>675</v>
      </c>
      <c r="E573" t="s">
        <v>2037</v>
      </c>
      <c r="F573" t="s">
        <v>2038</v>
      </c>
      <c r="G573" t="s">
        <v>1241</v>
      </c>
    </row>
    <row r="574" spans="1:7" hidden="1">
      <c r="A574">
        <v>865448</v>
      </c>
      <c r="B574" t="s">
        <v>2039</v>
      </c>
      <c r="C574" t="s">
        <v>665</v>
      </c>
      <c r="D574" t="s">
        <v>675</v>
      </c>
      <c r="E574" t="s">
        <v>2040</v>
      </c>
      <c r="F574" t="s">
        <v>2041</v>
      </c>
      <c r="G574" t="s">
        <v>804</v>
      </c>
    </row>
    <row r="575" spans="1:7" hidden="1">
      <c r="A575">
        <v>866666</v>
      </c>
      <c r="B575" t="s">
        <v>2042</v>
      </c>
      <c r="C575" t="s">
        <v>665</v>
      </c>
      <c r="D575" t="s">
        <v>675</v>
      </c>
      <c r="E575" t="s">
        <v>2043</v>
      </c>
      <c r="F575" t="s">
        <v>2044</v>
      </c>
      <c r="G575" t="s">
        <v>809</v>
      </c>
    </row>
    <row r="576" spans="1:7" hidden="1">
      <c r="A576">
        <v>866887</v>
      </c>
      <c r="B576" t="s">
        <v>2045</v>
      </c>
      <c r="C576" t="s">
        <v>665</v>
      </c>
      <c r="D576" t="s">
        <v>675</v>
      </c>
      <c r="E576" t="s">
        <v>2046</v>
      </c>
      <c r="F576" t="s">
        <v>2047</v>
      </c>
      <c r="G576" t="s">
        <v>1049</v>
      </c>
    </row>
    <row r="577" spans="1:7" hidden="1">
      <c r="A577">
        <v>867346</v>
      </c>
      <c r="B577" t="s">
        <v>2048</v>
      </c>
      <c r="C577" t="s">
        <v>665</v>
      </c>
      <c r="D577" t="s">
        <v>675</v>
      </c>
      <c r="E577" t="s">
        <v>2049</v>
      </c>
      <c r="F577" t="s">
        <v>2050</v>
      </c>
      <c r="G577" t="s">
        <v>1326</v>
      </c>
    </row>
    <row r="578" spans="1:7" hidden="1">
      <c r="A578">
        <v>866118</v>
      </c>
      <c r="B578" t="s">
        <v>2051</v>
      </c>
      <c r="C578" t="s">
        <v>665</v>
      </c>
      <c r="D578" t="s">
        <v>675</v>
      </c>
      <c r="E578" t="s">
        <v>2052</v>
      </c>
      <c r="F578" t="s">
        <v>2053</v>
      </c>
      <c r="G578" t="s">
        <v>1126</v>
      </c>
    </row>
    <row r="579" spans="1:7" hidden="1">
      <c r="A579">
        <v>865825</v>
      </c>
      <c r="B579" t="s">
        <v>2054</v>
      </c>
      <c r="C579" t="s">
        <v>665</v>
      </c>
      <c r="D579" t="s">
        <v>675</v>
      </c>
      <c r="E579" t="s">
        <v>2055</v>
      </c>
      <c r="F579" t="s">
        <v>2056</v>
      </c>
      <c r="G579" t="s">
        <v>992</v>
      </c>
    </row>
    <row r="580" spans="1:7" hidden="1">
      <c r="A580">
        <v>865696</v>
      </c>
      <c r="B580" t="s">
        <v>2057</v>
      </c>
      <c r="C580" t="s">
        <v>665</v>
      </c>
      <c r="D580" t="s">
        <v>675</v>
      </c>
      <c r="E580" t="s">
        <v>2058</v>
      </c>
      <c r="F580" t="s">
        <v>2059</v>
      </c>
      <c r="G580" t="s">
        <v>1209</v>
      </c>
    </row>
    <row r="581" spans="1:7" hidden="1">
      <c r="A581">
        <v>865534</v>
      </c>
      <c r="B581" t="s">
        <v>2060</v>
      </c>
      <c r="C581" t="s">
        <v>665</v>
      </c>
      <c r="D581" t="s">
        <v>675</v>
      </c>
      <c r="E581" t="s">
        <v>2061</v>
      </c>
      <c r="F581" t="s">
        <v>2062</v>
      </c>
      <c r="G581" t="s">
        <v>685</v>
      </c>
    </row>
    <row r="582" spans="1:7" hidden="1">
      <c r="A582">
        <v>864896</v>
      </c>
      <c r="B582" t="s">
        <v>2063</v>
      </c>
      <c r="C582" t="s">
        <v>665</v>
      </c>
      <c r="D582" t="s">
        <v>675</v>
      </c>
      <c r="E582" t="s">
        <v>2064</v>
      </c>
      <c r="F582" t="s">
        <v>2065</v>
      </c>
      <c r="G582" t="s">
        <v>905</v>
      </c>
    </row>
    <row r="583" spans="1:7" hidden="1">
      <c r="A583">
        <v>864952</v>
      </c>
      <c r="B583" t="s">
        <v>2066</v>
      </c>
      <c r="C583" t="s">
        <v>665</v>
      </c>
      <c r="D583" t="s">
        <v>675</v>
      </c>
      <c r="E583" t="s">
        <v>2067</v>
      </c>
      <c r="F583" t="s">
        <v>2068</v>
      </c>
      <c r="G583" t="s">
        <v>865</v>
      </c>
    </row>
    <row r="584" spans="1:7" hidden="1">
      <c r="A584">
        <v>865750</v>
      </c>
      <c r="B584" t="s">
        <v>2069</v>
      </c>
      <c r="C584" t="s">
        <v>665</v>
      </c>
      <c r="D584" t="s">
        <v>675</v>
      </c>
      <c r="E584" t="s">
        <v>2070</v>
      </c>
      <c r="F584" t="s">
        <v>2071</v>
      </c>
      <c r="G584" t="s">
        <v>913</v>
      </c>
    </row>
    <row r="585" spans="1:7" hidden="1">
      <c r="A585">
        <v>866888</v>
      </c>
      <c r="B585" t="s">
        <v>2072</v>
      </c>
      <c r="C585" t="s">
        <v>665</v>
      </c>
      <c r="D585" t="s">
        <v>675</v>
      </c>
      <c r="E585" t="s">
        <v>2073</v>
      </c>
      <c r="F585" t="s">
        <v>2074</v>
      </c>
      <c r="G585" t="s">
        <v>1049</v>
      </c>
    </row>
    <row r="586" spans="1:7" hidden="1">
      <c r="A586">
        <v>866137</v>
      </c>
      <c r="B586" t="s">
        <v>2075</v>
      </c>
      <c r="C586" t="s">
        <v>665</v>
      </c>
      <c r="D586" t="s">
        <v>675</v>
      </c>
      <c r="E586" t="s">
        <v>2076</v>
      </c>
      <c r="F586" t="s">
        <v>2077</v>
      </c>
      <c r="G586" t="s">
        <v>705</v>
      </c>
    </row>
    <row r="587" spans="1:7" hidden="1">
      <c r="A587">
        <v>864882</v>
      </c>
      <c r="B587" t="s">
        <v>2078</v>
      </c>
      <c r="C587" t="s">
        <v>665</v>
      </c>
      <c r="D587" t="s">
        <v>675</v>
      </c>
      <c r="E587" t="s">
        <v>2079</v>
      </c>
      <c r="F587" t="s">
        <v>2080</v>
      </c>
      <c r="G587" t="s">
        <v>1673</v>
      </c>
    </row>
    <row r="588" spans="1:7" hidden="1">
      <c r="A588">
        <v>865398</v>
      </c>
      <c r="B588" t="s">
        <v>2081</v>
      </c>
      <c r="C588" t="s">
        <v>665</v>
      </c>
      <c r="D588" t="s">
        <v>675</v>
      </c>
      <c r="E588" t="s">
        <v>2082</v>
      </c>
      <c r="F588" t="s">
        <v>2083</v>
      </c>
      <c r="G588" t="s">
        <v>669</v>
      </c>
    </row>
    <row r="589" spans="1:7" hidden="1">
      <c r="A589">
        <v>865203</v>
      </c>
      <c r="B589" t="s">
        <v>2084</v>
      </c>
      <c r="C589" t="s">
        <v>665</v>
      </c>
      <c r="D589" t="s">
        <v>675</v>
      </c>
      <c r="E589" t="s">
        <v>2085</v>
      </c>
      <c r="F589" t="s">
        <v>2086</v>
      </c>
      <c r="G589" t="s">
        <v>1319</v>
      </c>
    </row>
    <row r="590" spans="1:7" hidden="1">
      <c r="A590">
        <v>865204</v>
      </c>
      <c r="B590" t="s">
        <v>2087</v>
      </c>
      <c r="C590" t="s">
        <v>665</v>
      </c>
      <c r="D590" t="s">
        <v>675</v>
      </c>
      <c r="E590" t="s">
        <v>2088</v>
      </c>
      <c r="F590" t="s">
        <v>2089</v>
      </c>
      <c r="G590" t="s">
        <v>1319</v>
      </c>
    </row>
    <row r="591" spans="1:7" hidden="1">
      <c r="A591">
        <v>867285</v>
      </c>
      <c r="B591" t="s">
        <v>2090</v>
      </c>
      <c r="C591" t="s">
        <v>665</v>
      </c>
      <c r="D591" t="s">
        <v>675</v>
      </c>
      <c r="E591" t="s">
        <v>2091</v>
      </c>
      <c r="F591" t="s">
        <v>2092</v>
      </c>
      <c r="G591" t="s">
        <v>1219</v>
      </c>
    </row>
    <row r="592" spans="1:7" hidden="1">
      <c r="A592">
        <v>864991</v>
      </c>
      <c r="B592" t="s">
        <v>2093</v>
      </c>
      <c r="C592" t="s">
        <v>665</v>
      </c>
      <c r="D592" t="s">
        <v>675</v>
      </c>
      <c r="E592" t="s">
        <v>2094</v>
      </c>
      <c r="F592" t="s">
        <v>2095</v>
      </c>
      <c r="G592" t="s">
        <v>1175</v>
      </c>
    </row>
    <row r="593" spans="1:7" hidden="1">
      <c r="A593">
        <v>865501</v>
      </c>
      <c r="B593" t="s">
        <v>2096</v>
      </c>
      <c r="C593" t="s">
        <v>665</v>
      </c>
      <c r="D593" t="s">
        <v>675</v>
      </c>
      <c r="E593" t="s">
        <v>2097</v>
      </c>
      <c r="F593" t="s">
        <v>2098</v>
      </c>
      <c r="G593" t="s">
        <v>1038</v>
      </c>
    </row>
    <row r="594" spans="1:7" hidden="1">
      <c r="A594">
        <v>864897</v>
      </c>
      <c r="B594" t="s">
        <v>2099</v>
      </c>
      <c r="C594" t="s">
        <v>665</v>
      </c>
      <c r="D594" t="s">
        <v>675</v>
      </c>
      <c r="E594" t="s">
        <v>2100</v>
      </c>
      <c r="F594" t="s">
        <v>2101</v>
      </c>
      <c r="G594" t="s">
        <v>905</v>
      </c>
    </row>
    <row r="595" spans="1:7" hidden="1">
      <c r="A595">
        <v>867772</v>
      </c>
      <c r="B595" t="s">
        <v>2102</v>
      </c>
      <c r="C595" t="s">
        <v>665</v>
      </c>
      <c r="D595" t="s">
        <v>675</v>
      </c>
      <c r="E595" t="s">
        <v>2103</v>
      </c>
      <c r="F595" t="s">
        <v>2104</v>
      </c>
      <c r="G595" t="s">
        <v>2105</v>
      </c>
    </row>
    <row r="596" spans="1:7" hidden="1">
      <c r="A596">
        <v>866270</v>
      </c>
      <c r="B596" t="s">
        <v>2106</v>
      </c>
      <c r="C596" t="s">
        <v>665</v>
      </c>
      <c r="D596" t="s">
        <v>675</v>
      </c>
      <c r="E596" t="s">
        <v>2107</v>
      </c>
      <c r="F596" t="s">
        <v>2108</v>
      </c>
      <c r="G596" t="s">
        <v>1296</v>
      </c>
    </row>
    <row r="597" spans="1:7" hidden="1">
      <c r="A597">
        <v>867081</v>
      </c>
      <c r="B597" t="s">
        <v>2109</v>
      </c>
      <c r="C597" t="s">
        <v>665</v>
      </c>
      <c r="D597" t="s">
        <v>675</v>
      </c>
      <c r="E597" t="s">
        <v>2110</v>
      </c>
      <c r="F597" t="s">
        <v>2111</v>
      </c>
      <c r="G597" t="s">
        <v>851</v>
      </c>
    </row>
    <row r="598" spans="1:7" hidden="1">
      <c r="A598">
        <v>865015</v>
      </c>
      <c r="B598" t="s">
        <v>2112</v>
      </c>
      <c r="C598" t="s">
        <v>665</v>
      </c>
      <c r="D598" t="s">
        <v>675</v>
      </c>
      <c r="E598" t="s">
        <v>2113</v>
      </c>
      <c r="F598" t="s">
        <v>2114</v>
      </c>
      <c r="G598" t="s">
        <v>766</v>
      </c>
    </row>
    <row r="599" spans="1:7" hidden="1">
      <c r="A599">
        <v>866167</v>
      </c>
      <c r="B599" t="s">
        <v>2115</v>
      </c>
      <c r="C599" t="s">
        <v>665</v>
      </c>
      <c r="D599" t="s">
        <v>675</v>
      </c>
      <c r="E599" t="s">
        <v>2116</v>
      </c>
      <c r="F599" t="s">
        <v>2117</v>
      </c>
      <c r="G599" t="s">
        <v>860</v>
      </c>
    </row>
    <row r="600" spans="1:7" hidden="1">
      <c r="A600">
        <v>864853</v>
      </c>
      <c r="B600" t="s">
        <v>2118</v>
      </c>
      <c r="C600" t="s">
        <v>665</v>
      </c>
      <c r="D600" t="s">
        <v>675</v>
      </c>
      <c r="E600" t="s">
        <v>2119</v>
      </c>
      <c r="F600" t="s">
        <v>2120</v>
      </c>
      <c r="G600" t="s">
        <v>605</v>
      </c>
    </row>
    <row r="601" spans="1:7" hidden="1">
      <c r="A601">
        <v>867563</v>
      </c>
      <c r="B601" t="s">
        <v>2121</v>
      </c>
      <c r="C601" t="s">
        <v>665</v>
      </c>
      <c r="D601" t="s">
        <v>675</v>
      </c>
      <c r="E601" t="s">
        <v>2122</v>
      </c>
      <c r="F601" t="s">
        <v>2123</v>
      </c>
      <c r="G601" t="s">
        <v>1089</v>
      </c>
    </row>
    <row r="602" spans="1:7" hidden="1">
      <c r="A602">
        <v>865449</v>
      </c>
      <c r="B602" t="s">
        <v>2124</v>
      </c>
      <c r="C602" t="s">
        <v>665</v>
      </c>
      <c r="D602" t="s">
        <v>675</v>
      </c>
      <c r="E602" t="s">
        <v>2125</v>
      </c>
      <c r="F602" t="s">
        <v>2126</v>
      </c>
      <c r="G602" t="s">
        <v>804</v>
      </c>
    </row>
    <row r="603" spans="1:7" hidden="1">
      <c r="A603">
        <v>866399</v>
      </c>
      <c r="B603" t="s">
        <v>2127</v>
      </c>
      <c r="C603" t="s">
        <v>665</v>
      </c>
      <c r="D603" t="s">
        <v>675</v>
      </c>
      <c r="E603" t="s">
        <v>2128</v>
      </c>
      <c r="F603" t="s">
        <v>2129</v>
      </c>
      <c r="G603" t="s">
        <v>683</v>
      </c>
    </row>
    <row r="604" spans="1:7" hidden="1">
      <c r="A604">
        <v>866168</v>
      </c>
      <c r="B604" t="s">
        <v>2130</v>
      </c>
      <c r="C604" t="s">
        <v>665</v>
      </c>
      <c r="D604" t="s">
        <v>675</v>
      </c>
      <c r="E604" t="s">
        <v>2131</v>
      </c>
      <c r="F604" t="s">
        <v>2132</v>
      </c>
      <c r="G604" t="s">
        <v>860</v>
      </c>
    </row>
    <row r="605" spans="1:7" hidden="1">
      <c r="A605">
        <v>867612</v>
      </c>
      <c r="B605" t="s">
        <v>2133</v>
      </c>
      <c r="C605" t="s">
        <v>665</v>
      </c>
      <c r="D605" t="s">
        <v>675</v>
      </c>
      <c r="E605" t="s">
        <v>2134</v>
      </c>
      <c r="F605" t="s">
        <v>2135</v>
      </c>
      <c r="G605" t="s">
        <v>783</v>
      </c>
    </row>
    <row r="606" spans="1:7" hidden="1">
      <c r="A606">
        <v>867082</v>
      </c>
      <c r="B606" t="s">
        <v>2136</v>
      </c>
      <c r="C606" t="s">
        <v>665</v>
      </c>
      <c r="D606" t="s">
        <v>675</v>
      </c>
      <c r="E606" t="s">
        <v>2137</v>
      </c>
      <c r="F606" t="s">
        <v>2138</v>
      </c>
      <c r="G606" t="s">
        <v>851</v>
      </c>
    </row>
    <row r="607" spans="1:7" hidden="1">
      <c r="A607">
        <v>865584</v>
      </c>
      <c r="B607" t="s">
        <v>2139</v>
      </c>
      <c r="C607" t="s">
        <v>665</v>
      </c>
      <c r="D607" t="s">
        <v>675</v>
      </c>
      <c r="E607" t="s">
        <v>2140</v>
      </c>
      <c r="F607" t="s">
        <v>2141</v>
      </c>
      <c r="G607" t="s">
        <v>1128</v>
      </c>
    </row>
    <row r="608" spans="1:7" hidden="1">
      <c r="A608">
        <v>866593</v>
      </c>
      <c r="B608" t="s">
        <v>2142</v>
      </c>
      <c r="C608" t="s">
        <v>665</v>
      </c>
      <c r="D608" t="s">
        <v>675</v>
      </c>
      <c r="E608" t="s">
        <v>2143</v>
      </c>
      <c r="F608" t="s">
        <v>2144</v>
      </c>
      <c r="G608" t="s">
        <v>888</v>
      </c>
    </row>
    <row r="609" spans="1:7" hidden="1">
      <c r="A609">
        <v>867426</v>
      </c>
      <c r="B609" t="s">
        <v>2145</v>
      </c>
      <c r="C609" t="s">
        <v>665</v>
      </c>
      <c r="D609" t="s">
        <v>675</v>
      </c>
      <c r="E609" t="s">
        <v>2146</v>
      </c>
      <c r="F609" t="s">
        <v>2147</v>
      </c>
      <c r="G609" t="s">
        <v>814</v>
      </c>
    </row>
    <row r="610" spans="1:7" hidden="1">
      <c r="A610">
        <v>864295</v>
      </c>
      <c r="B610" t="s">
        <v>2148</v>
      </c>
      <c r="C610" t="s">
        <v>665</v>
      </c>
      <c r="D610" t="s">
        <v>675</v>
      </c>
      <c r="E610" t="s">
        <v>835</v>
      </c>
      <c r="F610" t="s">
        <v>668</v>
      </c>
      <c r="G610" t="s">
        <v>937</v>
      </c>
    </row>
    <row r="611" spans="1:7" hidden="1">
      <c r="A611">
        <v>865075</v>
      </c>
      <c r="B611" t="s">
        <v>2149</v>
      </c>
      <c r="C611" t="s">
        <v>665</v>
      </c>
      <c r="D611" t="s">
        <v>675</v>
      </c>
      <c r="E611" t="s">
        <v>2150</v>
      </c>
      <c r="F611" t="s">
        <v>2151</v>
      </c>
      <c r="G611" t="s">
        <v>1334</v>
      </c>
    </row>
    <row r="612" spans="1:7" hidden="1">
      <c r="A612">
        <v>865535</v>
      </c>
      <c r="B612" t="s">
        <v>2152</v>
      </c>
      <c r="C612" t="s">
        <v>665</v>
      </c>
      <c r="D612" t="s">
        <v>675</v>
      </c>
      <c r="E612" t="s">
        <v>2153</v>
      </c>
      <c r="F612" t="s">
        <v>2154</v>
      </c>
      <c r="G612" t="s">
        <v>685</v>
      </c>
    </row>
    <row r="613" spans="1:7" hidden="1">
      <c r="A613">
        <v>864854</v>
      </c>
      <c r="B613" t="s">
        <v>2155</v>
      </c>
      <c r="C613" t="s">
        <v>665</v>
      </c>
      <c r="D613" t="s">
        <v>675</v>
      </c>
      <c r="E613" t="s">
        <v>2156</v>
      </c>
      <c r="F613" t="s">
        <v>2157</v>
      </c>
      <c r="G613" t="s">
        <v>605</v>
      </c>
    </row>
    <row r="614" spans="1:7" hidden="1">
      <c r="A614">
        <v>867034</v>
      </c>
      <c r="B614" t="s">
        <v>2155</v>
      </c>
      <c r="C614" t="s">
        <v>665</v>
      </c>
      <c r="D614" t="s">
        <v>675</v>
      </c>
      <c r="E614" t="s">
        <v>2158</v>
      </c>
      <c r="F614" t="s">
        <v>2159</v>
      </c>
      <c r="G614" t="s">
        <v>823</v>
      </c>
    </row>
    <row r="615" spans="1:7" hidden="1">
      <c r="A615">
        <v>865399</v>
      </c>
      <c r="B615" t="s">
        <v>2160</v>
      </c>
      <c r="C615" t="s">
        <v>665</v>
      </c>
      <c r="D615" t="s">
        <v>675</v>
      </c>
      <c r="E615" t="s">
        <v>2161</v>
      </c>
      <c r="F615" t="s">
        <v>2162</v>
      </c>
      <c r="G615" t="s">
        <v>669</v>
      </c>
    </row>
    <row r="616" spans="1:7" hidden="1">
      <c r="A616">
        <v>865167</v>
      </c>
      <c r="B616" t="s">
        <v>2163</v>
      </c>
      <c r="C616" t="s">
        <v>665</v>
      </c>
      <c r="D616" t="s">
        <v>675</v>
      </c>
      <c r="E616" t="s">
        <v>2164</v>
      </c>
      <c r="F616" t="s">
        <v>2165</v>
      </c>
      <c r="G616" t="s">
        <v>1114</v>
      </c>
    </row>
    <row r="617" spans="1:7" hidden="1">
      <c r="A617">
        <v>866889</v>
      </c>
      <c r="B617" t="s">
        <v>2166</v>
      </c>
      <c r="C617" t="s">
        <v>665</v>
      </c>
      <c r="D617" t="s">
        <v>675</v>
      </c>
      <c r="E617" t="s">
        <v>2167</v>
      </c>
      <c r="F617" t="s">
        <v>2168</v>
      </c>
      <c r="G617" t="s">
        <v>1049</v>
      </c>
    </row>
    <row r="618" spans="1:7" hidden="1">
      <c r="A618">
        <v>865949</v>
      </c>
      <c r="B618" t="s">
        <v>2169</v>
      </c>
      <c r="C618" t="s">
        <v>665</v>
      </c>
      <c r="D618" t="s">
        <v>675</v>
      </c>
      <c r="E618" t="s">
        <v>2170</v>
      </c>
      <c r="F618" t="s">
        <v>2171</v>
      </c>
      <c r="G618" t="s">
        <v>937</v>
      </c>
    </row>
    <row r="619" spans="1:7" hidden="1">
      <c r="A619">
        <v>866271</v>
      </c>
      <c r="B619" t="s">
        <v>2172</v>
      </c>
      <c r="C619" t="s">
        <v>665</v>
      </c>
      <c r="D619" t="s">
        <v>675</v>
      </c>
      <c r="E619" t="s">
        <v>2173</v>
      </c>
      <c r="F619" t="s">
        <v>2174</v>
      </c>
      <c r="G619" t="s">
        <v>1296</v>
      </c>
    </row>
    <row r="620" spans="1:7" hidden="1">
      <c r="A620">
        <v>865503</v>
      </c>
      <c r="B620" t="s">
        <v>2175</v>
      </c>
      <c r="C620" t="s">
        <v>665</v>
      </c>
      <c r="D620" t="s">
        <v>675</v>
      </c>
      <c r="E620" t="s">
        <v>2176</v>
      </c>
      <c r="F620" t="s">
        <v>2177</v>
      </c>
      <c r="G620" t="s">
        <v>1038</v>
      </c>
    </row>
    <row r="621" spans="1:7" hidden="1">
      <c r="A621">
        <v>864224</v>
      </c>
      <c r="B621" t="s">
        <v>2178</v>
      </c>
      <c r="C621" t="s">
        <v>665</v>
      </c>
      <c r="D621" t="s">
        <v>675</v>
      </c>
      <c r="E621" t="s">
        <v>835</v>
      </c>
      <c r="F621" t="s">
        <v>668</v>
      </c>
      <c r="G621" t="s">
        <v>669</v>
      </c>
    </row>
    <row r="622" spans="1:7" hidden="1">
      <c r="A622">
        <v>867286</v>
      </c>
      <c r="B622" t="s">
        <v>2179</v>
      </c>
      <c r="C622" t="s">
        <v>665</v>
      </c>
      <c r="D622" t="s">
        <v>675</v>
      </c>
      <c r="E622" t="s">
        <v>2180</v>
      </c>
      <c r="F622" t="s">
        <v>2181</v>
      </c>
      <c r="G622" t="s">
        <v>1219</v>
      </c>
    </row>
    <row r="623" spans="1:7" hidden="1">
      <c r="A623">
        <v>867035</v>
      </c>
      <c r="B623" t="s">
        <v>2182</v>
      </c>
      <c r="C623" t="s">
        <v>665</v>
      </c>
      <c r="D623" t="s">
        <v>675</v>
      </c>
      <c r="E623" t="s">
        <v>2183</v>
      </c>
      <c r="F623" t="s">
        <v>2184</v>
      </c>
      <c r="G623" t="s">
        <v>823</v>
      </c>
    </row>
    <row r="624" spans="1:7" hidden="1">
      <c r="A624">
        <v>866028</v>
      </c>
      <c r="B624" t="s">
        <v>2185</v>
      </c>
      <c r="C624" t="s">
        <v>665</v>
      </c>
      <c r="D624" t="s">
        <v>675</v>
      </c>
      <c r="E624" t="s">
        <v>2186</v>
      </c>
      <c r="F624" t="s">
        <v>2187</v>
      </c>
      <c r="G624" t="s">
        <v>828</v>
      </c>
    </row>
    <row r="625" spans="1:7" hidden="1">
      <c r="A625">
        <v>867985</v>
      </c>
      <c r="B625" t="s">
        <v>2188</v>
      </c>
      <c r="C625" t="s">
        <v>665</v>
      </c>
      <c r="D625" t="s">
        <v>675</v>
      </c>
      <c r="E625" t="s">
        <v>2189</v>
      </c>
      <c r="F625" t="s">
        <v>616</v>
      </c>
      <c r="G625" t="s">
        <v>675</v>
      </c>
    </row>
    <row r="626" spans="1:7" hidden="1">
      <c r="A626">
        <v>867952</v>
      </c>
      <c r="B626" t="s">
        <v>2190</v>
      </c>
      <c r="C626" t="s">
        <v>665</v>
      </c>
      <c r="D626" t="s">
        <v>675</v>
      </c>
      <c r="E626" t="s">
        <v>2191</v>
      </c>
      <c r="F626" t="s">
        <v>616</v>
      </c>
      <c r="G626" t="s">
        <v>675</v>
      </c>
    </row>
    <row r="627" spans="1:7" hidden="1">
      <c r="A627">
        <v>867036</v>
      </c>
      <c r="B627" t="s">
        <v>2192</v>
      </c>
      <c r="C627" t="s">
        <v>665</v>
      </c>
      <c r="D627" t="s">
        <v>675</v>
      </c>
      <c r="E627" t="s">
        <v>2193</v>
      </c>
      <c r="F627" t="s">
        <v>2194</v>
      </c>
      <c r="G627" t="s">
        <v>823</v>
      </c>
    </row>
    <row r="628" spans="1:7" hidden="1">
      <c r="A628">
        <v>865400</v>
      </c>
      <c r="B628" t="s">
        <v>2195</v>
      </c>
      <c r="C628" t="s">
        <v>665</v>
      </c>
      <c r="D628" t="s">
        <v>675</v>
      </c>
      <c r="E628" t="s">
        <v>2196</v>
      </c>
      <c r="F628" t="s">
        <v>2197</v>
      </c>
      <c r="G628" t="s">
        <v>669</v>
      </c>
    </row>
    <row r="629" spans="1:7" hidden="1">
      <c r="A629">
        <v>866079</v>
      </c>
      <c r="B629" t="s">
        <v>2198</v>
      </c>
      <c r="C629" t="s">
        <v>665</v>
      </c>
      <c r="D629" t="s">
        <v>675</v>
      </c>
      <c r="E629" t="s">
        <v>2199</v>
      </c>
      <c r="F629" t="s">
        <v>2200</v>
      </c>
      <c r="G629" t="s">
        <v>1448</v>
      </c>
    </row>
    <row r="630" spans="1:7" hidden="1">
      <c r="A630">
        <v>867771</v>
      </c>
      <c r="B630" t="s">
        <v>2201</v>
      </c>
      <c r="C630" t="s">
        <v>665</v>
      </c>
      <c r="D630" t="s">
        <v>675</v>
      </c>
      <c r="E630" t="s">
        <v>2202</v>
      </c>
      <c r="F630" t="s">
        <v>2203</v>
      </c>
      <c r="G630" t="s">
        <v>2204</v>
      </c>
    </row>
    <row r="631" spans="1:7" hidden="1">
      <c r="A631">
        <v>865401</v>
      </c>
      <c r="B631" t="s">
        <v>2205</v>
      </c>
      <c r="C631" t="s">
        <v>665</v>
      </c>
      <c r="D631" t="s">
        <v>675</v>
      </c>
      <c r="E631" t="s">
        <v>2206</v>
      </c>
      <c r="F631" t="s">
        <v>2207</v>
      </c>
      <c r="G631" t="s">
        <v>669</v>
      </c>
    </row>
    <row r="632" spans="1:7" hidden="1">
      <c r="A632">
        <v>866667</v>
      </c>
      <c r="B632" t="s">
        <v>2208</v>
      </c>
      <c r="C632" t="s">
        <v>665</v>
      </c>
      <c r="D632" t="s">
        <v>675</v>
      </c>
      <c r="E632" t="s">
        <v>2209</v>
      </c>
      <c r="F632" t="s">
        <v>2210</v>
      </c>
      <c r="G632" t="s">
        <v>809</v>
      </c>
    </row>
    <row r="633" spans="1:7" hidden="1">
      <c r="A633">
        <v>864345</v>
      </c>
      <c r="B633" t="s">
        <v>2211</v>
      </c>
      <c r="C633" t="s">
        <v>665</v>
      </c>
      <c r="D633" t="s">
        <v>675</v>
      </c>
      <c r="E633" t="s">
        <v>835</v>
      </c>
      <c r="F633" t="s">
        <v>668</v>
      </c>
      <c r="G633" t="s">
        <v>809</v>
      </c>
    </row>
    <row r="634" spans="1:7" hidden="1">
      <c r="A634">
        <v>864177</v>
      </c>
      <c r="B634" t="s">
        <v>2212</v>
      </c>
      <c r="C634" t="s">
        <v>665</v>
      </c>
      <c r="D634" t="s">
        <v>675</v>
      </c>
      <c r="E634" t="s">
        <v>835</v>
      </c>
      <c r="F634" t="s">
        <v>668</v>
      </c>
      <c r="G634" t="s">
        <v>1162</v>
      </c>
    </row>
    <row r="635" spans="1:7" hidden="1">
      <c r="A635">
        <v>866890</v>
      </c>
      <c r="B635" t="s">
        <v>2213</v>
      </c>
      <c r="C635" t="s">
        <v>665</v>
      </c>
      <c r="D635" t="s">
        <v>675</v>
      </c>
      <c r="E635" t="s">
        <v>2214</v>
      </c>
      <c r="F635" t="s">
        <v>2215</v>
      </c>
      <c r="G635" t="s">
        <v>1049</v>
      </c>
    </row>
    <row r="636" spans="1:7" hidden="1">
      <c r="A636">
        <v>864233</v>
      </c>
      <c r="B636" t="s">
        <v>2216</v>
      </c>
      <c r="C636" t="s">
        <v>665</v>
      </c>
      <c r="D636" t="s">
        <v>675</v>
      </c>
      <c r="E636" t="s">
        <v>835</v>
      </c>
      <c r="F636" t="s">
        <v>668</v>
      </c>
      <c r="G636" t="s">
        <v>1038</v>
      </c>
    </row>
    <row r="637" spans="1:7" hidden="1">
      <c r="A637">
        <v>865850</v>
      </c>
      <c r="B637" t="s">
        <v>2217</v>
      </c>
      <c r="C637" t="s">
        <v>665</v>
      </c>
      <c r="D637" t="s">
        <v>675</v>
      </c>
      <c r="E637" t="s">
        <v>2218</v>
      </c>
      <c r="F637" t="s">
        <v>2219</v>
      </c>
      <c r="G637" t="s">
        <v>921</v>
      </c>
    </row>
    <row r="638" spans="1:7" hidden="1">
      <c r="A638">
        <v>866594</v>
      </c>
      <c r="B638" t="s">
        <v>2220</v>
      </c>
      <c r="C638" t="s">
        <v>665</v>
      </c>
      <c r="D638" t="s">
        <v>675</v>
      </c>
      <c r="E638" t="s">
        <v>2221</v>
      </c>
      <c r="F638" t="s">
        <v>2222</v>
      </c>
      <c r="G638" t="s">
        <v>888</v>
      </c>
    </row>
    <row r="639" spans="1:7" hidden="1">
      <c r="A639">
        <v>866891</v>
      </c>
      <c r="B639" t="s">
        <v>2223</v>
      </c>
      <c r="C639" t="s">
        <v>665</v>
      </c>
      <c r="D639" t="s">
        <v>675</v>
      </c>
      <c r="E639" t="s">
        <v>2224</v>
      </c>
      <c r="F639" t="s">
        <v>2225</v>
      </c>
      <c r="G639" t="s">
        <v>1049</v>
      </c>
    </row>
    <row r="640" spans="1:7" hidden="1">
      <c r="A640">
        <v>867613</v>
      </c>
      <c r="B640" t="s">
        <v>2226</v>
      </c>
      <c r="C640" t="s">
        <v>665</v>
      </c>
      <c r="D640" t="s">
        <v>675</v>
      </c>
      <c r="E640" t="s">
        <v>2227</v>
      </c>
      <c r="F640" t="s">
        <v>2228</v>
      </c>
      <c r="G640" t="s">
        <v>783</v>
      </c>
    </row>
    <row r="641" spans="1:7" hidden="1">
      <c r="A641">
        <v>864137</v>
      </c>
      <c r="B641" t="s">
        <v>2229</v>
      </c>
      <c r="C641" t="s">
        <v>665</v>
      </c>
      <c r="D641" t="s">
        <v>675</v>
      </c>
      <c r="E641" t="s">
        <v>835</v>
      </c>
      <c r="F641" t="s">
        <v>668</v>
      </c>
      <c r="G641" t="s">
        <v>809</v>
      </c>
    </row>
    <row r="642" spans="1:7" hidden="1">
      <c r="A642">
        <v>866892</v>
      </c>
      <c r="B642" t="s">
        <v>2230</v>
      </c>
      <c r="C642" t="s">
        <v>665</v>
      </c>
      <c r="D642" t="s">
        <v>675</v>
      </c>
      <c r="E642" t="s">
        <v>2231</v>
      </c>
      <c r="F642" t="s">
        <v>2232</v>
      </c>
      <c r="G642" t="s">
        <v>1049</v>
      </c>
    </row>
    <row r="643" spans="1:7" hidden="1">
      <c r="A643">
        <v>867864</v>
      </c>
      <c r="B643" t="s">
        <v>2233</v>
      </c>
      <c r="C643" t="s">
        <v>665</v>
      </c>
      <c r="D643" t="s">
        <v>675</v>
      </c>
      <c r="E643" t="s">
        <v>1397</v>
      </c>
      <c r="F643" t="s">
        <v>616</v>
      </c>
      <c r="G643" t="s">
        <v>675</v>
      </c>
    </row>
    <row r="644" spans="1:7" hidden="1">
      <c r="A644">
        <v>866250</v>
      </c>
      <c r="B644" t="s">
        <v>2234</v>
      </c>
      <c r="C644" t="s">
        <v>665</v>
      </c>
      <c r="D644" t="s">
        <v>675</v>
      </c>
      <c r="E644" t="s">
        <v>2235</v>
      </c>
      <c r="F644" t="s">
        <v>2236</v>
      </c>
      <c r="G644" t="s">
        <v>997</v>
      </c>
    </row>
    <row r="645" spans="1:7" hidden="1">
      <c r="A645">
        <v>865016</v>
      </c>
      <c r="B645" t="s">
        <v>2237</v>
      </c>
      <c r="C645" t="s">
        <v>665</v>
      </c>
      <c r="D645" t="s">
        <v>675</v>
      </c>
      <c r="E645" t="s">
        <v>2238</v>
      </c>
      <c r="F645" t="s">
        <v>2239</v>
      </c>
      <c r="G645" t="s">
        <v>766</v>
      </c>
    </row>
    <row r="646" spans="1:7" hidden="1">
      <c r="A646">
        <v>864953</v>
      </c>
      <c r="B646" t="s">
        <v>2240</v>
      </c>
      <c r="C646" t="s">
        <v>665</v>
      </c>
      <c r="D646" t="s">
        <v>675</v>
      </c>
      <c r="E646" t="s">
        <v>2241</v>
      </c>
      <c r="F646" t="s">
        <v>2242</v>
      </c>
      <c r="G646" t="s">
        <v>865</v>
      </c>
    </row>
    <row r="647" spans="1:7" hidden="1">
      <c r="A647">
        <v>865643</v>
      </c>
      <c r="B647" t="s">
        <v>2243</v>
      </c>
      <c r="C647" t="s">
        <v>665</v>
      </c>
      <c r="D647" t="s">
        <v>675</v>
      </c>
      <c r="E647" t="s">
        <v>2244</v>
      </c>
      <c r="F647" t="s">
        <v>2245</v>
      </c>
      <c r="G647" t="s">
        <v>795</v>
      </c>
    </row>
    <row r="648" spans="1:7" hidden="1">
      <c r="A648">
        <v>867083</v>
      </c>
      <c r="B648" t="s">
        <v>2246</v>
      </c>
      <c r="C648" t="s">
        <v>665</v>
      </c>
      <c r="D648" t="s">
        <v>675</v>
      </c>
      <c r="E648" t="s">
        <v>2247</v>
      </c>
      <c r="F648" t="s">
        <v>2248</v>
      </c>
      <c r="G648" t="s">
        <v>851</v>
      </c>
    </row>
    <row r="649" spans="1:7" hidden="1">
      <c r="A649">
        <v>867347</v>
      </c>
      <c r="B649" t="s">
        <v>2249</v>
      </c>
      <c r="C649" t="s">
        <v>665</v>
      </c>
      <c r="D649" t="s">
        <v>675</v>
      </c>
      <c r="E649" t="s">
        <v>2250</v>
      </c>
      <c r="F649" t="s">
        <v>2251</v>
      </c>
      <c r="G649" t="s">
        <v>1326</v>
      </c>
    </row>
    <row r="650" spans="1:7" hidden="1">
      <c r="A650">
        <v>865504</v>
      </c>
      <c r="B650" t="s">
        <v>2252</v>
      </c>
      <c r="C650" t="s">
        <v>665</v>
      </c>
      <c r="D650" t="s">
        <v>675</v>
      </c>
      <c r="E650" t="s">
        <v>2253</v>
      </c>
      <c r="F650" t="s">
        <v>2254</v>
      </c>
      <c r="G650" t="s">
        <v>1038</v>
      </c>
    </row>
    <row r="651" spans="1:7" hidden="1">
      <c r="A651">
        <v>864301</v>
      </c>
      <c r="B651" t="s">
        <v>2255</v>
      </c>
      <c r="C651" t="s">
        <v>665</v>
      </c>
      <c r="D651" t="s">
        <v>675</v>
      </c>
      <c r="E651" t="s">
        <v>835</v>
      </c>
      <c r="F651" t="s">
        <v>668</v>
      </c>
      <c r="G651" t="s">
        <v>828</v>
      </c>
    </row>
    <row r="652" spans="1:7" hidden="1">
      <c r="A652">
        <v>867248</v>
      </c>
      <c r="B652" t="s">
        <v>2256</v>
      </c>
      <c r="C652" t="s">
        <v>665</v>
      </c>
      <c r="D652" t="s">
        <v>675</v>
      </c>
      <c r="E652" t="s">
        <v>2257</v>
      </c>
      <c r="F652" t="s">
        <v>2258</v>
      </c>
      <c r="G652" t="s">
        <v>884</v>
      </c>
    </row>
    <row r="653" spans="1:7" hidden="1">
      <c r="A653">
        <v>865017</v>
      </c>
      <c r="B653" t="s">
        <v>2259</v>
      </c>
      <c r="C653" t="s">
        <v>665</v>
      </c>
      <c r="D653" t="s">
        <v>675</v>
      </c>
      <c r="E653" t="s">
        <v>2260</v>
      </c>
      <c r="F653" t="s">
        <v>2261</v>
      </c>
      <c r="G653" t="s">
        <v>766</v>
      </c>
    </row>
    <row r="654" spans="1:7" hidden="1">
      <c r="A654">
        <v>864346</v>
      </c>
      <c r="B654" t="s">
        <v>2262</v>
      </c>
      <c r="C654" t="s">
        <v>665</v>
      </c>
      <c r="D654" t="s">
        <v>675</v>
      </c>
      <c r="E654" t="s">
        <v>835</v>
      </c>
      <c r="F654" t="s">
        <v>668</v>
      </c>
      <c r="G654" t="s">
        <v>842</v>
      </c>
    </row>
    <row r="655" spans="1:7" hidden="1">
      <c r="A655">
        <v>866595</v>
      </c>
      <c r="B655" t="s">
        <v>2263</v>
      </c>
      <c r="C655" t="s">
        <v>665</v>
      </c>
      <c r="D655" t="s">
        <v>675</v>
      </c>
      <c r="E655" t="s">
        <v>2264</v>
      </c>
      <c r="F655" t="s">
        <v>2265</v>
      </c>
      <c r="G655" t="s">
        <v>888</v>
      </c>
    </row>
    <row r="656" spans="1:7" hidden="1">
      <c r="A656">
        <v>867497</v>
      </c>
      <c r="B656" t="s">
        <v>2266</v>
      </c>
      <c r="C656" t="s">
        <v>665</v>
      </c>
      <c r="D656" t="s">
        <v>675</v>
      </c>
      <c r="E656" t="s">
        <v>2267</v>
      </c>
      <c r="F656" t="s">
        <v>2268</v>
      </c>
      <c r="G656" t="s">
        <v>895</v>
      </c>
    </row>
    <row r="657" spans="1:7" hidden="1">
      <c r="A657">
        <v>865205</v>
      </c>
      <c r="B657" t="s">
        <v>2269</v>
      </c>
      <c r="C657" t="s">
        <v>665</v>
      </c>
      <c r="D657" t="s">
        <v>675</v>
      </c>
      <c r="E657" t="s">
        <v>2270</v>
      </c>
      <c r="F657" t="s">
        <v>2271</v>
      </c>
      <c r="G657" t="s">
        <v>1319</v>
      </c>
    </row>
    <row r="658" spans="1:7" hidden="1">
      <c r="A658">
        <v>864193</v>
      </c>
      <c r="B658" t="s">
        <v>2272</v>
      </c>
      <c r="C658" t="s">
        <v>665</v>
      </c>
      <c r="D658" t="s">
        <v>675</v>
      </c>
      <c r="E658" t="s">
        <v>835</v>
      </c>
      <c r="F658" t="s">
        <v>668</v>
      </c>
      <c r="G658" t="s">
        <v>1511</v>
      </c>
    </row>
    <row r="659" spans="1:7" hidden="1">
      <c r="A659">
        <v>865644</v>
      </c>
      <c r="B659" t="s">
        <v>2273</v>
      </c>
      <c r="C659" t="s">
        <v>665</v>
      </c>
      <c r="D659" t="s">
        <v>675</v>
      </c>
      <c r="E659" t="s">
        <v>2274</v>
      </c>
      <c r="F659" t="s">
        <v>2275</v>
      </c>
      <c r="G659" t="s">
        <v>795</v>
      </c>
    </row>
    <row r="660" spans="1:7" hidden="1">
      <c r="A660">
        <v>867287</v>
      </c>
      <c r="B660" t="s">
        <v>2276</v>
      </c>
      <c r="C660" t="s">
        <v>665</v>
      </c>
      <c r="D660" t="s">
        <v>675</v>
      </c>
      <c r="E660" t="s">
        <v>2277</v>
      </c>
      <c r="F660" t="s">
        <v>2278</v>
      </c>
      <c r="G660" t="s">
        <v>1219</v>
      </c>
    </row>
    <row r="661" spans="1:7" hidden="1">
      <c r="A661">
        <v>865585</v>
      </c>
      <c r="B661" t="s">
        <v>2279</v>
      </c>
      <c r="C661" t="s">
        <v>665</v>
      </c>
      <c r="D661" t="s">
        <v>675</v>
      </c>
      <c r="E661" t="s">
        <v>2280</v>
      </c>
      <c r="F661" t="s">
        <v>2281</v>
      </c>
      <c r="G661" t="s">
        <v>1128</v>
      </c>
    </row>
    <row r="662" spans="1:7" hidden="1">
      <c r="A662">
        <v>865536</v>
      </c>
      <c r="B662" t="s">
        <v>2282</v>
      </c>
      <c r="C662" t="s">
        <v>665</v>
      </c>
      <c r="D662" t="s">
        <v>675</v>
      </c>
      <c r="E662" t="s">
        <v>2283</v>
      </c>
      <c r="F662" t="s">
        <v>2284</v>
      </c>
      <c r="G662" t="s">
        <v>685</v>
      </c>
    </row>
    <row r="663" spans="1:7" hidden="1">
      <c r="A663">
        <v>864315</v>
      </c>
      <c r="B663" t="s">
        <v>2285</v>
      </c>
      <c r="C663" t="s">
        <v>665</v>
      </c>
      <c r="D663" t="s">
        <v>675</v>
      </c>
      <c r="E663" t="s">
        <v>835</v>
      </c>
      <c r="F663" t="s">
        <v>668</v>
      </c>
      <c r="G663" t="s">
        <v>1126</v>
      </c>
    </row>
    <row r="664" spans="1:7" hidden="1">
      <c r="A664">
        <v>864259</v>
      </c>
      <c r="B664" t="s">
        <v>2286</v>
      </c>
      <c r="C664" t="s">
        <v>665</v>
      </c>
      <c r="D664" t="s">
        <v>675</v>
      </c>
      <c r="E664" t="s">
        <v>835</v>
      </c>
      <c r="F664" t="s">
        <v>668</v>
      </c>
      <c r="G664" t="s">
        <v>2287</v>
      </c>
    </row>
    <row r="665" spans="1:7" hidden="1">
      <c r="A665">
        <v>865402</v>
      </c>
      <c r="B665" t="s">
        <v>2288</v>
      </c>
      <c r="C665" t="s">
        <v>665</v>
      </c>
      <c r="D665" t="s">
        <v>675</v>
      </c>
      <c r="E665" t="s">
        <v>2289</v>
      </c>
      <c r="F665" t="s">
        <v>2290</v>
      </c>
      <c r="G665" t="s">
        <v>669</v>
      </c>
    </row>
    <row r="666" spans="1:7" hidden="1">
      <c r="A666">
        <v>865537</v>
      </c>
      <c r="B666" t="s">
        <v>2291</v>
      </c>
      <c r="C666" t="s">
        <v>665</v>
      </c>
      <c r="D666" t="s">
        <v>675</v>
      </c>
      <c r="E666" t="s">
        <v>2292</v>
      </c>
      <c r="F666" t="s">
        <v>2293</v>
      </c>
      <c r="G666" t="s">
        <v>685</v>
      </c>
    </row>
    <row r="667" spans="1:7" hidden="1">
      <c r="A667">
        <v>866029</v>
      </c>
      <c r="B667" t="s">
        <v>2294</v>
      </c>
      <c r="C667" t="s">
        <v>665</v>
      </c>
      <c r="D667" t="s">
        <v>675</v>
      </c>
      <c r="E667" t="s">
        <v>2295</v>
      </c>
      <c r="F667" t="s">
        <v>2296</v>
      </c>
      <c r="G667" t="s">
        <v>828</v>
      </c>
    </row>
    <row r="668" spans="1:7" hidden="1">
      <c r="A668">
        <v>865037</v>
      </c>
      <c r="B668" t="s">
        <v>2297</v>
      </c>
      <c r="C668" t="s">
        <v>665</v>
      </c>
      <c r="D668" t="s">
        <v>675</v>
      </c>
      <c r="E668" t="s">
        <v>2298</v>
      </c>
      <c r="F668" t="s">
        <v>2299</v>
      </c>
      <c r="G668" t="s">
        <v>1139</v>
      </c>
    </row>
    <row r="669" spans="1:7" hidden="1">
      <c r="A669">
        <v>864954</v>
      </c>
      <c r="B669" t="s">
        <v>2300</v>
      </c>
      <c r="C669" t="s">
        <v>665</v>
      </c>
      <c r="D669" t="s">
        <v>675</v>
      </c>
      <c r="E669" t="s">
        <v>2301</v>
      </c>
      <c r="F669" t="s">
        <v>2302</v>
      </c>
      <c r="G669" t="s">
        <v>865</v>
      </c>
    </row>
    <row r="670" spans="1:7" hidden="1">
      <c r="A670">
        <v>865645</v>
      </c>
      <c r="B670" t="s">
        <v>2303</v>
      </c>
      <c r="C670" t="s">
        <v>665</v>
      </c>
      <c r="D670" t="s">
        <v>675</v>
      </c>
      <c r="E670" t="s">
        <v>2304</v>
      </c>
      <c r="F670" t="s">
        <v>2305</v>
      </c>
      <c r="G670" t="s">
        <v>795</v>
      </c>
    </row>
    <row r="671" spans="1:7" hidden="1">
      <c r="A671">
        <v>864347</v>
      </c>
      <c r="B671" t="s">
        <v>2306</v>
      </c>
      <c r="C671" t="s">
        <v>665</v>
      </c>
      <c r="D671" t="s">
        <v>675</v>
      </c>
      <c r="E671" t="s">
        <v>835</v>
      </c>
      <c r="F671" t="s">
        <v>668</v>
      </c>
      <c r="G671" t="s">
        <v>783</v>
      </c>
    </row>
    <row r="672" spans="1:7" hidden="1">
      <c r="A672">
        <v>867084</v>
      </c>
      <c r="B672" t="s">
        <v>2307</v>
      </c>
      <c r="C672" t="s">
        <v>665</v>
      </c>
      <c r="D672" t="s">
        <v>675</v>
      </c>
      <c r="E672" t="s">
        <v>2308</v>
      </c>
      <c r="F672" t="s">
        <v>2309</v>
      </c>
      <c r="G672" t="s">
        <v>851</v>
      </c>
    </row>
    <row r="673" spans="1:7" hidden="1">
      <c r="A673">
        <v>866668</v>
      </c>
      <c r="B673" t="s">
        <v>2310</v>
      </c>
      <c r="C673" t="s">
        <v>665</v>
      </c>
      <c r="D673" t="s">
        <v>675</v>
      </c>
      <c r="E673" t="s">
        <v>2311</v>
      </c>
      <c r="F673" t="s">
        <v>2312</v>
      </c>
      <c r="G673" t="s">
        <v>809</v>
      </c>
    </row>
    <row r="674" spans="1:7" hidden="1">
      <c r="A674">
        <v>865586</v>
      </c>
      <c r="B674" t="s">
        <v>2313</v>
      </c>
      <c r="C674" t="s">
        <v>665</v>
      </c>
      <c r="D674" t="s">
        <v>675</v>
      </c>
      <c r="E674" t="s">
        <v>2314</v>
      </c>
      <c r="F674" t="s">
        <v>2315</v>
      </c>
      <c r="G674" t="s">
        <v>1128</v>
      </c>
    </row>
    <row r="675" spans="1:7" hidden="1">
      <c r="A675">
        <v>865168</v>
      </c>
      <c r="B675" t="s">
        <v>2316</v>
      </c>
      <c r="C675" t="s">
        <v>665</v>
      </c>
      <c r="D675" t="s">
        <v>675</v>
      </c>
      <c r="E675" t="s">
        <v>2317</v>
      </c>
      <c r="F675" t="s">
        <v>2318</v>
      </c>
      <c r="G675" t="s">
        <v>1114</v>
      </c>
    </row>
    <row r="676" spans="1:7" hidden="1">
      <c r="A676">
        <v>866893</v>
      </c>
      <c r="B676" t="s">
        <v>2319</v>
      </c>
      <c r="C676" t="s">
        <v>665</v>
      </c>
      <c r="D676" t="s">
        <v>675</v>
      </c>
      <c r="E676" t="s">
        <v>2320</v>
      </c>
      <c r="F676" t="s">
        <v>2321</v>
      </c>
      <c r="G676" t="s">
        <v>1049</v>
      </c>
    </row>
    <row r="677" spans="1:7" hidden="1">
      <c r="A677">
        <v>864536</v>
      </c>
      <c r="B677" t="s">
        <v>2322</v>
      </c>
      <c r="C677" t="s">
        <v>665</v>
      </c>
      <c r="D677" t="s">
        <v>675</v>
      </c>
      <c r="E677" t="s">
        <v>835</v>
      </c>
      <c r="F677" t="s">
        <v>668</v>
      </c>
      <c r="G677" t="s">
        <v>683</v>
      </c>
    </row>
    <row r="678" spans="1:7" hidden="1">
      <c r="A678">
        <v>867322</v>
      </c>
      <c r="B678" t="s">
        <v>2323</v>
      </c>
      <c r="C678" t="s">
        <v>665</v>
      </c>
      <c r="D678" t="s">
        <v>675</v>
      </c>
      <c r="E678" t="s">
        <v>2324</v>
      </c>
      <c r="F678" t="s">
        <v>2325</v>
      </c>
      <c r="G678" t="s">
        <v>955</v>
      </c>
    </row>
    <row r="679" spans="1:7" hidden="1">
      <c r="A679">
        <v>865851</v>
      </c>
      <c r="B679" t="s">
        <v>2326</v>
      </c>
      <c r="C679" t="s">
        <v>665</v>
      </c>
      <c r="D679" t="s">
        <v>675</v>
      </c>
      <c r="E679" t="s">
        <v>2327</v>
      </c>
      <c r="F679" t="s">
        <v>2328</v>
      </c>
      <c r="G679" t="s">
        <v>921</v>
      </c>
    </row>
    <row r="680" spans="1:7" hidden="1">
      <c r="A680">
        <v>866894</v>
      </c>
      <c r="B680" t="s">
        <v>2329</v>
      </c>
      <c r="C680" t="s">
        <v>665</v>
      </c>
      <c r="D680" t="s">
        <v>675</v>
      </c>
      <c r="E680" t="s">
        <v>2330</v>
      </c>
      <c r="F680" t="s">
        <v>2331</v>
      </c>
      <c r="G680" t="s">
        <v>1049</v>
      </c>
    </row>
    <row r="681" spans="1:7" hidden="1">
      <c r="A681">
        <v>865038</v>
      </c>
      <c r="B681" t="s">
        <v>2332</v>
      </c>
      <c r="C681" t="s">
        <v>665</v>
      </c>
      <c r="D681" t="s">
        <v>675</v>
      </c>
      <c r="E681" t="s">
        <v>2333</v>
      </c>
      <c r="F681" t="s">
        <v>2334</v>
      </c>
      <c r="G681" t="s">
        <v>1139</v>
      </c>
    </row>
    <row r="682" spans="1:7" hidden="1">
      <c r="A682">
        <v>864235</v>
      </c>
      <c r="B682" t="s">
        <v>2335</v>
      </c>
      <c r="C682" t="s">
        <v>665</v>
      </c>
      <c r="D682" t="s">
        <v>675</v>
      </c>
      <c r="E682" t="s">
        <v>835</v>
      </c>
      <c r="F682" t="s">
        <v>668</v>
      </c>
      <c r="G682" t="s">
        <v>685</v>
      </c>
    </row>
    <row r="683" spans="1:7" hidden="1">
      <c r="A683">
        <v>865018</v>
      </c>
      <c r="B683" t="s">
        <v>2336</v>
      </c>
      <c r="C683" t="s">
        <v>665</v>
      </c>
      <c r="D683" t="s">
        <v>675</v>
      </c>
      <c r="E683" t="s">
        <v>2337</v>
      </c>
      <c r="F683" t="s">
        <v>2338</v>
      </c>
      <c r="G683" t="s">
        <v>766</v>
      </c>
    </row>
    <row r="684" spans="1:7" hidden="1">
      <c r="A684">
        <v>865538</v>
      </c>
      <c r="B684" t="s">
        <v>2339</v>
      </c>
      <c r="C684" t="s">
        <v>665</v>
      </c>
      <c r="D684" t="s">
        <v>675</v>
      </c>
      <c r="E684" t="s">
        <v>2340</v>
      </c>
      <c r="F684" t="s">
        <v>2341</v>
      </c>
      <c r="G684" t="s">
        <v>685</v>
      </c>
    </row>
    <row r="685" spans="1:7" hidden="1">
      <c r="A685">
        <v>866822</v>
      </c>
      <c r="B685" t="s">
        <v>2342</v>
      </c>
      <c r="C685" t="s">
        <v>665</v>
      </c>
      <c r="D685" t="s">
        <v>675</v>
      </c>
      <c r="E685" t="s">
        <v>2343</v>
      </c>
      <c r="F685" t="s">
        <v>2344</v>
      </c>
      <c r="G685" t="s">
        <v>1341</v>
      </c>
    </row>
    <row r="686" spans="1:7" hidden="1">
      <c r="A686">
        <v>864467</v>
      </c>
      <c r="B686" t="s">
        <v>2345</v>
      </c>
      <c r="C686" t="s">
        <v>665</v>
      </c>
      <c r="D686" t="s">
        <v>675</v>
      </c>
      <c r="E686" t="s">
        <v>835</v>
      </c>
      <c r="F686" t="s">
        <v>668</v>
      </c>
      <c r="G686" t="s">
        <v>1326</v>
      </c>
    </row>
    <row r="687" spans="1:7" hidden="1">
      <c r="A687">
        <v>865587</v>
      </c>
      <c r="B687" t="s">
        <v>2346</v>
      </c>
      <c r="C687" t="s">
        <v>665</v>
      </c>
      <c r="D687" t="s">
        <v>675</v>
      </c>
      <c r="E687" t="s">
        <v>2347</v>
      </c>
      <c r="F687" t="s">
        <v>2348</v>
      </c>
      <c r="G687" t="s">
        <v>1128</v>
      </c>
    </row>
    <row r="688" spans="1:7" hidden="1">
      <c r="A688">
        <v>864163</v>
      </c>
      <c r="B688" t="s">
        <v>2349</v>
      </c>
      <c r="C688" t="s">
        <v>665</v>
      </c>
      <c r="D688" t="s">
        <v>675</v>
      </c>
      <c r="E688" t="s">
        <v>835</v>
      </c>
      <c r="F688" t="s">
        <v>668</v>
      </c>
      <c r="G688" t="s">
        <v>1139</v>
      </c>
    </row>
    <row r="689" spans="1:7" hidden="1">
      <c r="A689">
        <v>866030</v>
      </c>
      <c r="B689" t="s">
        <v>2350</v>
      </c>
      <c r="C689" t="s">
        <v>665</v>
      </c>
      <c r="D689" t="s">
        <v>675</v>
      </c>
      <c r="E689" t="s">
        <v>2351</v>
      </c>
      <c r="F689" t="s">
        <v>2352</v>
      </c>
      <c r="G689" t="s">
        <v>828</v>
      </c>
    </row>
    <row r="690" spans="1:7" hidden="1">
      <c r="A690">
        <v>866895</v>
      </c>
      <c r="B690" t="s">
        <v>2353</v>
      </c>
      <c r="C690" t="s">
        <v>665</v>
      </c>
      <c r="D690" t="s">
        <v>675</v>
      </c>
      <c r="E690" t="s">
        <v>2354</v>
      </c>
      <c r="F690" t="s">
        <v>2355</v>
      </c>
      <c r="G690" t="s">
        <v>1049</v>
      </c>
    </row>
    <row r="691" spans="1:7" hidden="1">
      <c r="A691">
        <v>864220</v>
      </c>
      <c r="B691" t="s">
        <v>2356</v>
      </c>
      <c r="C691" t="s">
        <v>665</v>
      </c>
      <c r="D691" t="s">
        <v>675</v>
      </c>
      <c r="E691" t="s">
        <v>835</v>
      </c>
      <c r="F691" t="s">
        <v>668</v>
      </c>
      <c r="G691" t="s">
        <v>669</v>
      </c>
    </row>
    <row r="692" spans="1:7" hidden="1">
      <c r="A692">
        <v>864348</v>
      </c>
      <c r="B692" t="s">
        <v>2357</v>
      </c>
      <c r="C692" t="s">
        <v>665</v>
      </c>
      <c r="D692" t="s">
        <v>675</v>
      </c>
      <c r="E692" t="s">
        <v>835</v>
      </c>
      <c r="F692" t="s">
        <v>668</v>
      </c>
      <c r="G692" t="s">
        <v>842</v>
      </c>
    </row>
    <row r="693" spans="1:7" hidden="1">
      <c r="A693">
        <v>865890</v>
      </c>
      <c r="B693" t="s">
        <v>2358</v>
      </c>
      <c r="C693" t="s">
        <v>665</v>
      </c>
      <c r="D693" t="s">
        <v>675</v>
      </c>
      <c r="E693" t="s">
        <v>2359</v>
      </c>
      <c r="F693" t="s">
        <v>2360</v>
      </c>
      <c r="G693" t="s">
        <v>1420</v>
      </c>
    </row>
    <row r="694" spans="1:7" hidden="1">
      <c r="A694">
        <v>867288</v>
      </c>
      <c r="B694" t="s">
        <v>2361</v>
      </c>
      <c r="C694" t="s">
        <v>665</v>
      </c>
      <c r="D694" t="s">
        <v>675</v>
      </c>
      <c r="E694" t="s">
        <v>2362</v>
      </c>
      <c r="F694" t="s">
        <v>2363</v>
      </c>
      <c r="G694" t="s">
        <v>1219</v>
      </c>
    </row>
    <row r="695" spans="1:7" hidden="1">
      <c r="A695">
        <v>866522</v>
      </c>
      <c r="B695" t="s">
        <v>2364</v>
      </c>
      <c r="C695" t="s">
        <v>665</v>
      </c>
      <c r="D695" t="s">
        <v>675</v>
      </c>
      <c r="E695" t="s">
        <v>2365</v>
      </c>
      <c r="F695" t="s">
        <v>2366</v>
      </c>
      <c r="G695" t="s">
        <v>779</v>
      </c>
    </row>
    <row r="696" spans="1:7" hidden="1">
      <c r="A696">
        <v>864283</v>
      </c>
      <c r="B696" t="s">
        <v>2367</v>
      </c>
      <c r="C696" t="s">
        <v>665</v>
      </c>
      <c r="D696" t="s">
        <v>675</v>
      </c>
      <c r="E696" t="s">
        <v>835</v>
      </c>
      <c r="F696" t="s">
        <v>668</v>
      </c>
      <c r="G696" t="s">
        <v>1420</v>
      </c>
    </row>
    <row r="697" spans="1:7" hidden="1">
      <c r="A697">
        <v>867785</v>
      </c>
      <c r="B697" t="s">
        <v>2368</v>
      </c>
      <c r="C697" t="s">
        <v>665</v>
      </c>
      <c r="D697" t="s">
        <v>675</v>
      </c>
      <c r="E697" t="s">
        <v>2369</v>
      </c>
      <c r="F697" t="s">
        <v>2370</v>
      </c>
      <c r="G697" t="s">
        <v>888</v>
      </c>
    </row>
    <row r="698" spans="1:7" hidden="1">
      <c r="A698">
        <v>866031</v>
      </c>
      <c r="B698" t="s">
        <v>2371</v>
      </c>
      <c r="C698" t="s">
        <v>665</v>
      </c>
      <c r="D698" t="s">
        <v>675</v>
      </c>
      <c r="E698" t="s">
        <v>2372</v>
      </c>
      <c r="F698" t="s">
        <v>2373</v>
      </c>
      <c r="G698" t="s">
        <v>828</v>
      </c>
    </row>
    <row r="699" spans="1:7" hidden="1">
      <c r="A699">
        <v>866400</v>
      </c>
      <c r="B699" t="s">
        <v>2374</v>
      </c>
      <c r="C699" t="s">
        <v>665</v>
      </c>
      <c r="D699" t="s">
        <v>675</v>
      </c>
      <c r="E699" t="s">
        <v>2375</v>
      </c>
      <c r="F699" t="s">
        <v>2376</v>
      </c>
      <c r="G699" t="s">
        <v>683</v>
      </c>
    </row>
    <row r="700" spans="1:7" hidden="1">
      <c r="A700">
        <v>866272</v>
      </c>
      <c r="B700" t="s">
        <v>2377</v>
      </c>
      <c r="C700" t="s">
        <v>665</v>
      </c>
      <c r="D700" t="s">
        <v>675</v>
      </c>
      <c r="E700" t="s">
        <v>2378</v>
      </c>
      <c r="F700" t="s">
        <v>2379</v>
      </c>
      <c r="G700" t="s">
        <v>1296</v>
      </c>
    </row>
    <row r="701" spans="1:7" hidden="1">
      <c r="A701">
        <v>865539</v>
      </c>
      <c r="B701" t="s">
        <v>2380</v>
      </c>
      <c r="C701" t="s">
        <v>665</v>
      </c>
      <c r="D701" t="s">
        <v>675</v>
      </c>
      <c r="E701" t="s">
        <v>2381</v>
      </c>
      <c r="F701" t="s">
        <v>2382</v>
      </c>
      <c r="G701" t="s">
        <v>685</v>
      </c>
    </row>
    <row r="702" spans="1:7" hidden="1">
      <c r="A702">
        <v>866169</v>
      </c>
      <c r="B702" t="s">
        <v>2383</v>
      </c>
      <c r="C702" t="s">
        <v>665</v>
      </c>
      <c r="D702" t="s">
        <v>675</v>
      </c>
      <c r="E702" t="s">
        <v>2384</v>
      </c>
      <c r="F702" t="s">
        <v>2385</v>
      </c>
      <c r="G702" t="s">
        <v>860</v>
      </c>
    </row>
    <row r="703" spans="1:7" hidden="1">
      <c r="A703">
        <v>865505</v>
      </c>
      <c r="B703" t="s">
        <v>2386</v>
      </c>
      <c r="C703" t="s">
        <v>665</v>
      </c>
      <c r="D703" t="s">
        <v>675</v>
      </c>
      <c r="E703" t="s">
        <v>2387</v>
      </c>
      <c r="F703" t="s">
        <v>2388</v>
      </c>
      <c r="G703" t="s">
        <v>1038</v>
      </c>
    </row>
    <row r="704" spans="1:7" hidden="1">
      <c r="A704">
        <v>865697</v>
      </c>
      <c r="B704" t="s">
        <v>2389</v>
      </c>
      <c r="C704" t="s">
        <v>665</v>
      </c>
      <c r="D704" t="s">
        <v>675</v>
      </c>
      <c r="E704" t="s">
        <v>2390</v>
      </c>
      <c r="F704" t="s">
        <v>2391</v>
      </c>
      <c r="G704" t="s">
        <v>1209</v>
      </c>
    </row>
    <row r="705" spans="1:7" hidden="1">
      <c r="A705">
        <v>865450</v>
      </c>
      <c r="B705" t="s">
        <v>2392</v>
      </c>
      <c r="C705" t="s">
        <v>665</v>
      </c>
      <c r="D705" t="s">
        <v>675</v>
      </c>
      <c r="E705" t="s">
        <v>2393</v>
      </c>
      <c r="F705" t="s">
        <v>2394</v>
      </c>
      <c r="G705" t="s">
        <v>804</v>
      </c>
    </row>
    <row r="706" spans="1:7" hidden="1">
      <c r="A706">
        <v>864227</v>
      </c>
      <c r="B706" t="s">
        <v>2395</v>
      </c>
      <c r="C706" t="s">
        <v>665</v>
      </c>
      <c r="D706" t="s">
        <v>675</v>
      </c>
      <c r="E706" t="s">
        <v>835</v>
      </c>
      <c r="F706" t="s">
        <v>668</v>
      </c>
      <c r="G706" t="s">
        <v>804</v>
      </c>
    </row>
    <row r="707" spans="1:7" hidden="1">
      <c r="A707">
        <v>866080</v>
      </c>
      <c r="B707" t="s">
        <v>2396</v>
      </c>
      <c r="C707" t="s">
        <v>665</v>
      </c>
      <c r="D707" t="s">
        <v>675</v>
      </c>
      <c r="E707" t="s">
        <v>2397</v>
      </c>
      <c r="F707" t="s">
        <v>2398</v>
      </c>
      <c r="G707" t="s">
        <v>1448</v>
      </c>
    </row>
    <row r="708" spans="1:7" hidden="1">
      <c r="A708">
        <v>867249</v>
      </c>
      <c r="B708" t="s">
        <v>2399</v>
      </c>
      <c r="C708" t="s">
        <v>665</v>
      </c>
      <c r="D708" t="s">
        <v>675</v>
      </c>
      <c r="E708" t="s">
        <v>2400</v>
      </c>
      <c r="F708" t="s">
        <v>2401</v>
      </c>
      <c r="G708" t="s">
        <v>884</v>
      </c>
    </row>
    <row r="709" spans="1:7" hidden="1">
      <c r="A709">
        <v>864349</v>
      </c>
      <c r="B709" t="s">
        <v>2402</v>
      </c>
      <c r="C709" t="s">
        <v>665</v>
      </c>
      <c r="D709" t="s">
        <v>675</v>
      </c>
      <c r="E709" t="s">
        <v>835</v>
      </c>
      <c r="F709" t="s">
        <v>668</v>
      </c>
      <c r="G709" t="s">
        <v>809</v>
      </c>
    </row>
    <row r="710" spans="1:7" hidden="1">
      <c r="A710">
        <v>864992</v>
      </c>
      <c r="B710" t="s">
        <v>2403</v>
      </c>
      <c r="C710" t="s">
        <v>665</v>
      </c>
      <c r="D710" t="s">
        <v>675</v>
      </c>
      <c r="E710" t="s">
        <v>2404</v>
      </c>
      <c r="F710" t="s">
        <v>2405</v>
      </c>
      <c r="G710" t="s">
        <v>1175</v>
      </c>
    </row>
    <row r="711" spans="1:7" hidden="1">
      <c r="A711">
        <v>865120</v>
      </c>
      <c r="B711" t="s">
        <v>2406</v>
      </c>
      <c r="C711" t="s">
        <v>665</v>
      </c>
      <c r="D711" t="s">
        <v>675</v>
      </c>
      <c r="E711" t="s">
        <v>2407</v>
      </c>
      <c r="F711" t="s">
        <v>2408</v>
      </c>
      <c r="G711" t="s">
        <v>846</v>
      </c>
    </row>
    <row r="712" spans="1:7" hidden="1">
      <c r="A712">
        <v>866223</v>
      </c>
      <c r="B712" t="s">
        <v>2409</v>
      </c>
      <c r="C712" t="s">
        <v>665</v>
      </c>
      <c r="D712" t="s">
        <v>675</v>
      </c>
      <c r="E712" t="s">
        <v>2410</v>
      </c>
      <c r="F712" t="s">
        <v>2411</v>
      </c>
      <c r="G712" t="s">
        <v>1590</v>
      </c>
    </row>
    <row r="713" spans="1:7" hidden="1">
      <c r="A713">
        <v>865908</v>
      </c>
      <c r="B713" t="s">
        <v>2412</v>
      </c>
      <c r="C713" t="s">
        <v>665</v>
      </c>
      <c r="D713" t="s">
        <v>675</v>
      </c>
      <c r="E713" t="s">
        <v>2413</v>
      </c>
      <c r="F713" t="s">
        <v>2414</v>
      </c>
      <c r="G713" t="s">
        <v>901</v>
      </c>
    </row>
    <row r="714" spans="1:7" hidden="1">
      <c r="A714">
        <v>866401</v>
      </c>
      <c r="B714" t="s">
        <v>2412</v>
      </c>
      <c r="C714" t="s">
        <v>665</v>
      </c>
      <c r="D714" t="s">
        <v>675</v>
      </c>
      <c r="E714" t="s">
        <v>2415</v>
      </c>
      <c r="F714" t="s">
        <v>2416</v>
      </c>
      <c r="G714" t="s">
        <v>683</v>
      </c>
    </row>
    <row r="715" spans="1:7" hidden="1">
      <c r="A715">
        <v>865169</v>
      </c>
      <c r="B715" t="s">
        <v>2417</v>
      </c>
      <c r="C715" t="s">
        <v>665</v>
      </c>
      <c r="D715" t="s">
        <v>675</v>
      </c>
      <c r="E715" t="s">
        <v>2418</v>
      </c>
      <c r="F715" t="s">
        <v>2419</v>
      </c>
      <c r="G715" t="s">
        <v>1114</v>
      </c>
    </row>
    <row r="716" spans="1:7" hidden="1">
      <c r="A716">
        <v>864977</v>
      </c>
      <c r="B716" t="s">
        <v>2420</v>
      </c>
      <c r="C716" t="s">
        <v>665</v>
      </c>
      <c r="D716" t="s">
        <v>675</v>
      </c>
      <c r="E716" t="s">
        <v>2421</v>
      </c>
      <c r="F716" t="s">
        <v>2422</v>
      </c>
      <c r="G716" t="s">
        <v>1282</v>
      </c>
    </row>
    <row r="717" spans="1:7" hidden="1">
      <c r="A717">
        <v>865451</v>
      </c>
      <c r="B717" t="s">
        <v>2423</v>
      </c>
      <c r="C717" t="s">
        <v>665</v>
      </c>
      <c r="D717" t="s">
        <v>675</v>
      </c>
      <c r="E717" t="s">
        <v>2424</v>
      </c>
      <c r="F717" t="s">
        <v>2425</v>
      </c>
      <c r="G717" t="s">
        <v>804</v>
      </c>
    </row>
    <row r="718" spans="1:7" hidden="1">
      <c r="A718">
        <v>864898</v>
      </c>
      <c r="B718" t="s">
        <v>2426</v>
      </c>
      <c r="C718" t="s">
        <v>665</v>
      </c>
      <c r="D718" t="s">
        <v>675</v>
      </c>
      <c r="E718" t="s">
        <v>2427</v>
      </c>
      <c r="F718" t="s">
        <v>2428</v>
      </c>
      <c r="G718" t="s">
        <v>905</v>
      </c>
    </row>
    <row r="719" spans="1:7" hidden="1">
      <c r="A719">
        <v>865264</v>
      </c>
      <c r="B719" t="s">
        <v>2429</v>
      </c>
      <c r="C719" t="s">
        <v>665</v>
      </c>
      <c r="D719" t="s">
        <v>675</v>
      </c>
      <c r="E719" t="s">
        <v>2430</v>
      </c>
      <c r="F719" t="s">
        <v>2431</v>
      </c>
      <c r="G719" t="s">
        <v>874</v>
      </c>
    </row>
    <row r="720" spans="1:7" hidden="1">
      <c r="A720">
        <v>867323</v>
      </c>
      <c r="B720" t="s">
        <v>2432</v>
      </c>
      <c r="C720" t="s">
        <v>665</v>
      </c>
      <c r="D720" t="s">
        <v>675</v>
      </c>
      <c r="E720" t="s">
        <v>2433</v>
      </c>
      <c r="F720" t="s">
        <v>2434</v>
      </c>
      <c r="G720" t="s">
        <v>955</v>
      </c>
    </row>
    <row r="721" spans="1:7" hidden="1">
      <c r="A721">
        <v>866273</v>
      </c>
      <c r="B721" t="s">
        <v>2435</v>
      </c>
      <c r="C721" t="s">
        <v>665</v>
      </c>
      <c r="D721" t="s">
        <v>675</v>
      </c>
      <c r="E721" t="s">
        <v>2436</v>
      </c>
      <c r="F721" t="s">
        <v>2437</v>
      </c>
      <c r="G721" t="s">
        <v>1296</v>
      </c>
    </row>
    <row r="722" spans="1:7" hidden="1">
      <c r="A722">
        <v>867528</v>
      </c>
      <c r="B722" t="s">
        <v>2438</v>
      </c>
      <c r="C722" t="s">
        <v>665</v>
      </c>
      <c r="D722" t="s">
        <v>675</v>
      </c>
      <c r="E722" t="s">
        <v>2439</v>
      </c>
      <c r="F722" t="s">
        <v>2440</v>
      </c>
      <c r="G722" t="s">
        <v>898</v>
      </c>
    </row>
    <row r="723" spans="1:7" hidden="1">
      <c r="A723">
        <v>867564</v>
      </c>
      <c r="B723" t="s">
        <v>2441</v>
      </c>
      <c r="C723" t="s">
        <v>665</v>
      </c>
      <c r="D723" t="s">
        <v>675</v>
      </c>
      <c r="E723" t="s">
        <v>2442</v>
      </c>
      <c r="F723" t="s">
        <v>2443</v>
      </c>
      <c r="G723" t="s">
        <v>1089</v>
      </c>
    </row>
    <row r="724" spans="1:7" hidden="1">
      <c r="A724">
        <v>867498</v>
      </c>
      <c r="B724" t="s">
        <v>2444</v>
      </c>
      <c r="C724" t="s">
        <v>665</v>
      </c>
      <c r="D724" t="s">
        <v>675</v>
      </c>
      <c r="E724" t="s">
        <v>2445</v>
      </c>
      <c r="F724" t="s">
        <v>2446</v>
      </c>
      <c r="G724" t="s">
        <v>895</v>
      </c>
    </row>
    <row r="725" spans="1:7" hidden="1">
      <c r="A725">
        <v>867348</v>
      </c>
      <c r="B725" t="s">
        <v>2447</v>
      </c>
      <c r="C725" t="s">
        <v>665</v>
      </c>
      <c r="D725" t="s">
        <v>675</v>
      </c>
      <c r="E725" t="s">
        <v>2448</v>
      </c>
      <c r="F725" t="s">
        <v>2449</v>
      </c>
      <c r="G725" t="s">
        <v>1326</v>
      </c>
    </row>
    <row r="726" spans="1:7" hidden="1">
      <c r="A726">
        <v>866274</v>
      </c>
      <c r="B726" t="s">
        <v>2450</v>
      </c>
      <c r="C726" t="s">
        <v>665</v>
      </c>
      <c r="D726" t="s">
        <v>675</v>
      </c>
      <c r="E726" t="s">
        <v>2451</v>
      </c>
      <c r="F726" t="s">
        <v>2452</v>
      </c>
      <c r="G726" t="s">
        <v>1296</v>
      </c>
    </row>
    <row r="727" spans="1:7" hidden="1">
      <c r="A727">
        <v>864899</v>
      </c>
      <c r="B727" t="s">
        <v>2453</v>
      </c>
      <c r="C727" t="s">
        <v>665</v>
      </c>
      <c r="D727" t="s">
        <v>675</v>
      </c>
      <c r="E727" t="s">
        <v>2454</v>
      </c>
      <c r="F727" t="s">
        <v>2455</v>
      </c>
      <c r="G727" t="s">
        <v>905</v>
      </c>
    </row>
    <row r="728" spans="1:7" hidden="1">
      <c r="A728">
        <v>867085</v>
      </c>
      <c r="B728" t="s">
        <v>2456</v>
      </c>
      <c r="C728" t="s">
        <v>665</v>
      </c>
      <c r="D728" t="s">
        <v>675</v>
      </c>
      <c r="E728" t="s">
        <v>2457</v>
      </c>
      <c r="F728" t="s">
        <v>2458</v>
      </c>
      <c r="G728" t="s">
        <v>851</v>
      </c>
    </row>
    <row r="729" spans="1:7" hidden="1">
      <c r="A729">
        <v>865732</v>
      </c>
      <c r="B729" t="s">
        <v>2459</v>
      </c>
      <c r="C729" t="s">
        <v>665</v>
      </c>
      <c r="D729" t="s">
        <v>675</v>
      </c>
      <c r="E729" t="s">
        <v>2460</v>
      </c>
      <c r="F729" t="s">
        <v>2461</v>
      </c>
      <c r="G729" t="s">
        <v>2287</v>
      </c>
    </row>
    <row r="730" spans="1:7" hidden="1">
      <c r="A730">
        <v>865249</v>
      </c>
      <c r="B730" t="s">
        <v>2462</v>
      </c>
      <c r="C730" t="s">
        <v>665</v>
      </c>
      <c r="D730" t="s">
        <v>675</v>
      </c>
      <c r="E730" t="s">
        <v>2463</v>
      </c>
      <c r="F730" t="s">
        <v>2464</v>
      </c>
      <c r="G730" t="s">
        <v>1511</v>
      </c>
    </row>
    <row r="731" spans="1:7" hidden="1">
      <c r="A731">
        <v>866823</v>
      </c>
      <c r="B731" t="s">
        <v>2465</v>
      </c>
      <c r="C731" t="s">
        <v>665</v>
      </c>
      <c r="D731" t="s">
        <v>675</v>
      </c>
      <c r="E731" t="s">
        <v>2466</v>
      </c>
      <c r="F731" t="s">
        <v>2467</v>
      </c>
      <c r="G731" t="s">
        <v>1341</v>
      </c>
    </row>
    <row r="732" spans="1:7" hidden="1">
      <c r="A732">
        <v>867174</v>
      </c>
      <c r="B732" t="s">
        <v>2468</v>
      </c>
      <c r="C732" t="s">
        <v>665</v>
      </c>
      <c r="D732" t="s">
        <v>675</v>
      </c>
      <c r="E732" t="s">
        <v>2469</v>
      </c>
      <c r="F732" t="s">
        <v>2470</v>
      </c>
      <c r="G732" t="s">
        <v>944</v>
      </c>
    </row>
    <row r="733" spans="1:7" hidden="1">
      <c r="A733">
        <v>865206</v>
      </c>
      <c r="B733" t="s">
        <v>2471</v>
      </c>
      <c r="C733" t="s">
        <v>665</v>
      </c>
      <c r="D733" t="s">
        <v>675</v>
      </c>
      <c r="E733" t="s">
        <v>2472</v>
      </c>
      <c r="F733" t="s">
        <v>2473</v>
      </c>
      <c r="G733" t="s">
        <v>1319</v>
      </c>
    </row>
    <row r="734" spans="1:7" hidden="1">
      <c r="A734">
        <v>864993</v>
      </c>
      <c r="B734" t="s">
        <v>2474</v>
      </c>
      <c r="C734" t="s">
        <v>665</v>
      </c>
      <c r="D734" t="s">
        <v>675</v>
      </c>
      <c r="E734" t="s">
        <v>2475</v>
      </c>
      <c r="F734" t="s">
        <v>2476</v>
      </c>
      <c r="G734" t="s">
        <v>1175</v>
      </c>
    </row>
    <row r="735" spans="1:7" hidden="1">
      <c r="A735">
        <v>867376</v>
      </c>
      <c r="B735" t="s">
        <v>2477</v>
      </c>
      <c r="C735" t="s">
        <v>665</v>
      </c>
      <c r="D735" t="s">
        <v>675</v>
      </c>
      <c r="E735" t="s">
        <v>2478</v>
      </c>
      <c r="F735" t="s">
        <v>2479</v>
      </c>
      <c r="G735" t="s">
        <v>1110</v>
      </c>
    </row>
    <row r="736" spans="1:7" hidden="1">
      <c r="A736">
        <v>867461</v>
      </c>
      <c r="B736" t="s">
        <v>2480</v>
      </c>
      <c r="C736" t="s">
        <v>665</v>
      </c>
      <c r="D736" t="s">
        <v>675</v>
      </c>
      <c r="E736" t="s">
        <v>2481</v>
      </c>
      <c r="F736" t="s">
        <v>2482</v>
      </c>
      <c r="G736" t="s">
        <v>842</v>
      </c>
    </row>
    <row r="737" spans="1:7" hidden="1">
      <c r="A737">
        <v>866523</v>
      </c>
      <c r="B737" t="s">
        <v>2483</v>
      </c>
      <c r="C737" t="s">
        <v>665</v>
      </c>
      <c r="D737" t="s">
        <v>675</v>
      </c>
      <c r="E737" t="s">
        <v>2484</v>
      </c>
      <c r="F737" t="s">
        <v>2485</v>
      </c>
      <c r="G737" t="s">
        <v>779</v>
      </c>
    </row>
    <row r="738" spans="1:7" hidden="1">
      <c r="A738">
        <v>866170</v>
      </c>
      <c r="B738" t="s">
        <v>2486</v>
      </c>
      <c r="C738" t="s">
        <v>665</v>
      </c>
      <c r="D738" t="s">
        <v>675</v>
      </c>
      <c r="E738" t="s">
        <v>2487</v>
      </c>
      <c r="F738" t="s">
        <v>2488</v>
      </c>
      <c r="G738" t="s">
        <v>860</v>
      </c>
    </row>
    <row r="739" spans="1:7" hidden="1">
      <c r="A739">
        <v>865781</v>
      </c>
      <c r="B739" t="s">
        <v>2489</v>
      </c>
      <c r="C739" t="s">
        <v>665</v>
      </c>
      <c r="D739" t="s">
        <v>675</v>
      </c>
      <c r="E739" t="s">
        <v>2490</v>
      </c>
      <c r="F739" t="s">
        <v>2491</v>
      </c>
      <c r="G739" t="s">
        <v>1619</v>
      </c>
    </row>
    <row r="740" spans="1:7" hidden="1">
      <c r="A740">
        <v>865170</v>
      </c>
      <c r="B740" t="s">
        <v>2492</v>
      </c>
      <c r="C740" t="s">
        <v>665</v>
      </c>
      <c r="D740" t="s">
        <v>675</v>
      </c>
      <c r="E740" t="s">
        <v>2493</v>
      </c>
      <c r="F740" t="s">
        <v>2494</v>
      </c>
      <c r="G740" t="s">
        <v>1114</v>
      </c>
    </row>
    <row r="741" spans="1:7" hidden="1">
      <c r="A741">
        <v>866896</v>
      </c>
      <c r="B741" t="s">
        <v>2495</v>
      </c>
      <c r="C741" t="s">
        <v>665</v>
      </c>
      <c r="D741" t="s">
        <v>675</v>
      </c>
      <c r="E741" t="s">
        <v>2496</v>
      </c>
      <c r="F741" t="s">
        <v>2497</v>
      </c>
      <c r="G741" t="s">
        <v>1049</v>
      </c>
    </row>
    <row r="742" spans="1:7" hidden="1">
      <c r="A742">
        <v>865826</v>
      </c>
      <c r="B742" t="s">
        <v>2498</v>
      </c>
      <c r="C742" t="s">
        <v>665</v>
      </c>
      <c r="D742" t="s">
        <v>675</v>
      </c>
      <c r="E742" t="s">
        <v>2499</v>
      </c>
      <c r="F742" t="s">
        <v>2500</v>
      </c>
      <c r="G742" t="s">
        <v>992</v>
      </c>
    </row>
    <row r="743" spans="1:7" hidden="1">
      <c r="A743">
        <v>865265</v>
      </c>
      <c r="B743" t="s">
        <v>2501</v>
      </c>
      <c r="C743" t="s">
        <v>665</v>
      </c>
      <c r="D743" t="s">
        <v>675</v>
      </c>
      <c r="E743" t="s">
        <v>2502</v>
      </c>
      <c r="F743" t="s">
        <v>2503</v>
      </c>
      <c r="G743" t="s">
        <v>874</v>
      </c>
    </row>
    <row r="744" spans="1:7" hidden="1">
      <c r="A744">
        <v>866669</v>
      </c>
      <c r="B744" t="s">
        <v>2504</v>
      </c>
      <c r="C744" t="s">
        <v>665</v>
      </c>
      <c r="D744" t="s">
        <v>675</v>
      </c>
      <c r="E744" t="s">
        <v>2505</v>
      </c>
      <c r="F744" t="s">
        <v>2506</v>
      </c>
      <c r="G744" t="s">
        <v>809</v>
      </c>
    </row>
    <row r="745" spans="1:7" hidden="1">
      <c r="A745">
        <v>867086</v>
      </c>
      <c r="B745" t="s">
        <v>2507</v>
      </c>
      <c r="C745" t="s">
        <v>665</v>
      </c>
      <c r="D745" t="s">
        <v>675</v>
      </c>
      <c r="E745" t="s">
        <v>2508</v>
      </c>
      <c r="F745" t="s">
        <v>2509</v>
      </c>
      <c r="G745" t="s">
        <v>851</v>
      </c>
    </row>
    <row r="746" spans="1:7" hidden="1">
      <c r="A746">
        <v>866275</v>
      </c>
      <c r="B746" t="s">
        <v>2510</v>
      </c>
      <c r="C746" t="s">
        <v>665</v>
      </c>
      <c r="D746" t="s">
        <v>675</v>
      </c>
      <c r="E746" t="s">
        <v>2511</v>
      </c>
      <c r="F746" t="s">
        <v>2512</v>
      </c>
      <c r="G746" t="s">
        <v>1296</v>
      </c>
    </row>
    <row r="747" spans="1:7" hidden="1">
      <c r="A747">
        <v>865367</v>
      </c>
      <c r="B747" t="s">
        <v>2513</v>
      </c>
      <c r="C747" t="s">
        <v>665</v>
      </c>
      <c r="D747" t="s">
        <v>675</v>
      </c>
      <c r="E747" t="s">
        <v>2514</v>
      </c>
      <c r="F747" t="s">
        <v>2515</v>
      </c>
      <c r="G747" t="s">
        <v>1078</v>
      </c>
    </row>
    <row r="748" spans="1:7" hidden="1">
      <c r="A748">
        <v>866081</v>
      </c>
      <c r="B748" t="s">
        <v>2516</v>
      </c>
      <c r="C748" t="s">
        <v>665</v>
      </c>
      <c r="D748" t="s">
        <v>675</v>
      </c>
      <c r="E748" t="s">
        <v>2517</v>
      </c>
      <c r="F748" t="s">
        <v>2518</v>
      </c>
      <c r="G748" t="s">
        <v>1448</v>
      </c>
    </row>
    <row r="749" spans="1:7" hidden="1">
      <c r="A749">
        <v>866824</v>
      </c>
      <c r="B749" t="s">
        <v>2519</v>
      </c>
      <c r="C749" t="s">
        <v>665</v>
      </c>
      <c r="D749" t="s">
        <v>675</v>
      </c>
      <c r="E749" t="s">
        <v>2520</v>
      </c>
      <c r="F749" t="s">
        <v>2521</v>
      </c>
      <c r="G749" t="s">
        <v>1341</v>
      </c>
    </row>
    <row r="750" spans="1:7" hidden="1">
      <c r="A750">
        <v>867462</v>
      </c>
      <c r="B750" t="s">
        <v>2522</v>
      </c>
      <c r="C750" t="s">
        <v>665</v>
      </c>
      <c r="D750" t="s">
        <v>675</v>
      </c>
      <c r="E750" t="s">
        <v>2523</v>
      </c>
      <c r="F750" t="s">
        <v>2524</v>
      </c>
      <c r="G750" t="s">
        <v>842</v>
      </c>
    </row>
    <row r="751" spans="1:7" hidden="1">
      <c r="A751">
        <v>866276</v>
      </c>
      <c r="B751" t="s">
        <v>2525</v>
      </c>
      <c r="C751" t="s">
        <v>665</v>
      </c>
      <c r="D751" t="s">
        <v>675</v>
      </c>
      <c r="E751" t="s">
        <v>2526</v>
      </c>
      <c r="F751" t="s">
        <v>2527</v>
      </c>
      <c r="G751" t="s">
        <v>1296</v>
      </c>
    </row>
    <row r="752" spans="1:7" hidden="1">
      <c r="A752">
        <v>866825</v>
      </c>
      <c r="B752" t="s">
        <v>847</v>
      </c>
      <c r="C752" t="s">
        <v>665</v>
      </c>
      <c r="D752" t="s">
        <v>675</v>
      </c>
      <c r="E752" t="s">
        <v>2528</v>
      </c>
      <c r="F752" t="s">
        <v>2529</v>
      </c>
      <c r="G752" t="s">
        <v>1341</v>
      </c>
    </row>
    <row r="753" spans="1:7" hidden="1">
      <c r="A753">
        <v>865121</v>
      </c>
      <c r="B753" t="s">
        <v>2530</v>
      </c>
      <c r="C753" t="s">
        <v>665</v>
      </c>
      <c r="D753" t="s">
        <v>675</v>
      </c>
      <c r="E753" t="s">
        <v>2531</v>
      </c>
      <c r="F753" t="s">
        <v>2532</v>
      </c>
      <c r="G753" t="s">
        <v>846</v>
      </c>
    </row>
    <row r="754" spans="1:7" hidden="1">
      <c r="A754">
        <v>867087</v>
      </c>
      <c r="B754" t="s">
        <v>2533</v>
      </c>
      <c r="C754" t="s">
        <v>665</v>
      </c>
      <c r="D754" t="s">
        <v>675</v>
      </c>
      <c r="E754" t="s">
        <v>2534</v>
      </c>
      <c r="F754" t="s">
        <v>2535</v>
      </c>
      <c r="G754" t="s">
        <v>851</v>
      </c>
    </row>
    <row r="755" spans="1:7" hidden="1">
      <c r="A755">
        <v>865286</v>
      </c>
      <c r="B755" t="s">
        <v>2536</v>
      </c>
      <c r="C755" t="s">
        <v>665</v>
      </c>
      <c r="D755" t="s">
        <v>675</v>
      </c>
      <c r="E755" t="s">
        <v>2537</v>
      </c>
      <c r="F755" t="s">
        <v>2538</v>
      </c>
      <c r="G755" t="s">
        <v>1241</v>
      </c>
    </row>
    <row r="756" spans="1:7" hidden="1">
      <c r="A756">
        <v>866826</v>
      </c>
      <c r="B756" t="s">
        <v>736</v>
      </c>
      <c r="C756" t="s">
        <v>665</v>
      </c>
      <c r="D756" t="s">
        <v>675</v>
      </c>
      <c r="E756" t="s">
        <v>2539</v>
      </c>
      <c r="F756" t="s">
        <v>2540</v>
      </c>
      <c r="G756" t="s">
        <v>1341</v>
      </c>
    </row>
    <row r="757" spans="1:7" hidden="1">
      <c r="A757">
        <v>865506</v>
      </c>
      <c r="B757" t="s">
        <v>2541</v>
      </c>
      <c r="C757" t="s">
        <v>665</v>
      </c>
      <c r="D757" t="s">
        <v>675</v>
      </c>
      <c r="E757" t="s">
        <v>2542</v>
      </c>
      <c r="F757" t="s">
        <v>2543</v>
      </c>
      <c r="G757" t="s">
        <v>1038</v>
      </c>
    </row>
    <row r="758" spans="1:7" hidden="1">
      <c r="A758">
        <v>866277</v>
      </c>
      <c r="B758" t="s">
        <v>2544</v>
      </c>
      <c r="C758" t="s">
        <v>665</v>
      </c>
      <c r="D758" t="s">
        <v>675</v>
      </c>
      <c r="E758" t="s">
        <v>2545</v>
      </c>
      <c r="F758" t="s">
        <v>2546</v>
      </c>
      <c r="G758" t="s">
        <v>1296</v>
      </c>
    </row>
    <row r="759" spans="1:7" hidden="1">
      <c r="A759">
        <v>866897</v>
      </c>
      <c r="B759" t="s">
        <v>2547</v>
      </c>
      <c r="C759" t="s">
        <v>665</v>
      </c>
      <c r="D759" t="s">
        <v>675</v>
      </c>
      <c r="E759" t="s">
        <v>2548</v>
      </c>
      <c r="F759" t="s">
        <v>2549</v>
      </c>
      <c r="G759" t="s">
        <v>1049</v>
      </c>
    </row>
    <row r="760" spans="1:7" hidden="1">
      <c r="A760">
        <v>867088</v>
      </c>
      <c r="B760" t="s">
        <v>2550</v>
      </c>
      <c r="C760" t="s">
        <v>665</v>
      </c>
      <c r="D760" t="s">
        <v>675</v>
      </c>
      <c r="E760" t="s">
        <v>2551</v>
      </c>
      <c r="F760" t="s">
        <v>2552</v>
      </c>
      <c r="G760" t="s">
        <v>851</v>
      </c>
    </row>
    <row r="761" spans="1:7" hidden="1">
      <c r="A761">
        <v>864307</v>
      </c>
      <c r="B761" t="s">
        <v>2553</v>
      </c>
      <c r="C761" t="s">
        <v>665</v>
      </c>
      <c r="D761" t="s">
        <v>675</v>
      </c>
      <c r="E761" t="s">
        <v>835</v>
      </c>
      <c r="F761" t="s">
        <v>668</v>
      </c>
      <c r="G761" t="s">
        <v>828</v>
      </c>
    </row>
    <row r="762" spans="1:7" hidden="1">
      <c r="A762">
        <v>867565</v>
      </c>
      <c r="B762" t="s">
        <v>2554</v>
      </c>
      <c r="C762" t="s">
        <v>665</v>
      </c>
      <c r="D762" t="s">
        <v>675</v>
      </c>
      <c r="E762" t="s">
        <v>2555</v>
      </c>
      <c r="F762" t="s">
        <v>2556</v>
      </c>
      <c r="G762" t="s">
        <v>1089</v>
      </c>
    </row>
    <row r="763" spans="1:7" hidden="1">
      <c r="A763">
        <v>867175</v>
      </c>
      <c r="B763" t="s">
        <v>2557</v>
      </c>
      <c r="C763" t="s">
        <v>665</v>
      </c>
      <c r="D763" t="s">
        <v>675</v>
      </c>
      <c r="E763" t="s">
        <v>2558</v>
      </c>
      <c r="F763" t="s">
        <v>2559</v>
      </c>
      <c r="G763" t="s">
        <v>944</v>
      </c>
    </row>
    <row r="764" spans="1:7" hidden="1">
      <c r="A764">
        <v>866402</v>
      </c>
      <c r="B764" t="s">
        <v>2560</v>
      </c>
      <c r="C764" t="s">
        <v>665</v>
      </c>
      <c r="D764" t="s">
        <v>675</v>
      </c>
      <c r="E764" t="s">
        <v>2561</v>
      </c>
      <c r="F764" t="s">
        <v>2562</v>
      </c>
      <c r="G764" t="s">
        <v>683</v>
      </c>
    </row>
    <row r="765" spans="1:7" hidden="1">
      <c r="A765">
        <v>864599</v>
      </c>
      <c r="B765" t="s">
        <v>2563</v>
      </c>
      <c r="C765" t="s">
        <v>665</v>
      </c>
      <c r="D765" t="s">
        <v>675</v>
      </c>
      <c r="E765" t="s">
        <v>835</v>
      </c>
      <c r="F765" t="s">
        <v>668</v>
      </c>
      <c r="G765" t="s">
        <v>1263</v>
      </c>
    </row>
    <row r="766" spans="1:7" hidden="1">
      <c r="A766">
        <v>864598</v>
      </c>
      <c r="B766" t="s">
        <v>2564</v>
      </c>
      <c r="C766" t="s">
        <v>665</v>
      </c>
      <c r="D766" t="s">
        <v>675</v>
      </c>
      <c r="E766" t="s">
        <v>835</v>
      </c>
      <c r="F766" t="s">
        <v>668</v>
      </c>
      <c r="G766" t="s">
        <v>1263</v>
      </c>
    </row>
    <row r="767" spans="1:7" hidden="1">
      <c r="A767">
        <v>867324</v>
      </c>
      <c r="B767" t="s">
        <v>2565</v>
      </c>
      <c r="C767" t="s">
        <v>665</v>
      </c>
      <c r="D767" t="s">
        <v>675</v>
      </c>
      <c r="E767" t="s">
        <v>2566</v>
      </c>
      <c r="F767" t="s">
        <v>2567</v>
      </c>
      <c r="G767" t="s">
        <v>955</v>
      </c>
    </row>
    <row r="768" spans="1:7" hidden="1">
      <c r="A768">
        <v>865452</v>
      </c>
      <c r="B768" t="s">
        <v>2568</v>
      </c>
      <c r="C768" t="s">
        <v>665</v>
      </c>
      <c r="D768" t="s">
        <v>675</v>
      </c>
      <c r="E768" t="s">
        <v>2569</v>
      </c>
      <c r="F768" t="s">
        <v>2570</v>
      </c>
      <c r="G768" t="s">
        <v>804</v>
      </c>
    </row>
    <row r="769" spans="1:7" hidden="1">
      <c r="A769">
        <v>864253</v>
      </c>
      <c r="B769" t="s">
        <v>2571</v>
      </c>
      <c r="C769" t="s">
        <v>665</v>
      </c>
      <c r="D769" t="s">
        <v>675</v>
      </c>
      <c r="E769" t="s">
        <v>835</v>
      </c>
      <c r="F769" t="s">
        <v>668</v>
      </c>
      <c r="G769" t="s">
        <v>795</v>
      </c>
    </row>
    <row r="770" spans="1:7" hidden="1">
      <c r="A770">
        <v>866278</v>
      </c>
      <c r="B770" t="s">
        <v>2572</v>
      </c>
      <c r="C770" t="s">
        <v>665</v>
      </c>
      <c r="D770" t="s">
        <v>675</v>
      </c>
      <c r="E770" t="s">
        <v>2573</v>
      </c>
      <c r="F770" t="s">
        <v>2574</v>
      </c>
      <c r="G770" t="s">
        <v>1296</v>
      </c>
    </row>
    <row r="771" spans="1:7" hidden="1">
      <c r="A771">
        <v>865453</v>
      </c>
      <c r="B771" t="s">
        <v>2575</v>
      </c>
      <c r="C771" t="s">
        <v>665</v>
      </c>
      <c r="D771" t="s">
        <v>675</v>
      </c>
      <c r="E771" t="s">
        <v>2576</v>
      </c>
      <c r="F771" t="s">
        <v>2577</v>
      </c>
      <c r="G771" t="s">
        <v>804</v>
      </c>
    </row>
    <row r="772" spans="1:7" hidden="1">
      <c r="A772">
        <v>864329</v>
      </c>
      <c r="B772" t="s">
        <v>2578</v>
      </c>
      <c r="C772" t="s">
        <v>665</v>
      </c>
      <c r="D772" t="s">
        <v>675</v>
      </c>
      <c r="E772" t="s">
        <v>835</v>
      </c>
      <c r="F772" t="s">
        <v>668</v>
      </c>
      <c r="G772" t="s">
        <v>860</v>
      </c>
    </row>
    <row r="773" spans="1:7" hidden="1">
      <c r="A773">
        <v>865171</v>
      </c>
      <c r="B773" t="s">
        <v>2579</v>
      </c>
      <c r="C773" t="s">
        <v>665</v>
      </c>
      <c r="D773" t="s">
        <v>675</v>
      </c>
      <c r="E773" t="s">
        <v>2580</v>
      </c>
      <c r="F773" t="s">
        <v>2581</v>
      </c>
      <c r="G773" t="s">
        <v>1114</v>
      </c>
    </row>
    <row r="774" spans="1:7" hidden="1">
      <c r="A774">
        <v>865454</v>
      </c>
      <c r="B774" t="s">
        <v>2582</v>
      </c>
      <c r="C774" t="s">
        <v>665</v>
      </c>
      <c r="D774" t="s">
        <v>675</v>
      </c>
      <c r="E774" t="s">
        <v>2583</v>
      </c>
      <c r="F774" t="s">
        <v>2584</v>
      </c>
      <c r="G774" t="s">
        <v>804</v>
      </c>
    </row>
    <row r="775" spans="1:7" hidden="1">
      <c r="A775">
        <v>864575</v>
      </c>
      <c r="B775" t="s">
        <v>2585</v>
      </c>
      <c r="C775" t="s">
        <v>665</v>
      </c>
      <c r="D775" t="s">
        <v>675</v>
      </c>
      <c r="E775" t="s">
        <v>835</v>
      </c>
      <c r="F775" t="s">
        <v>668</v>
      </c>
      <c r="G775" t="s">
        <v>795</v>
      </c>
    </row>
    <row r="776" spans="1:7" hidden="1">
      <c r="A776">
        <v>865507</v>
      </c>
      <c r="B776" t="s">
        <v>2586</v>
      </c>
      <c r="C776" t="s">
        <v>665</v>
      </c>
      <c r="D776" t="s">
        <v>675</v>
      </c>
      <c r="E776" t="s">
        <v>2587</v>
      </c>
      <c r="F776" t="s">
        <v>2588</v>
      </c>
      <c r="G776" t="s">
        <v>1038</v>
      </c>
    </row>
    <row r="777" spans="1:7" hidden="1">
      <c r="A777">
        <v>866403</v>
      </c>
      <c r="B777" t="s">
        <v>2589</v>
      </c>
      <c r="C777" t="s">
        <v>665</v>
      </c>
      <c r="D777" t="s">
        <v>675</v>
      </c>
      <c r="E777" t="s">
        <v>2590</v>
      </c>
      <c r="F777" t="s">
        <v>2591</v>
      </c>
      <c r="G777" t="s">
        <v>683</v>
      </c>
    </row>
    <row r="778" spans="1:7" hidden="1">
      <c r="A778">
        <v>867289</v>
      </c>
      <c r="B778" t="s">
        <v>2592</v>
      </c>
      <c r="C778" t="s">
        <v>665</v>
      </c>
      <c r="D778" t="s">
        <v>675</v>
      </c>
      <c r="E778" t="s">
        <v>2593</v>
      </c>
      <c r="F778" t="s">
        <v>2594</v>
      </c>
      <c r="G778" t="s">
        <v>1219</v>
      </c>
    </row>
    <row r="779" spans="1:7" hidden="1">
      <c r="A779">
        <v>864900</v>
      </c>
      <c r="B779" t="s">
        <v>2595</v>
      </c>
      <c r="C779" t="s">
        <v>665</v>
      </c>
      <c r="D779" t="s">
        <v>675</v>
      </c>
      <c r="E779" t="s">
        <v>2596</v>
      </c>
      <c r="F779" t="s">
        <v>2597</v>
      </c>
      <c r="G779" t="s">
        <v>905</v>
      </c>
    </row>
    <row r="780" spans="1:7" hidden="1">
      <c r="A780">
        <v>867614</v>
      </c>
      <c r="B780" t="s">
        <v>2598</v>
      </c>
      <c r="C780" t="s">
        <v>665</v>
      </c>
      <c r="D780" t="s">
        <v>675</v>
      </c>
      <c r="E780" t="s">
        <v>2599</v>
      </c>
      <c r="F780" t="s">
        <v>2600</v>
      </c>
      <c r="G780" t="s">
        <v>783</v>
      </c>
    </row>
    <row r="781" spans="1:7" hidden="1">
      <c r="A781">
        <v>866404</v>
      </c>
      <c r="B781" t="s">
        <v>2601</v>
      </c>
      <c r="C781" t="s">
        <v>665</v>
      </c>
      <c r="D781" t="s">
        <v>675</v>
      </c>
      <c r="E781" t="s">
        <v>2602</v>
      </c>
      <c r="F781" t="s">
        <v>2603</v>
      </c>
      <c r="G781" t="s">
        <v>683</v>
      </c>
    </row>
    <row r="782" spans="1:7" hidden="1">
      <c r="A782">
        <v>865646</v>
      </c>
      <c r="B782" t="s">
        <v>2604</v>
      </c>
      <c r="C782" t="s">
        <v>665</v>
      </c>
      <c r="D782" t="s">
        <v>675</v>
      </c>
      <c r="E782" t="s">
        <v>2605</v>
      </c>
      <c r="F782" t="s">
        <v>2606</v>
      </c>
      <c r="G782" t="s">
        <v>795</v>
      </c>
    </row>
    <row r="783" spans="1:7" hidden="1">
      <c r="A783">
        <v>865588</v>
      </c>
      <c r="B783" t="s">
        <v>2607</v>
      </c>
      <c r="C783" t="s">
        <v>665</v>
      </c>
      <c r="D783" t="s">
        <v>675</v>
      </c>
      <c r="E783" t="s">
        <v>2608</v>
      </c>
      <c r="F783" t="s">
        <v>2609</v>
      </c>
      <c r="G783" t="s">
        <v>1128</v>
      </c>
    </row>
    <row r="784" spans="1:7" hidden="1">
      <c r="A784">
        <v>866279</v>
      </c>
      <c r="B784" t="s">
        <v>2610</v>
      </c>
      <c r="C784" t="s">
        <v>665</v>
      </c>
      <c r="D784" t="s">
        <v>675</v>
      </c>
      <c r="E784" t="s">
        <v>2611</v>
      </c>
      <c r="F784" t="s">
        <v>2612</v>
      </c>
      <c r="G784" t="s">
        <v>1296</v>
      </c>
    </row>
    <row r="785" spans="1:7" hidden="1">
      <c r="A785">
        <v>867250</v>
      </c>
      <c r="B785" t="s">
        <v>2613</v>
      </c>
      <c r="C785" t="s">
        <v>665</v>
      </c>
      <c r="D785" t="s">
        <v>675</v>
      </c>
      <c r="E785" t="s">
        <v>2614</v>
      </c>
      <c r="F785" t="s">
        <v>2615</v>
      </c>
      <c r="G785" t="s">
        <v>884</v>
      </c>
    </row>
    <row r="786" spans="1:7" hidden="1">
      <c r="A786">
        <v>867037</v>
      </c>
      <c r="B786" t="s">
        <v>2616</v>
      </c>
      <c r="C786" t="s">
        <v>665</v>
      </c>
      <c r="D786" t="s">
        <v>675</v>
      </c>
      <c r="E786" t="s">
        <v>2617</v>
      </c>
      <c r="F786" t="s">
        <v>2618</v>
      </c>
      <c r="G786" t="s">
        <v>823</v>
      </c>
    </row>
    <row r="787" spans="1:7" hidden="1">
      <c r="A787">
        <v>866898</v>
      </c>
      <c r="B787" t="s">
        <v>2619</v>
      </c>
      <c r="C787" t="s">
        <v>665</v>
      </c>
      <c r="D787" t="s">
        <v>675</v>
      </c>
      <c r="E787" t="s">
        <v>2620</v>
      </c>
      <c r="F787" t="s">
        <v>2621</v>
      </c>
      <c r="G787" t="s">
        <v>1049</v>
      </c>
    </row>
    <row r="788" spans="1:7" hidden="1">
      <c r="A788">
        <v>864271</v>
      </c>
      <c r="B788" t="s">
        <v>2622</v>
      </c>
      <c r="C788" t="s">
        <v>665</v>
      </c>
      <c r="D788" t="s">
        <v>675</v>
      </c>
      <c r="E788" t="s">
        <v>835</v>
      </c>
      <c r="F788" t="s">
        <v>668</v>
      </c>
      <c r="G788" t="s">
        <v>992</v>
      </c>
    </row>
    <row r="789" spans="1:7" hidden="1">
      <c r="A789">
        <v>865368</v>
      </c>
      <c r="B789" t="s">
        <v>2623</v>
      </c>
      <c r="C789" t="s">
        <v>665</v>
      </c>
      <c r="D789" t="s">
        <v>675</v>
      </c>
      <c r="E789" t="s">
        <v>2624</v>
      </c>
      <c r="F789" t="s">
        <v>2625</v>
      </c>
      <c r="G789" t="s">
        <v>1078</v>
      </c>
    </row>
    <row r="790" spans="1:7" hidden="1">
      <c r="A790">
        <v>866670</v>
      </c>
      <c r="B790" t="s">
        <v>2626</v>
      </c>
      <c r="C790" t="s">
        <v>665</v>
      </c>
      <c r="D790" t="s">
        <v>675</v>
      </c>
      <c r="E790" t="s">
        <v>2627</v>
      </c>
      <c r="F790" t="s">
        <v>2628</v>
      </c>
      <c r="G790" t="s">
        <v>809</v>
      </c>
    </row>
    <row r="791" spans="1:7" hidden="1">
      <c r="A791">
        <v>866103</v>
      </c>
      <c r="B791" t="s">
        <v>2629</v>
      </c>
      <c r="C791" t="s">
        <v>665</v>
      </c>
      <c r="D791" t="s">
        <v>675</v>
      </c>
      <c r="E791" t="s">
        <v>2630</v>
      </c>
      <c r="F791" t="s">
        <v>2631</v>
      </c>
      <c r="G791" t="s">
        <v>1410</v>
      </c>
    </row>
    <row r="792" spans="1:7" hidden="1">
      <c r="A792">
        <v>865287</v>
      </c>
      <c r="B792" t="s">
        <v>2632</v>
      </c>
      <c r="C792" t="s">
        <v>665</v>
      </c>
      <c r="D792" t="s">
        <v>675</v>
      </c>
      <c r="E792" t="s">
        <v>2633</v>
      </c>
      <c r="F792" t="s">
        <v>2634</v>
      </c>
      <c r="G792" t="s">
        <v>1241</v>
      </c>
    </row>
    <row r="793" spans="1:7" hidden="1">
      <c r="A793">
        <v>867499</v>
      </c>
      <c r="B793" t="s">
        <v>2635</v>
      </c>
      <c r="C793" t="s">
        <v>665</v>
      </c>
      <c r="D793" t="s">
        <v>675</v>
      </c>
      <c r="E793" t="s">
        <v>2636</v>
      </c>
      <c r="F793" t="s">
        <v>2637</v>
      </c>
      <c r="G793" t="s">
        <v>895</v>
      </c>
    </row>
    <row r="794" spans="1:7" hidden="1">
      <c r="A794">
        <v>867251</v>
      </c>
      <c r="B794" t="s">
        <v>2638</v>
      </c>
      <c r="C794" t="s">
        <v>665</v>
      </c>
      <c r="D794" t="s">
        <v>675</v>
      </c>
      <c r="E794" t="s">
        <v>2639</v>
      </c>
      <c r="F794" t="s">
        <v>2640</v>
      </c>
      <c r="G794" t="s">
        <v>884</v>
      </c>
    </row>
    <row r="795" spans="1:7" hidden="1">
      <c r="A795">
        <v>865589</v>
      </c>
      <c r="B795" t="s">
        <v>2641</v>
      </c>
      <c r="C795" t="s">
        <v>665</v>
      </c>
      <c r="D795" t="s">
        <v>675</v>
      </c>
      <c r="E795" t="s">
        <v>2642</v>
      </c>
      <c r="F795" t="s">
        <v>2643</v>
      </c>
      <c r="G795" t="s">
        <v>1128</v>
      </c>
    </row>
    <row r="796" spans="1:7" hidden="1">
      <c r="A796">
        <v>864901</v>
      </c>
      <c r="B796" t="s">
        <v>2644</v>
      </c>
      <c r="C796" t="s">
        <v>665</v>
      </c>
      <c r="D796" t="s">
        <v>675</v>
      </c>
      <c r="E796" t="s">
        <v>2645</v>
      </c>
      <c r="F796" t="s">
        <v>2646</v>
      </c>
      <c r="G796" t="s">
        <v>905</v>
      </c>
    </row>
    <row r="797" spans="1:7" hidden="1">
      <c r="A797">
        <v>865104</v>
      </c>
      <c r="B797" t="s">
        <v>2647</v>
      </c>
      <c r="C797" t="s">
        <v>665</v>
      </c>
      <c r="D797" t="s">
        <v>675</v>
      </c>
      <c r="E797" t="s">
        <v>2648</v>
      </c>
      <c r="F797" t="s">
        <v>2649</v>
      </c>
      <c r="G797" t="s">
        <v>1162</v>
      </c>
    </row>
    <row r="798" spans="1:7" hidden="1">
      <c r="A798">
        <v>864883</v>
      </c>
      <c r="B798" t="s">
        <v>2650</v>
      </c>
      <c r="C798" t="s">
        <v>665</v>
      </c>
      <c r="D798" t="s">
        <v>675</v>
      </c>
      <c r="E798" t="s">
        <v>2651</v>
      </c>
      <c r="F798" t="s">
        <v>2652</v>
      </c>
      <c r="G798" t="s">
        <v>1673</v>
      </c>
    </row>
    <row r="799" spans="1:7" hidden="1">
      <c r="A799">
        <v>866671</v>
      </c>
      <c r="B799" t="s">
        <v>2653</v>
      </c>
      <c r="C799" t="s">
        <v>665</v>
      </c>
      <c r="D799" t="s">
        <v>675</v>
      </c>
      <c r="E799" t="s">
        <v>2654</v>
      </c>
      <c r="F799" t="s">
        <v>2655</v>
      </c>
      <c r="G799" t="s">
        <v>809</v>
      </c>
    </row>
    <row r="800" spans="1:7" hidden="1">
      <c r="A800">
        <v>867089</v>
      </c>
      <c r="B800" t="s">
        <v>2656</v>
      </c>
      <c r="C800" t="s">
        <v>665</v>
      </c>
      <c r="D800" t="s">
        <v>675</v>
      </c>
      <c r="E800" t="s">
        <v>2657</v>
      </c>
      <c r="F800" t="s">
        <v>2658</v>
      </c>
      <c r="G800" t="s">
        <v>851</v>
      </c>
    </row>
    <row r="801" spans="1:7" hidden="1">
      <c r="A801">
        <v>866899</v>
      </c>
      <c r="B801" t="s">
        <v>2659</v>
      </c>
      <c r="C801" t="s">
        <v>665</v>
      </c>
      <c r="D801" t="s">
        <v>675</v>
      </c>
      <c r="E801" t="s">
        <v>2660</v>
      </c>
      <c r="F801" t="s">
        <v>2661</v>
      </c>
      <c r="G801" t="s">
        <v>1049</v>
      </c>
    </row>
    <row r="802" spans="1:7" hidden="1">
      <c r="A802">
        <v>864457</v>
      </c>
      <c r="B802" t="s">
        <v>2662</v>
      </c>
      <c r="C802" t="s">
        <v>665</v>
      </c>
      <c r="D802" t="s">
        <v>675</v>
      </c>
      <c r="E802" t="s">
        <v>835</v>
      </c>
      <c r="F802" t="s">
        <v>668</v>
      </c>
      <c r="G802" t="s">
        <v>783</v>
      </c>
    </row>
    <row r="803" spans="1:7" hidden="1">
      <c r="A803">
        <v>865172</v>
      </c>
      <c r="B803" t="s">
        <v>2663</v>
      </c>
      <c r="C803" t="s">
        <v>665</v>
      </c>
      <c r="D803" t="s">
        <v>675</v>
      </c>
      <c r="E803" t="s">
        <v>2664</v>
      </c>
      <c r="F803" t="s">
        <v>2665</v>
      </c>
      <c r="G803" t="s">
        <v>1114</v>
      </c>
    </row>
    <row r="804" spans="1:7" hidden="1">
      <c r="A804">
        <v>865323</v>
      </c>
      <c r="B804" t="s">
        <v>2666</v>
      </c>
      <c r="C804" t="s">
        <v>665</v>
      </c>
      <c r="D804" t="s">
        <v>675</v>
      </c>
      <c r="E804" t="s">
        <v>2667</v>
      </c>
      <c r="F804" t="s">
        <v>2668</v>
      </c>
      <c r="G804" t="s">
        <v>925</v>
      </c>
    </row>
    <row r="805" spans="1:7" hidden="1">
      <c r="A805">
        <v>867780</v>
      </c>
      <c r="B805" t="s">
        <v>2669</v>
      </c>
      <c r="C805" t="s">
        <v>665</v>
      </c>
      <c r="D805" t="s">
        <v>675</v>
      </c>
      <c r="E805" t="s">
        <v>2670</v>
      </c>
      <c r="F805" t="s">
        <v>2671</v>
      </c>
      <c r="G805" t="s">
        <v>1296</v>
      </c>
    </row>
    <row r="806" spans="1:7" hidden="1">
      <c r="A806">
        <v>867290</v>
      </c>
      <c r="B806" t="s">
        <v>2672</v>
      </c>
      <c r="C806" t="s">
        <v>665</v>
      </c>
      <c r="D806" t="s">
        <v>675</v>
      </c>
      <c r="E806" t="s">
        <v>2673</v>
      </c>
      <c r="F806" t="s">
        <v>2674</v>
      </c>
      <c r="G806" t="s">
        <v>1219</v>
      </c>
    </row>
    <row r="807" spans="1:7" hidden="1">
      <c r="A807">
        <v>866900</v>
      </c>
      <c r="B807" t="s">
        <v>2675</v>
      </c>
      <c r="C807" t="s">
        <v>665</v>
      </c>
      <c r="D807" t="s">
        <v>675</v>
      </c>
      <c r="E807" t="s">
        <v>2676</v>
      </c>
      <c r="F807" t="s">
        <v>2677</v>
      </c>
      <c r="G807" t="s">
        <v>1049</v>
      </c>
    </row>
    <row r="808" spans="1:7" hidden="1">
      <c r="A808">
        <v>865455</v>
      </c>
      <c r="B808" t="s">
        <v>2678</v>
      </c>
      <c r="C808" t="s">
        <v>665</v>
      </c>
      <c r="D808" t="s">
        <v>675</v>
      </c>
      <c r="E808" t="s">
        <v>2679</v>
      </c>
      <c r="F808" t="s">
        <v>2680</v>
      </c>
      <c r="G808" t="s">
        <v>804</v>
      </c>
    </row>
    <row r="809" spans="1:7" hidden="1">
      <c r="A809">
        <v>867090</v>
      </c>
      <c r="B809" t="s">
        <v>2681</v>
      </c>
      <c r="C809" t="s">
        <v>665</v>
      </c>
      <c r="D809" t="s">
        <v>675</v>
      </c>
      <c r="E809" t="s">
        <v>2682</v>
      </c>
      <c r="F809" t="s">
        <v>2683</v>
      </c>
      <c r="G809" t="s">
        <v>851</v>
      </c>
    </row>
    <row r="810" spans="1:7" hidden="1">
      <c r="A810">
        <v>866524</v>
      </c>
      <c r="B810" t="s">
        <v>2684</v>
      </c>
      <c r="C810" t="s">
        <v>665</v>
      </c>
      <c r="D810" t="s">
        <v>675</v>
      </c>
      <c r="E810" t="s">
        <v>2685</v>
      </c>
      <c r="F810" t="s">
        <v>2686</v>
      </c>
      <c r="G810" t="s">
        <v>779</v>
      </c>
    </row>
    <row r="811" spans="1:7" hidden="1">
      <c r="A811">
        <v>866672</v>
      </c>
      <c r="B811" t="s">
        <v>2687</v>
      </c>
      <c r="C811" t="s">
        <v>665</v>
      </c>
      <c r="D811" t="s">
        <v>675</v>
      </c>
      <c r="E811" t="s">
        <v>2688</v>
      </c>
      <c r="F811" t="s">
        <v>2689</v>
      </c>
      <c r="G811" t="s">
        <v>809</v>
      </c>
    </row>
    <row r="812" spans="1:7" hidden="1">
      <c r="A812">
        <v>866119</v>
      </c>
      <c r="B812" t="s">
        <v>2690</v>
      </c>
      <c r="C812" t="s">
        <v>665</v>
      </c>
      <c r="D812" t="s">
        <v>675</v>
      </c>
      <c r="E812" t="s">
        <v>2691</v>
      </c>
      <c r="F812" t="s">
        <v>2692</v>
      </c>
      <c r="G812" t="s">
        <v>1126</v>
      </c>
    </row>
    <row r="813" spans="1:7" hidden="1">
      <c r="A813">
        <v>866673</v>
      </c>
      <c r="B813" t="s">
        <v>2693</v>
      </c>
      <c r="C813" t="s">
        <v>665</v>
      </c>
      <c r="D813" t="s">
        <v>675</v>
      </c>
      <c r="E813" t="s">
        <v>2694</v>
      </c>
      <c r="F813" t="s">
        <v>2695</v>
      </c>
      <c r="G813" t="s">
        <v>809</v>
      </c>
    </row>
    <row r="814" spans="1:7" hidden="1">
      <c r="A814">
        <v>866280</v>
      </c>
      <c r="B814" t="s">
        <v>2696</v>
      </c>
      <c r="C814" t="s">
        <v>665</v>
      </c>
      <c r="D814" t="s">
        <v>675</v>
      </c>
      <c r="E814" t="s">
        <v>2697</v>
      </c>
      <c r="F814" t="s">
        <v>2698</v>
      </c>
      <c r="G814" t="s">
        <v>1296</v>
      </c>
    </row>
    <row r="815" spans="1:7" hidden="1">
      <c r="A815">
        <v>866901</v>
      </c>
      <c r="B815" t="s">
        <v>2699</v>
      </c>
      <c r="C815" t="s">
        <v>665</v>
      </c>
      <c r="D815" t="s">
        <v>675</v>
      </c>
      <c r="E815" t="s">
        <v>2700</v>
      </c>
      <c r="F815" t="s">
        <v>2701</v>
      </c>
      <c r="G815" t="s">
        <v>1049</v>
      </c>
    </row>
    <row r="816" spans="1:7" hidden="1">
      <c r="A816">
        <v>867500</v>
      </c>
      <c r="B816" t="s">
        <v>2702</v>
      </c>
      <c r="C816" t="s">
        <v>665</v>
      </c>
      <c r="D816" t="s">
        <v>675</v>
      </c>
      <c r="E816" t="s">
        <v>2703</v>
      </c>
      <c r="F816" t="s">
        <v>2704</v>
      </c>
      <c r="G816" t="s">
        <v>895</v>
      </c>
    </row>
    <row r="817" spans="1:7" hidden="1">
      <c r="A817">
        <v>865751</v>
      </c>
      <c r="B817" t="s">
        <v>2705</v>
      </c>
      <c r="C817" t="s">
        <v>665</v>
      </c>
      <c r="D817" t="s">
        <v>675</v>
      </c>
      <c r="E817" t="s">
        <v>2706</v>
      </c>
      <c r="F817" t="s">
        <v>2707</v>
      </c>
      <c r="G817" t="s">
        <v>913</v>
      </c>
    </row>
    <row r="818" spans="1:7" hidden="1">
      <c r="A818">
        <v>865369</v>
      </c>
      <c r="B818" t="s">
        <v>2708</v>
      </c>
      <c r="C818" t="s">
        <v>665</v>
      </c>
      <c r="D818" t="s">
        <v>675</v>
      </c>
      <c r="E818" t="s">
        <v>2709</v>
      </c>
      <c r="F818" t="s">
        <v>2710</v>
      </c>
      <c r="G818" t="s">
        <v>1078</v>
      </c>
    </row>
    <row r="819" spans="1:7" hidden="1">
      <c r="A819">
        <v>867566</v>
      </c>
      <c r="B819" t="s">
        <v>2711</v>
      </c>
      <c r="C819" t="s">
        <v>665</v>
      </c>
      <c r="D819" t="s">
        <v>675</v>
      </c>
      <c r="E819" t="s">
        <v>2712</v>
      </c>
      <c r="F819" t="s">
        <v>2713</v>
      </c>
      <c r="G819" t="s">
        <v>1089</v>
      </c>
    </row>
    <row r="820" spans="1:7" hidden="1">
      <c r="A820">
        <v>866674</v>
      </c>
      <c r="B820" t="s">
        <v>2714</v>
      </c>
      <c r="C820" t="s">
        <v>665</v>
      </c>
      <c r="D820" t="s">
        <v>675</v>
      </c>
      <c r="E820" t="s">
        <v>2715</v>
      </c>
      <c r="F820" t="s">
        <v>2716</v>
      </c>
      <c r="G820" t="s">
        <v>809</v>
      </c>
    </row>
    <row r="821" spans="1:7" hidden="1">
      <c r="A821">
        <v>865590</v>
      </c>
      <c r="B821" t="s">
        <v>2717</v>
      </c>
      <c r="C821" t="s">
        <v>665</v>
      </c>
      <c r="D821" t="s">
        <v>675</v>
      </c>
      <c r="E821" t="s">
        <v>2718</v>
      </c>
      <c r="F821" t="s">
        <v>2719</v>
      </c>
      <c r="G821" t="s">
        <v>1128</v>
      </c>
    </row>
    <row r="822" spans="1:7" hidden="1">
      <c r="A822">
        <v>866032</v>
      </c>
      <c r="B822" t="s">
        <v>2720</v>
      </c>
      <c r="C822" t="s">
        <v>665</v>
      </c>
      <c r="D822" t="s">
        <v>675</v>
      </c>
      <c r="E822" t="s">
        <v>2721</v>
      </c>
      <c r="F822" t="s">
        <v>2722</v>
      </c>
      <c r="G822" t="s">
        <v>828</v>
      </c>
    </row>
    <row r="823" spans="1:7" hidden="1">
      <c r="A823">
        <v>865403</v>
      </c>
      <c r="B823" t="s">
        <v>2723</v>
      </c>
      <c r="C823" t="s">
        <v>665</v>
      </c>
      <c r="D823" t="s">
        <v>675</v>
      </c>
      <c r="E823" t="s">
        <v>2724</v>
      </c>
      <c r="F823" t="s">
        <v>2725</v>
      </c>
      <c r="G823" t="s">
        <v>669</v>
      </c>
    </row>
    <row r="824" spans="1:7" hidden="1">
      <c r="A824">
        <v>867377</v>
      </c>
      <c r="B824" t="s">
        <v>2726</v>
      </c>
      <c r="C824" t="s">
        <v>665</v>
      </c>
      <c r="D824" t="s">
        <v>675</v>
      </c>
      <c r="E824" t="s">
        <v>2727</v>
      </c>
      <c r="F824" t="s">
        <v>2728</v>
      </c>
      <c r="G824" t="s">
        <v>1110</v>
      </c>
    </row>
    <row r="825" spans="1:7" hidden="1">
      <c r="A825">
        <v>865782</v>
      </c>
      <c r="B825" t="s">
        <v>2729</v>
      </c>
      <c r="C825" t="s">
        <v>665</v>
      </c>
      <c r="D825" t="s">
        <v>675</v>
      </c>
      <c r="E825" t="s">
        <v>2730</v>
      </c>
      <c r="F825" t="s">
        <v>2731</v>
      </c>
      <c r="G825" t="s">
        <v>1619</v>
      </c>
    </row>
    <row r="826" spans="1:7" hidden="1">
      <c r="A826">
        <v>866000</v>
      </c>
      <c r="B826" t="s">
        <v>2732</v>
      </c>
      <c r="C826" t="s">
        <v>665</v>
      </c>
      <c r="D826" t="s">
        <v>675</v>
      </c>
      <c r="E826" t="s">
        <v>2733</v>
      </c>
      <c r="F826" t="s">
        <v>2734</v>
      </c>
      <c r="G826" t="s">
        <v>1045</v>
      </c>
    </row>
    <row r="827" spans="1:7" hidden="1">
      <c r="A827">
        <v>864350</v>
      </c>
      <c r="B827" t="s">
        <v>2735</v>
      </c>
      <c r="C827" t="s">
        <v>665</v>
      </c>
      <c r="D827" t="s">
        <v>675</v>
      </c>
      <c r="E827" t="s">
        <v>835</v>
      </c>
      <c r="F827" t="s">
        <v>668</v>
      </c>
      <c r="G827" t="s">
        <v>1326</v>
      </c>
    </row>
    <row r="828" spans="1:7" hidden="1">
      <c r="A828">
        <v>866902</v>
      </c>
      <c r="B828" t="s">
        <v>2736</v>
      </c>
      <c r="C828" t="s">
        <v>665</v>
      </c>
      <c r="D828" t="s">
        <v>675</v>
      </c>
      <c r="E828" t="s">
        <v>2737</v>
      </c>
      <c r="F828" t="s">
        <v>2738</v>
      </c>
      <c r="G828" t="s">
        <v>1049</v>
      </c>
    </row>
    <row r="829" spans="1:7" hidden="1">
      <c r="A829">
        <v>865173</v>
      </c>
      <c r="B829" t="s">
        <v>2739</v>
      </c>
      <c r="C829" t="s">
        <v>665</v>
      </c>
      <c r="D829" t="s">
        <v>675</v>
      </c>
      <c r="E829" t="s">
        <v>2740</v>
      </c>
      <c r="F829" t="s">
        <v>2741</v>
      </c>
      <c r="G829" t="s">
        <v>1114</v>
      </c>
    </row>
    <row r="830" spans="1:7" hidden="1">
      <c r="A830">
        <v>867038</v>
      </c>
      <c r="B830" t="s">
        <v>2742</v>
      </c>
      <c r="C830" t="s">
        <v>665</v>
      </c>
      <c r="D830" t="s">
        <v>675</v>
      </c>
      <c r="E830" t="s">
        <v>2743</v>
      </c>
      <c r="F830" t="s">
        <v>2744</v>
      </c>
      <c r="G830" t="s">
        <v>823</v>
      </c>
    </row>
    <row r="831" spans="1:7" hidden="1">
      <c r="A831">
        <v>866903</v>
      </c>
      <c r="B831" t="s">
        <v>2745</v>
      </c>
      <c r="C831" t="s">
        <v>665</v>
      </c>
      <c r="D831" t="s">
        <v>675</v>
      </c>
      <c r="E831" t="s">
        <v>2746</v>
      </c>
      <c r="F831" t="s">
        <v>2747</v>
      </c>
      <c r="G831" t="s">
        <v>1049</v>
      </c>
    </row>
    <row r="832" spans="1:7" hidden="1">
      <c r="A832">
        <v>865752</v>
      </c>
      <c r="B832" t="s">
        <v>2748</v>
      </c>
      <c r="C832" t="s">
        <v>665</v>
      </c>
      <c r="D832" t="s">
        <v>675</v>
      </c>
      <c r="E832" t="s">
        <v>2749</v>
      </c>
      <c r="F832" t="s">
        <v>2750</v>
      </c>
      <c r="G832" t="s">
        <v>913</v>
      </c>
    </row>
    <row r="833" spans="1:7" hidden="1">
      <c r="A833">
        <v>865508</v>
      </c>
      <c r="B833" t="s">
        <v>2751</v>
      </c>
      <c r="C833" t="s">
        <v>665</v>
      </c>
      <c r="D833" t="s">
        <v>675</v>
      </c>
      <c r="E833" t="s">
        <v>2752</v>
      </c>
      <c r="F833" t="s">
        <v>2753</v>
      </c>
      <c r="G833" t="s">
        <v>1038</v>
      </c>
    </row>
    <row r="834" spans="1:7" hidden="1">
      <c r="A834">
        <v>867567</v>
      </c>
      <c r="B834" t="s">
        <v>2754</v>
      </c>
      <c r="C834" t="s">
        <v>665</v>
      </c>
      <c r="D834" t="s">
        <v>675</v>
      </c>
      <c r="E834" t="s">
        <v>2755</v>
      </c>
      <c r="F834" t="s">
        <v>2756</v>
      </c>
      <c r="G834" t="s">
        <v>1089</v>
      </c>
    </row>
    <row r="835" spans="1:7" hidden="1">
      <c r="A835">
        <v>865591</v>
      </c>
      <c r="B835" t="s">
        <v>2757</v>
      </c>
      <c r="C835" t="s">
        <v>665</v>
      </c>
      <c r="D835" t="s">
        <v>675</v>
      </c>
      <c r="E835" t="s">
        <v>2758</v>
      </c>
      <c r="F835" t="s">
        <v>2759</v>
      </c>
      <c r="G835" t="s">
        <v>1128</v>
      </c>
    </row>
    <row r="836" spans="1:7" hidden="1">
      <c r="A836">
        <v>864589</v>
      </c>
      <c r="B836" t="s">
        <v>2760</v>
      </c>
      <c r="C836" t="s">
        <v>665</v>
      </c>
      <c r="D836" t="s">
        <v>675</v>
      </c>
      <c r="E836" t="s">
        <v>835</v>
      </c>
      <c r="F836" t="s">
        <v>668</v>
      </c>
      <c r="G836" t="s">
        <v>895</v>
      </c>
    </row>
    <row r="837" spans="1:7" hidden="1">
      <c r="A837">
        <v>865852</v>
      </c>
      <c r="B837" t="s">
        <v>2761</v>
      </c>
      <c r="C837" t="s">
        <v>665</v>
      </c>
      <c r="D837" t="s">
        <v>675</v>
      </c>
      <c r="E837" t="s">
        <v>2762</v>
      </c>
      <c r="F837" t="s">
        <v>2763</v>
      </c>
      <c r="G837" t="s">
        <v>921</v>
      </c>
    </row>
    <row r="838" spans="1:7" hidden="1">
      <c r="A838">
        <v>864351</v>
      </c>
      <c r="B838" t="s">
        <v>2764</v>
      </c>
      <c r="C838" t="s">
        <v>665</v>
      </c>
      <c r="D838" t="s">
        <v>675</v>
      </c>
      <c r="E838" t="s">
        <v>835</v>
      </c>
      <c r="F838" t="s">
        <v>668</v>
      </c>
      <c r="G838" t="s">
        <v>2765</v>
      </c>
    </row>
    <row r="839" spans="1:7" hidden="1">
      <c r="A839">
        <v>865404</v>
      </c>
      <c r="B839" t="s">
        <v>2766</v>
      </c>
      <c r="C839" t="s">
        <v>665</v>
      </c>
      <c r="D839" t="s">
        <v>675</v>
      </c>
      <c r="E839" t="s">
        <v>2767</v>
      </c>
      <c r="F839" t="s">
        <v>2768</v>
      </c>
      <c r="G839" t="s">
        <v>669</v>
      </c>
    </row>
    <row r="840" spans="1:7" hidden="1">
      <c r="A840">
        <v>866171</v>
      </c>
      <c r="B840" t="s">
        <v>2769</v>
      </c>
      <c r="C840" t="s">
        <v>665</v>
      </c>
      <c r="D840" t="s">
        <v>675</v>
      </c>
      <c r="E840" t="s">
        <v>2770</v>
      </c>
      <c r="F840" t="s">
        <v>2771</v>
      </c>
      <c r="G840" t="s">
        <v>860</v>
      </c>
    </row>
    <row r="841" spans="1:7" hidden="1">
      <c r="A841">
        <v>867291</v>
      </c>
      <c r="B841" t="s">
        <v>2772</v>
      </c>
      <c r="C841" t="s">
        <v>665</v>
      </c>
      <c r="D841" t="s">
        <v>675</v>
      </c>
      <c r="E841" t="s">
        <v>2773</v>
      </c>
      <c r="F841" t="s">
        <v>2774</v>
      </c>
      <c r="G841" t="s">
        <v>1219</v>
      </c>
    </row>
    <row r="842" spans="1:7" hidden="1">
      <c r="A842">
        <v>864150</v>
      </c>
      <c r="B842" t="s">
        <v>2775</v>
      </c>
      <c r="C842" t="s">
        <v>665</v>
      </c>
      <c r="D842" t="s">
        <v>675</v>
      </c>
      <c r="E842" t="s">
        <v>835</v>
      </c>
      <c r="F842" t="s">
        <v>668</v>
      </c>
      <c r="G842" t="s">
        <v>905</v>
      </c>
    </row>
    <row r="843" spans="1:7" hidden="1">
      <c r="A843">
        <v>864561</v>
      </c>
      <c r="B843" t="s">
        <v>2776</v>
      </c>
      <c r="C843" t="s">
        <v>665</v>
      </c>
      <c r="D843" t="s">
        <v>675</v>
      </c>
      <c r="E843" t="s">
        <v>835</v>
      </c>
      <c r="F843" t="s">
        <v>668</v>
      </c>
      <c r="G843" t="s">
        <v>1128</v>
      </c>
    </row>
    <row r="844" spans="1:7" hidden="1">
      <c r="A844">
        <v>865647</v>
      </c>
      <c r="B844" t="s">
        <v>2777</v>
      </c>
      <c r="C844" t="s">
        <v>665</v>
      </c>
      <c r="D844" t="s">
        <v>675</v>
      </c>
      <c r="E844" t="s">
        <v>2778</v>
      </c>
      <c r="F844" t="s">
        <v>2779</v>
      </c>
      <c r="G844" t="s">
        <v>795</v>
      </c>
    </row>
    <row r="845" spans="1:7" hidden="1">
      <c r="A845">
        <v>864225</v>
      </c>
      <c r="B845" t="s">
        <v>2780</v>
      </c>
      <c r="C845" t="s">
        <v>665</v>
      </c>
      <c r="D845" t="s">
        <v>675</v>
      </c>
      <c r="E845" t="s">
        <v>835</v>
      </c>
      <c r="F845" t="s">
        <v>668</v>
      </c>
      <c r="G845" t="s">
        <v>669</v>
      </c>
    </row>
    <row r="846" spans="1:7" hidden="1">
      <c r="A846">
        <v>865250</v>
      </c>
      <c r="B846" t="s">
        <v>2781</v>
      </c>
      <c r="C846" t="s">
        <v>665</v>
      </c>
      <c r="D846" t="s">
        <v>675</v>
      </c>
      <c r="E846" t="s">
        <v>2782</v>
      </c>
      <c r="F846" t="s">
        <v>2783</v>
      </c>
      <c r="G846" t="s">
        <v>1511</v>
      </c>
    </row>
    <row r="847" spans="1:7" hidden="1">
      <c r="A847">
        <v>866405</v>
      </c>
      <c r="B847" t="s">
        <v>2784</v>
      </c>
      <c r="C847" t="s">
        <v>665</v>
      </c>
      <c r="D847" t="s">
        <v>675</v>
      </c>
      <c r="E847" t="s">
        <v>2785</v>
      </c>
      <c r="F847" t="s">
        <v>2786</v>
      </c>
      <c r="G847" t="s">
        <v>683</v>
      </c>
    </row>
    <row r="848" spans="1:7" hidden="1">
      <c r="A848">
        <v>866596</v>
      </c>
      <c r="B848" t="s">
        <v>2787</v>
      </c>
      <c r="C848" t="s">
        <v>665</v>
      </c>
      <c r="D848" t="s">
        <v>675</v>
      </c>
      <c r="E848" t="s">
        <v>2788</v>
      </c>
      <c r="F848" t="s">
        <v>2789</v>
      </c>
      <c r="G848" t="s">
        <v>888</v>
      </c>
    </row>
    <row r="849" spans="1:7" hidden="1">
      <c r="A849">
        <v>865909</v>
      </c>
      <c r="B849" t="s">
        <v>2790</v>
      </c>
      <c r="C849" t="s">
        <v>665</v>
      </c>
      <c r="D849" t="s">
        <v>675</v>
      </c>
      <c r="E849" t="s">
        <v>2791</v>
      </c>
      <c r="F849" t="s">
        <v>2792</v>
      </c>
      <c r="G849" t="s">
        <v>901</v>
      </c>
    </row>
    <row r="850" spans="1:7" hidden="1">
      <c r="A850">
        <v>866904</v>
      </c>
      <c r="B850" t="s">
        <v>2793</v>
      </c>
      <c r="C850" t="s">
        <v>665</v>
      </c>
      <c r="D850" t="s">
        <v>675</v>
      </c>
      <c r="E850" t="s">
        <v>2794</v>
      </c>
      <c r="F850" t="s">
        <v>2795</v>
      </c>
      <c r="G850" t="s">
        <v>1049</v>
      </c>
    </row>
    <row r="851" spans="1:7" hidden="1">
      <c r="A851">
        <v>866172</v>
      </c>
      <c r="B851" t="s">
        <v>2796</v>
      </c>
      <c r="C851" t="s">
        <v>665</v>
      </c>
      <c r="D851" t="s">
        <v>675</v>
      </c>
      <c r="E851" t="s">
        <v>2797</v>
      </c>
      <c r="F851" t="s">
        <v>2798</v>
      </c>
      <c r="G851" t="s">
        <v>860</v>
      </c>
    </row>
    <row r="852" spans="1:7" hidden="1">
      <c r="A852">
        <v>865174</v>
      </c>
      <c r="B852" t="s">
        <v>2799</v>
      </c>
      <c r="C852" t="s">
        <v>665</v>
      </c>
      <c r="D852" t="s">
        <v>675</v>
      </c>
      <c r="E852" t="s">
        <v>2800</v>
      </c>
      <c r="F852" t="s">
        <v>2801</v>
      </c>
      <c r="G852" t="s">
        <v>1114</v>
      </c>
    </row>
    <row r="853" spans="1:7" hidden="1">
      <c r="A853">
        <v>866675</v>
      </c>
      <c r="B853" t="s">
        <v>2802</v>
      </c>
      <c r="C853" t="s">
        <v>665</v>
      </c>
      <c r="D853" t="s">
        <v>675</v>
      </c>
      <c r="E853" t="s">
        <v>2803</v>
      </c>
      <c r="F853" t="s">
        <v>2804</v>
      </c>
      <c r="G853" t="s">
        <v>809</v>
      </c>
    </row>
    <row r="854" spans="1:7" hidden="1">
      <c r="A854">
        <v>867349</v>
      </c>
      <c r="B854" t="s">
        <v>2805</v>
      </c>
      <c r="C854" t="s">
        <v>665</v>
      </c>
      <c r="D854" t="s">
        <v>675</v>
      </c>
      <c r="E854" t="s">
        <v>2806</v>
      </c>
      <c r="F854" t="s">
        <v>2807</v>
      </c>
      <c r="G854" t="s">
        <v>1326</v>
      </c>
    </row>
    <row r="855" spans="1:7" hidden="1">
      <c r="A855">
        <v>865698</v>
      </c>
      <c r="B855" t="s">
        <v>2808</v>
      </c>
      <c r="C855" t="s">
        <v>665</v>
      </c>
      <c r="D855" t="s">
        <v>675</v>
      </c>
      <c r="E855" t="s">
        <v>2809</v>
      </c>
      <c r="F855" t="s">
        <v>2810</v>
      </c>
      <c r="G855" t="s">
        <v>1209</v>
      </c>
    </row>
    <row r="856" spans="1:7" hidden="1">
      <c r="A856">
        <v>864525</v>
      </c>
      <c r="B856" t="s">
        <v>2811</v>
      </c>
      <c r="C856" t="s">
        <v>665</v>
      </c>
      <c r="D856" t="s">
        <v>675</v>
      </c>
      <c r="E856" t="s">
        <v>835</v>
      </c>
      <c r="F856" t="s">
        <v>668</v>
      </c>
      <c r="G856" t="s">
        <v>1053</v>
      </c>
    </row>
    <row r="857" spans="1:7" hidden="1">
      <c r="A857">
        <v>866827</v>
      </c>
      <c r="B857" t="s">
        <v>754</v>
      </c>
      <c r="C857" t="s">
        <v>665</v>
      </c>
      <c r="D857" t="s">
        <v>675</v>
      </c>
      <c r="E857" t="s">
        <v>2812</v>
      </c>
      <c r="F857" t="s">
        <v>2813</v>
      </c>
      <c r="G857" t="s">
        <v>1341</v>
      </c>
    </row>
    <row r="858" spans="1:7" hidden="1">
      <c r="A858">
        <v>866676</v>
      </c>
      <c r="B858" t="s">
        <v>2814</v>
      </c>
      <c r="C858" t="s">
        <v>665</v>
      </c>
      <c r="D858" t="s">
        <v>675</v>
      </c>
      <c r="E858" t="s">
        <v>2815</v>
      </c>
      <c r="F858" t="s">
        <v>2816</v>
      </c>
      <c r="G858" t="s">
        <v>809</v>
      </c>
    </row>
    <row r="859" spans="1:7" hidden="1">
      <c r="A859">
        <v>867176</v>
      </c>
      <c r="B859" t="s">
        <v>2817</v>
      </c>
      <c r="C859" t="s">
        <v>665</v>
      </c>
      <c r="D859" t="s">
        <v>675</v>
      </c>
      <c r="E859" t="s">
        <v>2818</v>
      </c>
      <c r="F859" t="s">
        <v>2819</v>
      </c>
      <c r="G859" t="s">
        <v>944</v>
      </c>
    </row>
    <row r="860" spans="1:7" hidden="1">
      <c r="A860">
        <v>865592</v>
      </c>
      <c r="B860" t="s">
        <v>2820</v>
      </c>
      <c r="C860" t="s">
        <v>665</v>
      </c>
      <c r="D860" t="s">
        <v>675</v>
      </c>
      <c r="E860" t="s">
        <v>2821</v>
      </c>
      <c r="F860" t="s">
        <v>2822</v>
      </c>
      <c r="G860" t="s">
        <v>1128</v>
      </c>
    </row>
    <row r="861" spans="1:7" hidden="1">
      <c r="A861">
        <v>867039</v>
      </c>
      <c r="B861" t="s">
        <v>2823</v>
      </c>
      <c r="C861" t="s">
        <v>665</v>
      </c>
      <c r="D861" t="s">
        <v>675</v>
      </c>
      <c r="E861" t="s">
        <v>2824</v>
      </c>
      <c r="F861" t="s">
        <v>2825</v>
      </c>
      <c r="G861" t="s">
        <v>823</v>
      </c>
    </row>
    <row r="862" spans="1:7" hidden="1">
      <c r="A862">
        <v>867091</v>
      </c>
      <c r="B862" t="s">
        <v>2826</v>
      </c>
      <c r="C862" t="s">
        <v>665</v>
      </c>
      <c r="D862" t="s">
        <v>675</v>
      </c>
      <c r="E862" t="s">
        <v>2827</v>
      </c>
      <c r="F862" t="s">
        <v>2828</v>
      </c>
      <c r="G862" t="s">
        <v>851</v>
      </c>
    </row>
    <row r="863" spans="1:7" hidden="1">
      <c r="A863">
        <v>867755</v>
      </c>
      <c r="B863" t="s">
        <v>2829</v>
      </c>
      <c r="C863" t="s">
        <v>665</v>
      </c>
      <c r="D863" t="s">
        <v>675</v>
      </c>
      <c r="E863" t="s">
        <v>2830</v>
      </c>
      <c r="F863" t="s">
        <v>2831</v>
      </c>
      <c r="G863" t="s">
        <v>705</v>
      </c>
    </row>
    <row r="864" spans="1:7" hidden="1">
      <c r="A864">
        <v>865175</v>
      </c>
      <c r="B864" t="s">
        <v>2832</v>
      </c>
      <c r="C864" t="s">
        <v>665</v>
      </c>
      <c r="D864" t="s">
        <v>675</v>
      </c>
      <c r="E864" t="s">
        <v>2833</v>
      </c>
      <c r="F864" t="s">
        <v>2834</v>
      </c>
      <c r="G864" t="s">
        <v>1114</v>
      </c>
    </row>
    <row r="865" spans="1:7" hidden="1">
      <c r="A865">
        <v>866905</v>
      </c>
      <c r="B865" t="s">
        <v>2835</v>
      </c>
      <c r="C865" t="s">
        <v>665</v>
      </c>
      <c r="D865" t="s">
        <v>675</v>
      </c>
      <c r="E865" t="s">
        <v>2836</v>
      </c>
      <c r="F865" t="s">
        <v>2837</v>
      </c>
      <c r="G865" t="s">
        <v>1049</v>
      </c>
    </row>
    <row r="866" spans="1:7" hidden="1">
      <c r="A866">
        <v>865039</v>
      </c>
      <c r="B866" t="s">
        <v>2838</v>
      </c>
      <c r="C866" t="s">
        <v>665</v>
      </c>
      <c r="D866" t="s">
        <v>675</v>
      </c>
      <c r="E866" t="s">
        <v>2839</v>
      </c>
      <c r="F866" t="s">
        <v>2840</v>
      </c>
      <c r="G866" t="s">
        <v>1139</v>
      </c>
    </row>
    <row r="867" spans="1:7" hidden="1">
      <c r="A867">
        <v>866597</v>
      </c>
      <c r="B867" t="s">
        <v>2841</v>
      </c>
      <c r="C867" t="s">
        <v>665</v>
      </c>
      <c r="D867" t="s">
        <v>675</v>
      </c>
      <c r="E867" t="s">
        <v>2842</v>
      </c>
      <c r="F867" t="s">
        <v>2843</v>
      </c>
      <c r="G867" t="s">
        <v>888</v>
      </c>
    </row>
    <row r="868" spans="1:7" hidden="1">
      <c r="A868">
        <v>866281</v>
      </c>
      <c r="B868" t="s">
        <v>2844</v>
      </c>
      <c r="C868" t="s">
        <v>665</v>
      </c>
      <c r="D868" t="s">
        <v>675</v>
      </c>
      <c r="E868" t="s">
        <v>2845</v>
      </c>
      <c r="F868" t="s">
        <v>2846</v>
      </c>
      <c r="G868" t="s">
        <v>1296</v>
      </c>
    </row>
    <row r="869" spans="1:7" hidden="1">
      <c r="A869">
        <v>867743</v>
      </c>
      <c r="B869" t="s">
        <v>2847</v>
      </c>
      <c r="C869" t="s">
        <v>665</v>
      </c>
      <c r="D869" t="s">
        <v>675</v>
      </c>
      <c r="E869" t="s">
        <v>2848</v>
      </c>
      <c r="F869" t="s">
        <v>2849</v>
      </c>
      <c r="G869" t="s">
        <v>804</v>
      </c>
    </row>
    <row r="870" spans="1:7" hidden="1">
      <c r="A870">
        <v>866406</v>
      </c>
      <c r="B870" t="s">
        <v>2850</v>
      </c>
      <c r="C870" t="s">
        <v>665</v>
      </c>
      <c r="D870" t="s">
        <v>675</v>
      </c>
      <c r="E870" t="s">
        <v>2851</v>
      </c>
      <c r="F870" t="s">
        <v>2852</v>
      </c>
      <c r="G870" t="s">
        <v>683</v>
      </c>
    </row>
    <row r="871" spans="1:7" hidden="1">
      <c r="A871">
        <v>865105</v>
      </c>
      <c r="B871" t="s">
        <v>2853</v>
      </c>
      <c r="C871" t="s">
        <v>665</v>
      </c>
      <c r="D871" t="s">
        <v>675</v>
      </c>
      <c r="E871" t="s">
        <v>2854</v>
      </c>
      <c r="F871" t="s">
        <v>2855</v>
      </c>
      <c r="G871" t="s">
        <v>1162</v>
      </c>
    </row>
    <row r="872" spans="1:7" hidden="1">
      <c r="A872">
        <v>867092</v>
      </c>
      <c r="B872" t="s">
        <v>2856</v>
      </c>
      <c r="C872" t="s">
        <v>665</v>
      </c>
      <c r="D872" t="s">
        <v>675</v>
      </c>
      <c r="E872" t="s">
        <v>2857</v>
      </c>
      <c r="F872" t="s">
        <v>2858</v>
      </c>
      <c r="G872" t="s">
        <v>851</v>
      </c>
    </row>
    <row r="873" spans="1:7" hidden="1">
      <c r="A873">
        <v>865040</v>
      </c>
      <c r="B873" t="s">
        <v>2859</v>
      </c>
      <c r="C873" t="s">
        <v>665</v>
      </c>
      <c r="D873" t="s">
        <v>675</v>
      </c>
      <c r="E873" t="s">
        <v>2860</v>
      </c>
      <c r="F873" t="s">
        <v>2861</v>
      </c>
      <c r="G873" t="s">
        <v>1139</v>
      </c>
    </row>
    <row r="874" spans="1:7" hidden="1">
      <c r="A874">
        <v>866525</v>
      </c>
      <c r="B874" t="s">
        <v>2862</v>
      </c>
      <c r="C874" t="s">
        <v>665</v>
      </c>
      <c r="D874" t="s">
        <v>675</v>
      </c>
      <c r="E874" t="s">
        <v>2863</v>
      </c>
      <c r="F874" t="s">
        <v>2864</v>
      </c>
      <c r="G874" t="s">
        <v>779</v>
      </c>
    </row>
    <row r="875" spans="1:7" hidden="1">
      <c r="A875">
        <v>864152</v>
      </c>
      <c r="B875" t="s">
        <v>2865</v>
      </c>
      <c r="C875" t="s">
        <v>665</v>
      </c>
      <c r="D875" t="s">
        <v>675</v>
      </c>
      <c r="E875" t="s">
        <v>835</v>
      </c>
      <c r="F875" t="s">
        <v>668</v>
      </c>
      <c r="G875" t="s">
        <v>905</v>
      </c>
    </row>
    <row r="876" spans="1:7" hidden="1">
      <c r="A876">
        <v>866407</v>
      </c>
      <c r="B876" t="s">
        <v>2866</v>
      </c>
      <c r="C876" t="s">
        <v>665</v>
      </c>
      <c r="D876" t="s">
        <v>675</v>
      </c>
      <c r="E876" t="s">
        <v>2867</v>
      </c>
      <c r="F876" t="s">
        <v>2868</v>
      </c>
      <c r="G876" t="s">
        <v>683</v>
      </c>
    </row>
    <row r="877" spans="1:7" hidden="1">
      <c r="A877">
        <v>865783</v>
      </c>
      <c r="B877" t="s">
        <v>2869</v>
      </c>
      <c r="C877" t="s">
        <v>665</v>
      </c>
      <c r="D877" t="s">
        <v>675</v>
      </c>
      <c r="E877" t="s">
        <v>2870</v>
      </c>
      <c r="F877" t="s">
        <v>2871</v>
      </c>
      <c r="G877" t="s">
        <v>1619</v>
      </c>
    </row>
    <row r="878" spans="1:7" hidden="1">
      <c r="A878">
        <v>867529</v>
      </c>
      <c r="B878" t="s">
        <v>2872</v>
      </c>
      <c r="C878" t="s">
        <v>665</v>
      </c>
      <c r="D878" t="s">
        <v>675</v>
      </c>
      <c r="E878" t="s">
        <v>2873</v>
      </c>
      <c r="F878" t="s">
        <v>2874</v>
      </c>
      <c r="G878" t="s">
        <v>898</v>
      </c>
    </row>
    <row r="879" spans="1:7" hidden="1">
      <c r="A879">
        <v>866408</v>
      </c>
      <c r="B879" t="s">
        <v>2875</v>
      </c>
      <c r="C879" t="s">
        <v>665</v>
      </c>
      <c r="D879" t="s">
        <v>675</v>
      </c>
      <c r="E879" t="s">
        <v>2876</v>
      </c>
      <c r="F879" t="s">
        <v>2877</v>
      </c>
      <c r="G879" t="s">
        <v>683</v>
      </c>
    </row>
    <row r="880" spans="1:7" hidden="1">
      <c r="A880">
        <v>865076</v>
      </c>
      <c r="B880" t="s">
        <v>2878</v>
      </c>
      <c r="C880" t="s">
        <v>665</v>
      </c>
      <c r="D880" t="s">
        <v>675</v>
      </c>
      <c r="E880" t="s">
        <v>2879</v>
      </c>
      <c r="F880" t="s">
        <v>2880</v>
      </c>
      <c r="G880" t="s">
        <v>1334</v>
      </c>
    </row>
    <row r="881" spans="1:7" hidden="1">
      <c r="A881">
        <v>866409</v>
      </c>
      <c r="B881" t="s">
        <v>2881</v>
      </c>
      <c r="C881" t="s">
        <v>665</v>
      </c>
      <c r="D881" t="s">
        <v>675</v>
      </c>
      <c r="E881" t="s">
        <v>2882</v>
      </c>
      <c r="F881" t="s">
        <v>2883</v>
      </c>
      <c r="G881" t="s">
        <v>683</v>
      </c>
    </row>
    <row r="882" spans="1:7" hidden="1">
      <c r="A882">
        <v>867568</v>
      </c>
      <c r="B882" t="s">
        <v>2884</v>
      </c>
      <c r="C882" t="s">
        <v>665</v>
      </c>
      <c r="D882" t="s">
        <v>675</v>
      </c>
      <c r="E882" t="s">
        <v>2885</v>
      </c>
      <c r="F882" t="s">
        <v>2886</v>
      </c>
      <c r="G882" t="s">
        <v>1089</v>
      </c>
    </row>
    <row r="883" spans="1:7" hidden="1">
      <c r="A883">
        <v>865288</v>
      </c>
      <c r="B883" t="s">
        <v>2887</v>
      </c>
      <c r="C883" t="s">
        <v>665</v>
      </c>
      <c r="D883" t="s">
        <v>675</v>
      </c>
      <c r="E883" t="s">
        <v>2888</v>
      </c>
      <c r="F883" t="s">
        <v>2889</v>
      </c>
      <c r="G883" t="s">
        <v>1241</v>
      </c>
    </row>
    <row r="884" spans="1:7" hidden="1">
      <c r="A884">
        <v>866598</v>
      </c>
      <c r="B884" t="s">
        <v>2890</v>
      </c>
      <c r="C884" t="s">
        <v>665</v>
      </c>
      <c r="D884" t="s">
        <v>675</v>
      </c>
      <c r="E884" t="s">
        <v>2891</v>
      </c>
      <c r="F884" t="s">
        <v>2892</v>
      </c>
      <c r="G884" t="s">
        <v>888</v>
      </c>
    </row>
    <row r="885" spans="1:7" hidden="1">
      <c r="A885">
        <v>864978</v>
      </c>
      <c r="B885" t="s">
        <v>2893</v>
      </c>
      <c r="C885" t="s">
        <v>665</v>
      </c>
      <c r="D885" t="s">
        <v>675</v>
      </c>
      <c r="E885" t="s">
        <v>2894</v>
      </c>
      <c r="F885" t="s">
        <v>2895</v>
      </c>
      <c r="G885" t="s">
        <v>1282</v>
      </c>
    </row>
    <row r="886" spans="1:7" hidden="1">
      <c r="A886">
        <v>866173</v>
      </c>
      <c r="B886" t="s">
        <v>2896</v>
      </c>
      <c r="C886" t="s">
        <v>665</v>
      </c>
      <c r="D886" t="s">
        <v>675</v>
      </c>
      <c r="E886" t="s">
        <v>2897</v>
      </c>
      <c r="F886" t="s">
        <v>2898</v>
      </c>
      <c r="G886" t="s">
        <v>860</v>
      </c>
    </row>
    <row r="887" spans="1:7" hidden="1">
      <c r="A887">
        <v>867808</v>
      </c>
      <c r="B887" t="s">
        <v>602</v>
      </c>
      <c r="C887" t="s">
        <v>665</v>
      </c>
      <c r="D887" t="s">
        <v>675</v>
      </c>
      <c r="E887" t="s">
        <v>2899</v>
      </c>
      <c r="F887" t="s">
        <v>2900</v>
      </c>
      <c r="G887" t="s">
        <v>613</v>
      </c>
    </row>
    <row r="888" spans="1:7" hidden="1">
      <c r="A888">
        <v>866082</v>
      </c>
      <c r="B888" t="s">
        <v>2901</v>
      </c>
      <c r="C888" t="s">
        <v>665</v>
      </c>
      <c r="D888" t="s">
        <v>675</v>
      </c>
      <c r="E888" t="s">
        <v>2902</v>
      </c>
      <c r="F888" t="s">
        <v>2903</v>
      </c>
      <c r="G888" t="s">
        <v>1448</v>
      </c>
    </row>
    <row r="889" spans="1:7" hidden="1">
      <c r="A889">
        <v>866174</v>
      </c>
      <c r="B889" t="s">
        <v>2904</v>
      </c>
      <c r="C889" t="s">
        <v>665</v>
      </c>
      <c r="D889" t="s">
        <v>675</v>
      </c>
      <c r="E889" t="s">
        <v>2905</v>
      </c>
      <c r="F889" t="s">
        <v>2906</v>
      </c>
      <c r="G889" t="s">
        <v>860</v>
      </c>
    </row>
    <row r="890" spans="1:7" hidden="1">
      <c r="A890">
        <v>865349</v>
      </c>
      <c r="B890" t="s">
        <v>2907</v>
      </c>
      <c r="C890" t="s">
        <v>665</v>
      </c>
      <c r="D890" t="s">
        <v>675</v>
      </c>
      <c r="E890" t="s">
        <v>2908</v>
      </c>
      <c r="F890" t="s">
        <v>2909</v>
      </c>
      <c r="G890" t="s">
        <v>909</v>
      </c>
    </row>
    <row r="891" spans="1:7" hidden="1">
      <c r="A891">
        <v>865648</v>
      </c>
      <c r="B891" t="s">
        <v>2910</v>
      </c>
      <c r="C891" t="s">
        <v>665</v>
      </c>
      <c r="D891" t="s">
        <v>675</v>
      </c>
      <c r="E891" t="s">
        <v>2911</v>
      </c>
      <c r="F891" t="s">
        <v>2912</v>
      </c>
      <c r="G891" t="s">
        <v>795</v>
      </c>
    </row>
    <row r="892" spans="1:7" hidden="1">
      <c r="A892">
        <v>866282</v>
      </c>
      <c r="B892" t="s">
        <v>2913</v>
      </c>
      <c r="C892" t="s">
        <v>665</v>
      </c>
      <c r="D892" t="s">
        <v>675</v>
      </c>
      <c r="E892" t="s">
        <v>2914</v>
      </c>
      <c r="F892" t="s">
        <v>2915</v>
      </c>
      <c r="G892" t="s">
        <v>1296</v>
      </c>
    </row>
    <row r="893" spans="1:7" hidden="1">
      <c r="A893">
        <v>866175</v>
      </c>
      <c r="B893" t="s">
        <v>2916</v>
      </c>
      <c r="C893" t="s">
        <v>665</v>
      </c>
      <c r="D893" t="s">
        <v>675</v>
      </c>
      <c r="E893" t="s">
        <v>2917</v>
      </c>
      <c r="F893" t="s">
        <v>2918</v>
      </c>
      <c r="G893" t="s">
        <v>860</v>
      </c>
    </row>
    <row r="894" spans="1:7" hidden="1">
      <c r="A894">
        <v>866001</v>
      </c>
      <c r="B894" t="s">
        <v>2919</v>
      </c>
      <c r="C894" t="s">
        <v>665</v>
      </c>
      <c r="D894" t="s">
        <v>675</v>
      </c>
      <c r="E894" t="s">
        <v>2920</v>
      </c>
      <c r="F894" t="s">
        <v>2921</v>
      </c>
      <c r="G894" t="s">
        <v>1045</v>
      </c>
    </row>
    <row r="895" spans="1:7" hidden="1">
      <c r="A895">
        <v>867325</v>
      </c>
      <c r="B895" t="s">
        <v>2922</v>
      </c>
      <c r="C895" t="s">
        <v>665</v>
      </c>
      <c r="D895" t="s">
        <v>675</v>
      </c>
      <c r="E895" t="s">
        <v>2923</v>
      </c>
      <c r="F895" t="s">
        <v>2924</v>
      </c>
      <c r="G895" t="s">
        <v>955</v>
      </c>
    </row>
    <row r="896" spans="1:7" hidden="1">
      <c r="A896">
        <v>866677</v>
      </c>
      <c r="B896" t="s">
        <v>2925</v>
      </c>
      <c r="C896" t="s">
        <v>665</v>
      </c>
      <c r="D896" t="s">
        <v>675</v>
      </c>
      <c r="E896" t="s">
        <v>2926</v>
      </c>
      <c r="F896" t="s">
        <v>2927</v>
      </c>
      <c r="G896" t="s">
        <v>809</v>
      </c>
    </row>
    <row r="897" spans="1:7" hidden="1">
      <c r="A897">
        <v>866678</v>
      </c>
      <c r="B897" t="s">
        <v>2928</v>
      </c>
      <c r="C897" t="s">
        <v>665</v>
      </c>
      <c r="D897" t="s">
        <v>675</v>
      </c>
      <c r="E897" t="s">
        <v>2929</v>
      </c>
      <c r="F897" t="s">
        <v>2930</v>
      </c>
      <c r="G897" t="s">
        <v>809</v>
      </c>
    </row>
    <row r="898" spans="1:7" hidden="1">
      <c r="A898">
        <v>865699</v>
      </c>
      <c r="B898" t="s">
        <v>2931</v>
      </c>
      <c r="C898" t="s">
        <v>665</v>
      </c>
      <c r="D898" t="s">
        <v>675</v>
      </c>
      <c r="E898" t="s">
        <v>2932</v>
      </c>
      <c r="F898" t="s">
        <v>2933</v>
      </c>
      <c r="G898" t="s">
        <v>1209</v>
      </c>
    </row>
    <row r="899" spans="1:7" hidden="1">
      <c r="A899">
        <v>867908</v>
      </c>
      <c r="B899" t="s">
        <v>2934</v>
      </c>
      <c r="C899" t="s">
        <v>665</v>
      </c>
      <c r="D899" t="s">
        <v>675</v>
      </c>
      <c r="E899" t="s">
        <v>2935</v>
      </c>
      <c r="F899" t="s">
        <v>616</v>
      </c>
      <c r="G899" t="s">
        <v>675</v>
      </c>
    </row>
    <row r="900" spans="1:7" hidden="1">
      <c r="A900">
        <v>867463</v>
      </c>
      <c r="B900" t="s">
        <v>2936</v>
      </c>
      <c r="C900" t="s">
        <v>665</v>
      </c>
      <c r="D900" t="s">
        <v>675</v>
      </c>
      <c r="E900" t="s">
        <v>2937</v>
      </c>
      <c r="F900" t="s">
        <v>2938</v>
      </c>
      <c r="G900" t="s">
        <v>842</v>
      </c>
    </row>
    <row r="901" spans="1:7" hidden="1">
      <c r="A901">
        <v>866906</v>
      </c>
      <c r="B901" t="s">
        <v>2939</v>
      </c>
      <c r="C901" t="s">
        <v>665</v>
      </c>
      <c r="D901" t="s">
        <v>675</v>
      </c>
      <c r="E901" t="s">
        <v>2940</v>
      </c>
      <c r="F901" t="s">
        <v>2941</v>
      </c>
      <c r="G901" t="s">
        <v>1049</v>
      </c>
    </row>
    <row r="902" spans="1:7" hidden="1">
      <c r="A902">
        <v>866560</v>
      </c>
      <c r="B902" t="s">
        <v>2942</v>
      </c>
      <c r="C902" t="s">
        <v>665</v>
      </c>
      <c r="D902" t="s">
        <v>675</v>
      </c>
      <c r="E902" t="s">
        <v>2943</v>
      </c>
      <c r="F902" t="s">
        <v>2944</v>
      </c>
      <c r="G902" t="s">
        <v>1053</v>
      </c>
    </row>
    <row r="903" spans="1:7" hidden="1">
      <c r="A903">
        <v>866120</v>
      </c>
      <c r="B903" t="s">
        <v>2945</v>
      </c>
      <c r="C903" t="s">
        <v>665</v>
      </c>
      <c r="D903" t="s">
        <v>675</v>
      </c>
      <c r="E903" t="s">
        <v>2946</v>
      </c>
      <c r="F903" t="s">
        <v>2947</v>
      </c>
      <c r="G903" t="s">
        <v>1126</v>
      </c>
    </row>
    <row r="904" spans="1:7" hidden="1">
      <c r="A904">
        <v>867350</v>
      </c>
      <c r="B904" t="s">
        <v>2948</v>
      </c>
      <c r="C904" t="s">
        <v>665</v>
      </c>
      <c r="D904" t="s">
        <v>675</v>
      </c>
      <c r="E904" t="s">
        <v>2949</v>
      </c>
      <c r="F904" t="s">
        <v>2950</v>
      </c>
      <c r="G904" t="s">
        <v>1326</v>
      </c>
    </row>
    <row r="905" spans="1:7" hidden="1">
      <c r="A905">
        <v>865649</v>
      </c>
      <c r="B905" t="s">
        <v>2951</v>
      </c>
      <c r="C905" t="s">
        <v>665</v>
      </c>
      <c r="D905" t="s">
        <v>675</v>
      </c>
      <c r="E905" t="s">
        <v>2952</v>
      </c>
      <c r="F905" t="s">
        <v>2953</v>
      </c>
      <c r="G905" t="s">
        <v>795</v>
      </c>
    </row>
    <row r="906" spans="1:7" hidden="1">
      <c r="A906">
        <v>864300</v>
      </c>
      <c r="B906" t="s">
        <v>2954</v>
      </c>
      <c r="C906" t="s">
        <v>665</v>
      </c>
      <c r="D906" t="s">
        <v>675</v>
      </c>
      <c r="E906" t="s">
        <v>835</v>
      </c>
      <c r="F906" t="s">
        <v>668</v>
      </c>
      <c r="G906" t="s">
        <v>828</v>
      </c>
    </row>
    <row r="907" spans="1:7" hidden="1">
      <c r="A907">
        <v>864203</v>
      </c>
      <c r="B907" t="s">
        <v>2955</v>
      </c>
      <c r="C907" t="s">
        <v>665</v>
      </c>
      <c r="D907" t="s">
        <v>675</v>
      </c>
      <c r="E907" t="s">
        <v>835</v>
      </c>
      <c r="F907" t="s">
        <v>668</v>
      </c>
      <c r="G907" t="s">
        <v>1241</v>
      </c>
    </row>
    <row r="908" spans="1:7" hidden="1">
      <c r="A908">
        <v>867427</v>
      </c>
      <c r="B908" t="s">
        <v>2956</v>
      </c>
      <c r="C908" t="s">
        <v>665</v>
      </c>
      <c r="D908" t="s">
        <v>675</v>
      </c>
      <c r="E908" t="s">
        <v>2957</v>
      </c>
      <c r="F908" t="s">
        <v>2958</v>
      </c>
      <c r="G908" t="s">
        <v>814</v>
      </c>
    </row>
    <row r="909" spans="1:7" hidden="1">
      <c r="A909">
        <v>865289</v>
      </c>
      <c r="B909" t="s">
        <v>2959</v>
      </c>
      <c r="C909" t="s">
        <v>665</v>
      </c>
      <c r="D909" t="s">
        <v>675</v>
      </c>
      <c r="E909" t="s">
        <v>2960</v>
      </c>
      <c r="F909" t="s">
        <v>2961</v>
      </c>
      <c r="G909" t="s">
        <v>1241</v>
      </c>
    </row>
    <row r="910" spans="1:7" hidden="1">
      <c r="A910">
        <v>866283</v>
      </c>
      <c r="B910" t="s">
        <v>2962</v>
      </c>
      <c r="C910" t="s">
        <v>665</v>
      </c>
      <c r="D910" t="s">
        <v>675</v>
      </c>
      <c r="E910" t="s">
        <v>2963</v>
      </c>
      <c r="F910" t="s">
        <v>2964</v>
      </c>
      <c r="G910" t="s">
        <v>1296</v>
      </c>
    </row>
    <row r="911" spans="1:7" hidden="1">
      <c r="A911">
        <v>866083</v>
      </c>
      <c r="B911" t="s">
        <v>2965</v>
      </c>
      <c r="C911" t="s">
        <v>665</v>
      </c>
      <c r="D911" t="s">
        <v>675</v>
      </c>
      <c r="E911" t="s">
        <v>2966</v>
      </c>
      <c r="F911" t="s">
        <v>2967</v>
      </c>
      <c r="G911" t="s">
        <v>1448</v>
      </c>
    </row>
    <row r="912" spans="1:7" hidden="1">
      <c r="A912">
        <v>865977</v>
      </c>
      <c r="B912" t="s">
        <v>2968</v>
      </c>
      <c r="C912" t="s">
        <v>665</v>
      </c>
      <c r="D912" t="s">
        <v>675</v>
      </c>
      <c r="E912" t="s">
        <v>2969</v>
      </c>
      <c r="F912" t="s">
        <v>2970</v>
      </c>
      <c r="G912" t="s">
        <v>799</v>
      </c>
    </row>
    <row r="913" spans="1:7" hidden="1">
      <c r="A913">
        <v>865950</v>
      </c>
      <c r="B913" t="s">
        <v>2971</v>
      </c>
      <c r="C913" t="s">
        <v>665</v>
      </c>
      <c r="D913" t="s">
        <v>675</v>
      </c>
      <c r="E913" t="s">
        <v>2972</v>
      </c>
      <c r="F913" t="s">
        <v>2973</v>
      </c>
      <c r="G913" t="s">
        <v>937</v>
      </c>
    </row>
    <row r="914" spans="1:7" hidden="1">
      <c r="A914">
        <v>866526</v>
      </c>
      <c r="B914" t="s">
        <v>2974</v>
      </c>
      <c r="C914" t="s">
        <v>665</v>
      </c>
      <c r="D914" t="s">
        <v>675</v>
      </c>
      <c r="E914" t="s">
        <v>2975</v>
      </c>
      <c r="F914" t="s">
        <v>2976</v>
      </c>
      <c r="G914" t="s">
        <v>779</v>
      </c>
    </row>
    <row r="915" spans="1:7" hidden="1">
      <c r="A915">
        <v>865405</v>
      </c>
      <c r="B915" t="s">
        <v>2977</v>
      </c>
      <c r="C915" t="s">
        <v>665</v>
      </c>
      <c r="D915" t="s">
        <v>675</v>
      </c>
      <c r="E915" t="s">
        <v>2978</v>
      </c>
      <c r="F915" t="s">
        <v>2979</v>
      </c>
      <c r="G915" t="s">
        <v>669</v>
      </c>
    </row>
    <row r="916" spans="1:7" hidden="1">
      <c r="A916">
        <v>865290</v>
      </c>
      <c r="B916" t="s">
        <v>2980</v>
      </c>
      <c r="C916" t="s">
        <v>665</v>
      </c>
      <c r="D916" t="s">
        <v>675</v>
      </c>
      <c r="E916" t="s">
        <v>2981</v>
      </c>
      <c r="F916" t="s">
        <v>2982</v>
      </c>
      <c r="G916" t="s">
        <v>1241</v>
      </c>
    </row>
    <row r="917" spans="1:7" hidden="1">
      <c r="A917">
        <v>866033</v>
      </c>
      <c r="B917" t="s">
        <v>2983</v>
      </c>
      <c r="C917" t="s">
        <v>665</v>
      </c>
      <c r="D917" t="s">
        <v>675</v>
      </c>
      <c r="E917" t="s">
        <v>2984</v>
      </c>
      <c r="F917" t="s">
        <v>2985</v>
      </c>
      <c r="G917" t="s">
        <v>828</v>
      </c>
    </row>
    <row r="918" spans="1:7" hidden="1">
      <c r="A918">
        <v>867093</v>
      </c>
      <c r="B918" t="s">
        <v>2986</v>
      </c>
      <c r="C918" t="s">
        <v>665</v>
      </c>
      <c r="D918" t="s">
        <v>675</v>
      </c>
      <c r="E918" t="s">
        <v>2987</v>
      </c>
      <c r="F918" t="s">
        <v>2988</v>
      </c>
      <c r="G918" t="s">
        <v>851</v>
      </c>
    </row>
    <row r="919" spans="1:7" hidden="1">
      <c r="A919">
        <v>866176</v>
      </c>
      <c r="B919" t="s">
        <v>2989</v>
      </c>
      <c r="C919" t="s">
        <v>665</v>
      </c>
      <c r="D919" t="s">
        <v>675</v>
      </c>
      <c r="E919" t="s">
        <v>2990</v>
      </c>
      <c r="F919" t="s">
        <v>2991</v>
      </c>
      <c r="G919" t="s">
        <v>860</v>
      </c>
    </row>
    <row r="920" spans="1:7" hidden="1">
      <c r="A920">
        <v>867428</v>
      </c>
      <c r="B920" t="s">
        <v>2992</v>
      </c>
      <c r="C920" t="s">
        <v>665</v>
      </c>
      <c r="D920" t="s">
        <v>675</v>
      </c>
      <c r="E920" t="s">
        <v>2993</v>
      </c>
      <c r="F920" t="s">
        <v>2994</v>
      </c>
      <c r="G920" t="s">
        <v>814</v>
      </c>
    </row>
    <row r="921" spans="1:7" hidden="1">
      <c r="A921">
        <v>865371</v>
      </c>
      <c r="B921" t="s">
        <v>2995</v>
      </c>
      <c r="C921" t="s">
        <v>665</v>
      </c>
      <c r="D921" t="s">
        <v>675</v>
      </c>
      <c r="E921" t="s">
        <v>2996</v>
      </c>
      <c r="F921" t="s">
        <v>2997</v>
      </c>
      <c r="G921" t="s">
        <v>1078</v>
      </c>
    </row>
    <row r="922" spans="1:7" hidden="1">
      <c r="A922">
        <v>867292</v>
      </c>
      <c r="B922" t="s">
        <v>2998</v>
      </c>
      <c r="C922" t="s">
        <v>665</v>
      </c>
      <c r="D922" t="s">
        <v>675</v>
      </c>
      <c r="E922" t="s">
        <v>2999</v>
      </c>
      <c r="F922" t="s">
        <v>3000</v>
      </c>
      <c r="G922" t="s">
        <v>1219</v>
      </c>
    </row>
    <row r="923" spans="1:7" hidden="1">
      <c r="A923">
        <v>866284</v>
      </c>
      <c r="B923" t="s">
        <v>3001</v>
      </c>
      <c r="C923" t="s">
        <v>665</v>
      </c>
      <c r="D923" t="s">
        <v>675</v>
      </c>
      <c r="E923" t="s">
        <v>3002</v>
      </c>
      <c r="F923" t="s">
        <v>3003</v>
      </c>
      <c r="G923" t="s">
        <v>1296</v>
      </c>
    </row>
    <row r="924" spans="1:7" hidden="1">
      <c r="A924">
        <v>865122</v>
      </c>
      <c r="B924" t="s">
        <v>3004</v>
      </c>
      <c r="C924" t="s">
        <v>665</v>
      </c>
      <c r="D924" t="s">
        <v>675</v>
      </c>
      <c r="E924" t="s">
        <v>3005</v>
      </c>
      <c r="F924" t="s">
        <v>3006</v>
      </c>
      <c r="G924" t="s">
        <v>846</v>
      </c>
    </row>
    <row r="925" spans="1:7" hidden="1">
      <c r="A925">
        <v>866251</v>
      </c>
      <c r="B925" t="s">
        <v>3007</v>
      </c>
      <c r="C925" t="s">
        <v>665</v>
      </c>
      <c r="D925" t="s">
        <v>675</v>
      </c>
      <c r="E925" t="s">
        <v>3008</v>
      </c>
      <c r="F925" t="s">
        <v>3009</v>
      </c>
      <c r="G925" t="s">
        <v>997</v>
      </c>
    </row>
    <row r="926" spans="1:7" hidden="1">
      <c r="A926">
        <v>864144</v>
      </c>
      <c r="B926" t="s">
        <v>3010</v>
      </c>
      <c r="C926" t="s">
        <v>665</v>
      </c>
      <c r="D926" t="s">
        <v>675</v>
      </c>
      <c r="E926" t="s">
        <v>835</v>
      </c>
      <c r="F926" t="s">
        <v>668</v>
      </c>
      <c r="G926" t="s">
        <v>1263</v>
      </c>
    </row>
    <row r="927" spans="1:7" hidden="1">
      <c r="A927">
        <v>864470</v>
      </c>
      <c r="B927" t="s">
        <v>3011</v>
      </c>
      <c r="C927" t="s">
        <v>665</v>
      </c>
      <c r="D927" t="s">
        <v>675</v>
      </c>
      <c r="E927" t="s">
        <v>835</v>
      </c>
      <c r="F927" t="s">
        <v>668</v>
      </c>
      <c r="G927" t="s">
        <v>955</v>
      </c>
    </row>
    <row r="928" spans="1:7" hidden="1">
      <c r="A928">
        <v>864139</v>
      </c>
      <c r="B928" t="s">
        <v>3012</v>
      </c>
      <c r="C928" t="s">
        <v>665</v>
      </c>
      <c r="D928" t="s">
        <v>675</v>
      </c>
      <c r="E928" t="s">
        <v>835</v>
      </c>
      <c r="F928" t="s">
        <v>668</v>
      </c>
      <c r="G928" t="s">
        <v>1263</v>
      </c>
    </row>
    <row r="929" spans="1:7" hidden="1">
      <c r="A929">
        <v>866139</v>
      </c>
      <c r="B929" t="s">
        <v>3013</v>
      </c>
      <c r="C929" t="s">
        <v>665</v>
      </c>
      <c r="D929" t="s">
        <v>675</v>
      </c>
      <c r="E929" t="s">
        <v>3014</v>
      </c>
      <c r="F929" t="s">
        <v>3015</v>
      </c>
      <c r="G929" t="s">
        <v>705</v>
      </c>
    </row>
    <row r="930" spans="1:7" hidden="1">
      <c r="A930">
        <v>866121</v>
      </c>
      <c r="B930" t="s">
        <v>3016</v>
      </c>
      <c r="C930" t="s">
        <v>665</v>
      </c>
      <c r="D930" t="s">
        <v>675</v>
      </c>
      <c r="E930" t="s">
        <v>3017</v>
      </c>
      <c r="F930" t="s">
        <v>3018</v>
      </c>
      <c r="G930" t="s">
        <v>1126</v>
      </c>
    </row>
    <row r="931" spans="1:7" hidden="1">
      <c r="A931">
        <v>867464</v>
      </c>
      <c r="B931" t="s">
        <v>3019</v>
      </c>
      <c r="C931" t="s">
        <v>665</v>
      </c>
      <c r="D931" t="s">
        <v>675</v>
      </c>
      <c r="E931" t="s">
        <v>3020</v>
      </c>
      <c r="F931" t="s">
        <v>3021</v>
      </c>
      <c r="G931" t="s">
        <v>842</v>
      </c>
    </row>
    <row r="932" spans="1:7" hidden="1">
      <c r="A932">
        <v>866224</v>
      </c>
      <c r="B932" t="s">
        <v>3022</v>
      </c>
      <c r="C932" t="s">
        <v>665</v>
      </c>
      <c r="D932" t="s">
        <v>675</v>
      </c>
      <c r="E932" t="s">
        <v>3023</v>
      </c>
      <c r="F932" t="s">
        <v>3024</v>
      </c>
      <c r="G932" t="s">
        <v>1590</v>
      </c>
    </row>
    <row r="933" spans="1:7" hidden="1">
      <c r="A933">
        <v>866034</v>
      </c>
      <c r="B933" t="s">
        <v>3025</v>
      </c>
      <c r="C933" t="s">
        <v>665</v>
      </c>
      <c r="D933" t="s">
        <v>675</v>
      </c>
      <c r="E933" t="s">
        <v>3026</v>
      </c>
      <c r="F933" t="s">
        <v>3027</v>
      </c>
      <c r="G933" t="s">
        <v>828</v>
      </c>
    </row>
    <row r="934" spans="1:7" hidden="1">
      <c r="A934">
        <v>867252</v>
      </c>
      <c r="B934" t="s">
        <v>3028</v>
      </c>
      <c r="C934" t="s">
        <v>665</v>
      </c>
      <c r="D934" t="s">
        <v>675</v>
      </c>
      <c r="E934" t="s">
        <v>3029</v>
      </c>
      <c r="F934" t="s">
        <v>3030</v>
      </c>
      <c r="G934" t="s">
        <v>884</v>
      </c>
    </row>
    <row r="935" spans="1:7" hidden="1">
      <c r="A935">
        <v>866679</v>
      </c>
      <c r="B935" t="s">
        <v>3031</v>
      </c>
      <c r="C935" t="s">
        <v>665</v>
      </c>
      <c r="D935" t="s">
        <v>675</v>
      </c>
      <c r="E935" t="s">
        <v>3032</v>
      </c>
      <c r="F935" t="s">
        <v>3033</v>
      </c>
      <c r="G935" t="s">
        <v>809</v>
      </c>
    </row>
    <row r="936" spans="1:7" hidden="1">
      <c r="A936">
        <v>867569</v>
      </c>
      <c r="B936" t="s">
        <v>3034</v>
      </c>
      <c r="C936" t="s">
        <v>665</v>
      </c>
      <c r="D936" t="s">
        <v>675</v>
      </c>
      <c r="E936" t="s">
        <v>3035</v>
      </c>
      <c r="F936" t="s">
        <v>3036</v>
      </c>
      <c r="G936" t="s">
        <v>1089</v>
      </c>
    </row>
    <row r="937" spans="1:7" hidden="1">
      <c r="A937">
        <v>866084</v>
      </c>
      <c r="B937" t="s">
        <v>3037</v>
      </c>
      <c r="C937" t="s">
        <v>665</v>
      </c>
      <c r="D937" t="s">
        <v>675</v>
      </c>
      <c r="E937" t="s">
        <v>3038</v>
      </c>
      <c r="F937" t="s">
        <v>3039</v>
      </c>
      <c r="G937" t="s">
        <v>1448</v>
      </c>
    </row>
    <row r="938" spans="1:7" hidden="1">
      <c r="A938">
        <v>867094</v>
      </c>
      <c r="B938" t="s">
        <v>3040</v>
      </c>
      <c r="C938" t="s">
        <v>665</v>
      </c>
      <c r="D938" t="s">
        <v>675</v>
      </c>
      <c r="E938" t="s">
        <v>3041</v>
      </c>
      <c r="F938" t="s">
        <v>3042</v>
      </c>
      <c r="G938" t="s">
        <v>851</v>
      </c>
    </row>
    <row r="939" spans="1:7" hidden="1">
      <c r="A939">
        <v>865176</v>
      </c>
      <c r="B939" t="s">
        <v>3043</v>
      </c>
      <c r="C939" t="s">
        <v>665</v>
      </c>
      <c r="D939" t="s">
        <v>675</v>
      </c>
      <c r="E939" t="s">
        <v>3044</v>
      </c>
      <c r="F939" t="s">
        <v>3045</v>
      </c>
      <c r="G939" t="s">
        <v>1114</v>
      </c>
    </row>
    <row r="940" spans="1:7" hidden="1">
      <c r="A940">
        <v>865951</v>
      </c>
      <c r="B940" t="s">
        <v>3046</v>
      </c>
      <c r="C940" t="s">
        <v>665</v>
      </c>
      <c r="D940" t="s">
        <v>675</v>
      </c>
      <c r="E940" t="s">
        <v>3047</v>
      </c>
      <c r="F940" t="s">
        <v>3048</v>
      </c>
      <c r="G940" t="s">
        <v>937</v>
      </c>
    </row>
    <row r="941" spans="1:7" hidden="1">
      <c r="A941">
        <v>866907</v>
      </c>
      <c r="B941" t="s">
        <v>3049</v>
      </c>
      <c r="C941" t="s">
        <v>665</v>
      </c>
      <c r="D941" t="s">
        <v>675</v>
      </c>
      <c r="E941" t="s">
        <v>3050</v>
      </c>
      <c r="F941" t="s">
        <v>3051</v>
      </c>
      <c r="G941" t="s">
        <v>1049</v>
      </c>
    </row>
    <row r="942" spans="1:7" hidden="1">
      <c r="A942">
        <v>867095</v>
      </c>
      <c r="B942" t="s">
        <v>3052</v>
      </c>
      <c r="C942" t="s">
        <v>665</v>
      </c>
      <c r="D942" t="s">
        <v>675</v>
      </c>
      <c r="E942" t="s">
        <v>3053</v>
      </c>
      <c r="F942" t="s">
        <v>3054</v>
      </c>
      <c r="G942" t="s">
        <v>851</v>
      </c>
    </row>
    <row r="943" spans="1:7" hidden="1">
      <c r="A943">
        <v>866002</v>
      </c>
      <c r="B943" t="s">
        <v>3055</v>
      </c>
      <c r="C943" t="s">
        <v>665</v>
      </c>
      <c r="D943" t="s">
        <v>675</v>
      </c>
      <c r="E943" t="s">
        <v>3056</v>
      </c>
      <c r="F943" t="s">
        <v>3057</v>
      </c>
      <c r="G943" t="s">
        <v>1045</v>
      </c>
    </row>
    <row r="944" spans="1:7" hidden="1">
      <c r="A944">
        <v>866003</v>
      </c>
      <c r="B944" t="s">
        <v>3058</v>
      </c>
      <c r="C944" t="s">
        <v>665</v>
      </c>
      <c r="D944" t="s">
        <v>675</v>
      </c>
      <c r="E944" t="s">
        <v>3059</v>
      </c>
      <c r="F944" t="s">
        <v>3060</v>
      </c>
      <c r="G944" t="s">
        <v>1045</v>
      </c>
    </row>
    <row r="945" spans="1:7" hidden="1">
      <c r="A945">
        <v>864270</v>
      </c>
      <c r="B945" t="s">
        <v>3061</v>
      </c>
      <c r="C945" t="s">
        <v>665</v>
      </c>
      <c r="D945" t="s">
        <v>675</v>
      </c>
      <c r="E945" t="s">
        <v>835</v>
      </c>
      <c r="F945" t="s">
        <v>668</v>
      </c>
      <c r="G945" t="s">
        <v>992</v>
      </c>
    </row>
    <row r="946" spans="1:7" hidden="1">
      <c r="A946">
        <v>866410</v>
      </c>
      <c r="B946" t="s">
        <v>3062</v>
      </c>
      <c r="C946" t="s">
        <v>665</v>
      </c>
      <c r="D946" t="s">
        <v>675</v>
      </c>
      <c r="E946" t="s">
        <v>3063</v>
      </c>
      <c r="F946" t="s">
        <v>3064</v>
      </c>
      <c r="G946" t="s">
        <v>683</v>
      </c>
    </row>
    <row r="947" spans="1:7" hidden="1">
      <c r="A947">
        <v>866411</v>
      </c>
      <c r="B947" t="s">
        <v>3065</v>
      </c>
      <c r="C947" t="s">
        <v>665</v>
      </c>
      <c r="D947" t="s">
        <v>675</v>
      </c>
      <c r="E947" t="s">
        <v>3066</v>
      </c>
      <c r="F947" t="s">
        <v>3067</v>
      </c>
      <c r="G947" t="s">
        <v>683</v>
      </c>
    </row>
    <row r="948" spans="1:7" hidden="1">
      <c r="A948">
        <v>866680</v>
      </c>
      <c r="B948" t="s">
        <v>3068</v>
      </c>
      <c r="C948" t="s">
        <v>665</v>
      </c>
      <c r="D948" t="s">
        <v>675</v>
      </c>
      <c r="E948" t="s">
        <v>3069</v>
      </c>
      <c r="F948" t="s">
        <v>3070</v>
      </c>
      <c r="G948" t="s">
        <v>809</v>
      </c>
    </row>
    <row r="949" spans="1:7" hidden="1">
      <c r="A949">
        <v>867570</v>
      </c>
      <c r="B949" t="s">
        <v>3071</v>
      </c>
      <c r="C949" t="s">
        <v>665</v>
      </c>
      <c r="D949" t="s">
        <v>675</v>
      </c>
      <c r="E949" t="s">
        <v>3072</v>
      </c>
      <c r="F949" t="s">
        <v>3073</v>
      </c>
      <c r="G949" t="s">
        <v>1089</v>
      </c>
    </row>
    <row r="950" spans="1:7" hidden="1">
      <c r="A950">
        <v>866177</v>
      </c>
      <c r="B950" t="s">
        <v>3074</v>
      </c>
      <c r="C950" t="s">
        <v>665</v>
      </c>
      <c r="D950" t="s">
        <v>675</v>
      </c>
      <c r="E950" t="s">
        <v>3075</v>
      </c>
      <c r="F950" t="s">
        <v>3076</v>
      </c>
      <c r="G950" t="s">
        <v>860</v>
      </c>
    </row>
    <row r="951" spans="1:7" hidden="1">
      <c r="A951">
        <v>866412</v>
      </c>
      <c r="B951" t="s">
        <v>3077</v>
      </c>
      <c r="C951" t="s">
        <v>665</v>
      </c>
      <c r="D951" t="s">
        <v>675</v>
      </c>
      <c r="E951" t="s">
        <v>3078</v>
      </c>
      <c r="F951" t="s">
        <v>3079</v>
      </c>
      <c r="G951" t="s">
        <v>683</v>
      </c>
    </row>
    <row r="952" spans="1:7" hidden="1">
      <c r="A952">
        <v>864266</v>
      </c>
      <c r="B952" t="s">
        <v>3080</v>
      </c>
      <c r="C952" t="s">
        <v>665</v>
      </c>
      <c r="D952" t="s">
        <v>675</v>
      </c>
      <c r="E952" t="s">
        <v>835</v>
      </c>
      <c r="F952" t="s">
        <v>668</v>
      </c>
      <c r="G952" t="s">
        <v>1619</v>
      </c>
    </row>
    <row r="953" spans="1:7" hidden="1">
      <c r="A953">
        <v>867530</v>
      </c>
      <c r="B953" t="s">
        <v>3081</v>
      </c>
      <c r="C953" t="s">
        <v>665</v>
      </c>
      <c r="D953" t="s">
        <v>675</v>
      </c>
      <c r="E953" t="s">
        <v>3082</v>
      </c>
      <c r="F953" t="s">
        <v>3083</v>
      </c>
      <c r="G953" t="s">
        <v>898</v>
      </c>
    </row>
    <row r="954" spans="1:7" hidden="1">
      <c r="A954">
        <v>866527</v>
      </c>
      <c r="B954" t="s">
        <v>3084</v>
      </c>
      <c r="C954" t="s">
        <v>665</v>
      </c>
      <c r="D954" t="s">
        <v>675</v>
      </c>
      <c r="E954" t="s">
        <v>3085</v>
      </c>
      <c r="F954" t="s">
        <v>3086</v>
      </c>
      <c r="G954" t="s">
        <v>779</v>
      </c>
    </row>
    <row r="955" spans="1:7" hidden="1">
      <c r="A955">
        <v>864352</v>
      </c>
      <c r="B955" t="s">
        <v>3087</v>
      </c>
      <c r="C955" t="s">
        <v>665</v>
      </c>
      <c r="D955" t="s">
        <v>675</v>
      </c>
      <c r="E955" t="s">
        <v>835</v>
      </c>
      <c r="F955" t="s">
        <v>668</v>
      </c>
      <c r="G955" t="s">
        <v>1053</v>
      </c>
    </row>
    <row r="956" spans="1:7" hidden="1">
      <c r="A956">
        <v>866681</v>
      </c>
      <c r="B956" t="s">
        <v>3088</v>
      </c>
      <c r="C956" t="s">
        <v>665</v>
      </c>
      <c r="D956" t="s">
        <v>675</v>
      </c>
      <c r="E956" t="s">
        <v>3089</v>
      </c>
      <c r="F956" t="s">
        <v>3090</v>
      </c>
      <c r="G956" t="s">
        <v>809</v>
      </c>
    </row>
    <row r="957" spans="1:7" hidden="1">
      <c r="A957">
        <v>866682</v>
      </c>
      <c r="B957" t="s">
        <v>3091</v>
      </c>
      <c r="C957" t="s">
        <v>665</v>
      </c>
      <c r="D957" t="s">
        <v>675</v>
      </c>
      <c r="E957" t="s">
        <v>3092</v>
      </c>
      <c r="F957" t="s">
        <v>3093</v>
      </c>
      <c r="G957" t="s">
        <v>809</v>
      </c>
    </row>
    <row r="958" spans="1:7" hidden="1">
      <c r="A958">
        <v>865891</v>
      </c>
      <c r="B958" t="s">
        <v>3094</v>
      </c>
      <c r="C958" t="s">
        <v>665</v>
      </c>
      <c r="D958" t="s">
        <v>675</v>
      </c>
      <c r="E958" t="s">
        <v>3095</v>
      </c>
      <c r="F958" t="s">
        <v>3096</v>
      </c>
      <c r="G958" t="s">
        <v>1420</v>
      </c>
    </row>
    <row r="959" spans="1:7" hidden="1">
      <c r="A959">
        <v>864332</v>
      </c>
      <c r="B959" t="s">
        <v>3097</v>
      </c>
      <c r="C959" t="s">
        <v>665</v>
      </c>
      <c r="D959" t="s">
        <v>675</v>
      </c>
      <c r="E959" t="s">
        <v>835</v>
      </c>
      <c r="F959" t="s">
        <v>668</v>
      </c>
      <c r="G959" t="s">
        <v>1590</v>
      </c>
    </row>
    <row r="960" spans="1:7" hidden="1">
      <c r="A960">
        <v>864191</v>
      </c>
      <c r="B960" t="s">
        <v>3098</v>
      </c>
      <c r="C960" t="s">
        <v>665</v>
      </c>
      <c r="D960" t="s">
        <v>675</v>
      </c>
      <c r="E960" t="s">
        <v>835</v>
      </c>
      <c r="F960" t="s">
        <v>668</v>
      </c>
      <c r="G960" t="s">
        <v>1319</v>
      </c>
    </row>
    <row r="961" spans="1:7" hidden="1">
      <c r="A961">
        <v>866122</v>
      </c>
      <c r="B961" t="s">
        <v>3099</v>
      </c>
      <c r="C961" t="s">
        <v>665</v>
      </c>
      <c r="D961" t="s">
        <v>675</v>
      </c>
      <c r="E961" t="s">
        <v>3100</v>
      </c>
      <c r="F961" t="s">
        <v>3101</v>
      </c>
      <c r="G961" t="s">
        <v>1126</v>
      </c>
    </row>
    <row r="962" spans="1:7" hidden="1">
      <c r="A962">
        <v>866004</v>
      </c>
      <c r="B962" t="s">
        <v>3102</v>
      </c>
      <c r="C962" t="s">
        <v>665</v>
      </c>
      <c r="D962" t="s">
        <v>675</v>
      </c>
      <c r="E962" t="s">
        <v>3103</v>
      </c>
      <c r="F962" t="s">
        <v>3104</v>
      </c>
      <c r="G962" t="s">
        <v>1045</v>
      </c>
    </row>
    <row r="963" spans="1:7" hidden="1">
      <c r="A963">
        <v>867293</v>
      </c>
      <c r="B963" t="s">
        <v>3105</v>
      </c>
      <c r="C963" t="s">
        <v>665</v>
      </c>
      <c r="D963" t="s">
        <v>675</v>
      </c>
      <c r="E963" t="s">
        <v>3106</v>
      </c>
      <c r="F963" t="s">
        <v>3107</v>
      </c>
      <c r="G963" t="s">
        <v>1219</v>
      </c>
    </row>
    <row r="964" spans="1:7" hidden="1">
      <c r="A964">
        <v>864353</v>
      </c>
      <c r="B964" t="s">
        <v>3108</v>
      </c>
      <c r="C964" t="s">
        <v>665</v>
      </c>
      <c r="D964" t="s">
        <v>675</v>
      </c>
      <c r="E964" t="s">
        <v>835</v>
      </c>
      <c r="F964" t="s">
        <v>668</v>
      </c>
      <c r="G964" t="s">
        <v>683</v>
      </c>
    </row>
    <row r="965" spans="1:7" hidden="1">
      <c r="A965">
        <v>867615</v>
      </c>
      <c r="B965" t="s">
        <v>3109</v>
      </c>
      <c r="C965" t="s">
        <v>665</v>
      </c>
      <c r="D965" t="s">
        <v>675</v>
      </c>
      <c r="E965" t="s">
        <v>3110</v>
      </c>
      <c r="F965" t="s">
        <v>3111</v>
      </c>
      <c r="G965" t="s">
        <v>783</v>
      </c>
    </row>
    <row r="966" spans="1:7" hidden="1">
      <c r="A966">
        <v>867294</v>
      </c>
      <c r="B966" t="s">
        <v>3112</v>
      </c>
      <c r="C966" t="s">
        <v>665</v>
      </c>
      <c r="D966" t="s">
        <v>675</v>
      </c>
      <c r="E966" t="s">
        <v>3113</v>
      </c>
      <c r="F966" t="s">
        <v>3114</v>
      </c>
      <c r="G966" t="s">
        <v>1219</v>
      </c>
    </row>
    <row r="967" spans="1:7" hidden="1">
      <c r="A967">
        <v>866599</v>
      </c>
      <c r="B967" t="s">
        <v>3115</v>
      </c>
      <c r="C967" t="s">
        <v>665</v>
      </c>
      <c r="D967" t="s">
        <v>675</v>
      </c>
      <c r="E967" t="s">
        <v>3116</v>
      </c>
      <c r="F967" t="s">
        <v>3117</v>
      </c>
      <c r="G967" t="s">
        <v>888</v>
      </c>
    </row>
    <row r="968" spans="1:7" hidden="1">
      <c r="A968">
        <v>865406</v>
      </c>
      <c r="B968" t="s">
        <v>3118</v>
      </c>
      <c r="C968" t="s">
        <v>665</v>
      </c>
      <c r="D968" t="s">
        <v>675</v>
      </c>
      <c r="E968" t="s">
        <v>3119</v>
      </c>
      <c r="F968" t="s">
        <v>3120</v>
      </c>
      <c r="G968" t="s">
        <v>669</v>
      </c>
    </row>
    <row r="969" spans="1:7" hidden="1">
      <c r="A969">
        <v>866285</v>
      </c>
      <c r="B969" t="s">
        <v>3121</v>
      </c>
      <c r="C969" t="s">
        <v>665</v>
      </c>
      <c r="D969" t="s">
        <v>675</v>
      </c>
      <c r="E969" t="s">
        <v>3122</v>
      </c>
      <c r="F969" t="s">
        <v>3123</v>
      </c>
      <c r="G969" t="s">
        <v>1296</v>
      </c>
    </row>
    <row r="970" spans="1:7" hidden="1">
      <c r="A970">
        <v>866413</v>
      </c>
      <c r="B970" t="s">
        <v>3124</v>
      </c>
      <c r="C970" t="s">
        <v>665</v>
      </c>
      <c r="D970" t="s">
        <v>675</v>
      </c>
      <c r="E970" t="s">
        <v>3125</v>
      </c>
      <c r="F970" t="s">
        <v>3126</v>
      </c>
      <c r="G970" t="s">
        <v>683</v>
      </c>
    </row>
    <row r="971" spans="1:7" hidden="1">
      <c r="A971">
        <v>865650</v>
      </c>
      <c r="B971" t="s">
        <v>3127</v>
      </c>
      <c r="C971" t="s">
        <v>665</v>
      </c>
      <c r="D971" t="s">
        <v>675</v>
      </c>
      <c r="E971" t="s">
        <v>3128</v>
      </c>
      <c r="F971" t="s">
        <v>3129</v>
      </c>
      <c r="G971" t="s">
        <v>795</v>
      </c>
    </row>
    <row r="972" spans="1:7" hidden="1">
      <c r="A972">
        <v>866683</v>
      </c>
      <c r="B972" t="s">
        <v>3130</v>
      </c>
      <c r="C972" t="s">
        <v>665</v>
      </c>
      <c r="D972" t="s">
        <v>675</v>
      </c>
      <c r="E972" t="s">
        <v>3131</v>
      </c>
      <c r="F972" t="s">
        <v>3132</v>
      </c>
      <c r="G972" t="s">
        <v>809</v>
      </c>
    </row>
    <row r="973" spans="1:7" hidden="1">
      <c r="A973">
        <v>867096</v>
      </c>
      <c r="B973" t="s">
        <v>3133</v>
      </c>
      <c r="C973" t="s">
        <v>665</v>
      </c>
      <c r="D973" t="s">
        <v>675</v>
      </c>
      <c r="E973" t="s">
        <v>3134</v>
      </c>
      <c r="F973" t="s">
        <v>3135</v>
      </c>
      <c r="G973" t="s">
        <v>851</v>
      </c>
    </row>
    <row r="974" spans="1:7" hidden="1">
      <c r="A974">
        <v>864855</v>
      </c>
      <c r="B974" t="s">
        <v>3133</v>
      </c>
      <c r="C974" t="s">
        <v>665</v>
      </c>
      <c r="D974" t="s">
        <v>675</v>
      </c>
      <c r="E974" t="s">
        <v>3136</v>
      </c>
      <c r="F974" t="s">
        <v>3137</v>
      </c>
      <c r="G974" t="s">
        <v>605</v>
      </c>
    </row>
    <row r="975" spans="1:7" hidden="1">
      <c r="A975">
        <v>866908</v>
      </c>
      <c r="B975" t="s">
        <v>3138</v>
      </c>
      <c r="C975" t="s">
        <v>665</v>
      </c>
      <c r="D975" t="s">
        <v>675</v>
      </c>
      <c r="E975" t="s">
        <v>3139</v>
      </c>
      <c r="F975" t="s">
        <v>3140</v>
      </c>
      <c r="G975" t="s">
        <v>1049</v>
      </c>
    </row>
    <row r="976" spans="1:7" hidden="1">
      <c r="A976">
        <v>865733</v>
      </c>
      <c r="B976" t="s">
        <v>3141</v>
      </c>
      <c r="C976" t="s">
        <v>665</v>
      </c>
      <c r="D976" t="s">
        <v>675</v>
      </c>
      <c r="E976" t="s">
        <v>3142</v>
      </c>
      <c r="F976" t="s">
        <v>3143</v>
      </c>
      <c r="G976" t="s">
        <v>2287</v>
      </c>
    </row>
    <row r="977" spans="1:7" hidden="1">
      <c r="A977">
        <v>866600</v>
      </c>
      <c r="B977" t="s">
        <v>3144</v>
      </c>
      <c r="C977" t="s">
        <v>665</v>
      </c>
      <c r="D977" t="s">
        <v>675</v>
      </c>
      <c r="E977" t="s">
        <v>3145</v>
      </c>
      <c r="F977" t="s">
        <v>3146</v>
      </c>
      <c r="G977" t="s">
        <v>888</v>
      </c>
    </row>
    <row r="978" spans="1:7" hidden="1">
      <c r="A978">
        <v>867465</v>
      </c>
      <c r="B978" t="s">
        <v>3147</v>
      </c>
      <c r="C978" t="s">
        <v>665</v>
      </c>
      <c r="D978" t="s">
        <v>675</v>
      </c>
      <c r="E978" t="s">
        <v>3148</v>
      </c>
      <c r="F978" t="s">
        <v>3149</v>
      </c>
      <c r="G978" t="s">
        <v>842</v>
      </c>
    </row>
    <row r="979" spans="1:7" hidden="1">
      <c r="A979">
        <v>866286</v>
      </c>
      <c r="B979" t="s">
        <v>3150</v>
      </c>
      <c r="C979" t="s">
        <v>665</v>
      </c>
      <c r="D979" t="s">
        <v>675</v>
      </c>
      <c r="E979" t="s">
        <v>3151</v>
      </c>
      <c r="F979" t="s">
        <v>3152</v>
      </c>
      <c r="G979" t="s">
        <v>1296</v>
      </c>
    </row>
    <row r="980" spans="1:7" hidden="1">
      <c r="A980">
        <v>867040</v>
      </c>
      <c r="B980" t="s">
        <v>3153</v>
      </c>
      <c r="C980" t="s">
        <v>665</v>
      </c>
      <c r="D980" t="s">
        <v>675</v>
      </c>
      <c r="E980" t="s">
        <v>3154</v>
      </c>
      <c r="F980" t="s">
        <v>3155</v>
      </c>
      <c r="G980" t="s">
        <v>823</v>
      </c>
    </row>
    <row r="981" spans="1:7" hidden="1">
      <c r="A981">
        <v>866414</v>
      </c>
      <c r="B981" t="s">
        <v>3156</v>
      </c>
      <c r="C981" t="s">
        <v>665</v>
      </c>
      <c r="D981" t="s">
        <v>675</v>
      </c>
      <c r="E981" t="s">
        <v>3157</v>
      </c>
      <c r="F981" t="s">
        <v>3158</v>
      </c>
      <c r="G981" t="s">
        <v>683</v>
      </c>
    </row>
    <row r="982" spans="1:7" hidden="1">
      <c r="A982">
        <v>864354</v>
      </c>
      <c r="B982" t="s">
        <v>3159</v>
      </c>
      <c r="C982" t="s">
        <v>665</v>
      </c>
      <c r="D982" t="s">
        <v>675</v>
      </c>
      <c r="E982" t="s">
        <v>835</v>
      </c>
      <c r="F982" t="s">
        <v>668</v>
      </c>
      <c r="G982" t="s">
        <v>1326</v>
      </c>
    </row>
    <row r="983" spans="1:7" hidden="1">
      <c r="A983">
        <v>865910</v>
      </c>
      <c r="B983" t="s">
        <v>3160</v>
      </c>
      <c r="C983" t="s">
        <v>665</v>
      </c>
      <c r="D983" t="s">
        <v>675</v>
      </c>
      <c r="E983" t="s">
        <v>3161</v>
      </c>
      <c r="F983" t="s">
        <v>3162</v>
      </c>
      <c r="G983" t="s">
        <v>901</v>
      </c>
    </row>
    <row r="984" spans="1:7" hidden="1">
      <c r="A984">
        <v>864355</v>
      </c>
      <c r="B984" t="s">
        <v>3163</v>
      </c>
      <c r="C984" t="s">
        <v>665</v>
      </c>
      <c r="D984" t="s">
        <v>675</v>
      </c>
      <c r="E984" t="s">
        <v>835</v>
      </c>
      <c r="F984" t="s">
        <v>668</v>
      </c>
      <c r="G984" t="s">
        <v>683</v>
      </c>
    </row>
    <row r="985" spans="1:7" hidden="1">
      <c r="A985">
        <v>864258</v>
      </c>
      <c r="B985" t="s">
        <v>3164</v>
      </c>
      <c r="C985" t="s">
        <v>665</v>
      </c>
      <c r="D985" t="s">
        <v>675</v>
      </c>
      <c r="E985" t="s">
        <v>835</v>
      </c>
      <c r="F985" t="s">
        <v>668</v>
      </c>
      <c r="G985" t="s">
        <v>1209</v>
      </c>
    </row>
    <row r="986" spans="1:7" hidden="1">
      <c r="A986">
        <v>866035</v>
      </c>
      <c r="B986" t="s">
        <v>3165</v>
      </c>
      <c r="C986" t="s">
        <v>665</v>
      </c>
      <c r="D986" t="s">
        <v>675</v>
      </c>
      <c r="E986" t="s">
        <v>3166</v>
      </c>
      <c r="F986" t="s">
        <v>3167</v>
      </c>
      <c r="G986" t="s">
        <v>828</v>
      </c>
    </row>
    <row r="987" spans="1:7" hidden="1">
      <c r="A987">
        <v>864538</v>
      </c>
      <c r="B987" t="s">
        <v>3168</v>
      </c>
      <c r="C987" t="s">
        <v>665</v>
      </c>
      <c r="D987" t="s">
        <v>675</v>
      </c>
      <c r="E987" t="s">
        <v>835</v>
      </c>
      <c r="F987" t="s">
        <v>668</v>
      </c>
      <c r="G987" t="s">
        <v>921</v>
      </c>
    </row>
    <row r="988" spans="1:7" hidden="1">
      <c r="A988">
        <v>867097</v>
      </c>
      <c r="B988" t="s">
        <v>3169</v>
      </c>
      <c r="C988" t="s">
        <v>665</v>
      </c>
      <c r="D988" t="s">
        <v>675</v>
      </c>
      <c r="E988" t="s">
        <v>3170</v>
      </c>
      <c r="F988" t="s">
        <v>3171</v>
      </c>
      <c r="G988" t="s">
        <v>851</v>
      </c>
    </row>
    <row r="989" spans="1:7" hidden="1">
      <c r="A989">
        <v>866561</v>
      </c>
      <c r="B989" t="s">
        <v>3172</v>
      </c>
      <c r="C989" t="s">
        <v>665</v>
      </c>
      <c r="D989" t="s">
        <v>675</v>
      </c>
      <c r="E989" t="s">
        <v>3173</v>
      </c>
      <c r="F989" t="s">
        <v>3174</v>
      </c>
      <c r="G989" t="s">
        <v>1053</v>
      </c>
    </row>
    <row r="990" spans="1:7" hidden="1">
      <c r="A990">
        <v>865700</v>
      </c>
      <c r="B990" t="s">
        <v>3175</v>
      </c>
      <c r="C990" t="s">
        <v>665</v>
      </c>
      <c r="D990" t="s">
        <v>675</v>
      </c>
      <c r="E990" t="s">
        <v>3176</v>
      </c>
      <c r="F990" t="s">
        <v>3177</v>
      </c>
      <c r="G990" t="s">
        <v>1209</v>
      </c>
    </row>
    <row r="991" spans="1:7" hidden="1">
      <c r="A991">
        <v>865509</v>
      </c>
      <c r="B991" t="s">
        <v>3178</v>
      </c>
      <c r="C991" t="s">
        <v>665</v>
      </c>
      <c r="D991" t="s">
        <v>675</v>
      </c>
      <c r="E991" t="s">
        <v>3179</v>
      </c>
      <c r="F991" t="s">
        <v>3180</v>
      </c>
      <c r="G991" t="s">
        <v>1038</v>
      </c>
    </row>
    <row r="992" spans="1:7" hidden="1">
      <c r="A992">
        <v>865701</v>
      </c>
      <c r="B992" t="s">
        <v>3181</v>
      </c>
      <c r="C992" t="s">
        <v>665</v>
      </c>
      <c r="D992" t="s">
        <v>675</v>
      </c>
      <c r="E992" t="s">
        <v>3182</v>
      </c>
      <c r="F992" t="s">
        <v>3183</v>
      </c>
      <c r="G992" t="s">
        <v>1209</v>
      </c>
    </row>
    <row r="993" spans="1:7" hidden="1">
      <c r="A993">
        <v>867098</v>
      </c>
      <c r="B993" t="s">
        <v>3184</v>
      </c>
      <c r="C993" t="s">
        <v>665</v>
      </c>
      <c r="D993" t="s">
        <v>675</v>
      </c>
      <c r="E993" t="s">
        <v>3185</v>
      </c>
      <c r="F993" t="s">
        <v>3186</v>
      </c>
      <c r="G993" t="s">
        <v>851</v>
      </c>
    </row>
    <row r="994" spans="1:7" hidden="1">
      <c r="A994">
        <v>865177</v>
      </c>
      <c r="B994" t="s">
        <v>3187</v>
      </c>
      <c r="C994" t="s">
        <v>665</v>
      </c>
      <c r="D994" t="s">
        <v>675</v>
      </c>
      <c r="E994" t="s">
        <v>3188</v>
      </c>
      <c r="F994" t="s">
        <v>3189</v>
      </c>
      <c r="G994" t="s">
        <v>1114</v>
      </c>
    </row>
    <row r="995" spans="1:7" hidden="1">
      <c r="A995">
        <v>864209</v>
      </c>
      <c r="B995" t="s">
        <v>3190</v>
      </c>
      <c r="C995" t="s">
        <v>665</v>
      </c>
      <c r="D995" t="s">
        <v>675</v>
      </c>
      <c r="E995" t="s">
        <v>835</v>
      </c>
      <c r="F995" t="s">
        <v>668</v>
      </c>
      <c r="G995" t="s">
        <v>1078</v>
      </c>
    </row>
    <row r="996" spans="1:7" hidden="1">
      <c r="A996">
        <v>865753</v>
      </c>
      <c r="B996" t="s">
        <v>3191</v>
      </c>
      <c r="C996" t="s">
        <v>665</v>
      </c>
      <c r="D996" t="s">
        <v>675</v>
      </c>
      <c r="E996" t="s">
        <v>3192</v>
      </c>
      <c r="F996" t="s">
        <v>3193</v>
      </c>
      <c r="G996" t="s">
        <v>913</v>
      </c>
    </row>
    <row r="997" spans="1:7" hidden="1">
      <c r="A997">
        <v>864468</v>
      </c>
      <c r="B997" t="s">
        <v>3194</v>
      </c>
      <c r="C997" t="s">
        <v>665</v>
      </c>
      <c r="D997" t="s">
        <v>675</v>
      </c>
      <c r="E997" t="s">
        <v>835</v>
      </c>
      <c r="F997" t="s">
        <v>668</v>
      </c>
      <c r="G997" t="s">
        <v>925</v>
      </c>
    </row>
    <row r="998" spans="1:7" hidden="1">
      <c r="A998">
        <v>867501</v>
      </c>
      <c r="B998" t="s">
        <v>3195</v>
      </c>
      <c r="C998" t="s">
        <v>665</v>
      </c>
      <c r="D998" t="s">
        <v>675</v>
      </c>
      <c r="E998" t="s">
        <v>3196</v>
      </c>
      <c r="F998" t="s">
        <v>3197</v>
      </c>
      <c r="G998" t="s">
        <v>895</v>
      </c>
    </row>
    <row r="999" spans="1:7" hidden="1">
      <c r="A999">
        <v>867753</v>
      </c>
      <c r="B999" t="s">
        <v>3198</v>
      </c>
      <c r="C999" t="s">
        <v>665</v>
      </c>
      <c r="D999" t="s">
        <v>675</v>
      </c>
      <c r="E999" t="s">
        <v>3199</v>
      </c>
      <c r="F999" t="s">
        <v>3200</v>
      </c>
      <c r="G999" t="s">
        <v>1448</v>
      </c>
    </row>
    <row r="1000" spans="1:7" hidden="1">
      <c r="A1000">
        <v>865510</v>
      </c>
      <c r="B1000" t="s">
        <v>3201</v>
      </c>
      <c r="C1000" t="s">
        <v>665</v>
      </c>
      <c r="D1000" t="s">
        <v>675</v>
      </c>
      <c r="E1000" t="s">
        <v>3202</v>
      </c>
      <c r="F1000" t="s">
        <v>3203</v>
      </c>
      <c r="G1000" t="s">
        <v>1038</v>
      </c>
    </row>
    <row r="1001" spans="1:7" hidden="1">
      <c r="A1001">
        <v>865123</v>
      </c>
      <c r="B1001" t="s">
        <v>3204</v>
      </c>
      <c r="C1001" t="s">
        <v>665</v>
      </c>
      <c r="D1001" t="s">
        <v>675</v>
      </c>
      <c r="E1001" t="s">
        <v>3205</v>
      </c>
      <c r="F1001" t="s">
        <v>3206</v>
      </c>
      <c r="G1001" t="s">
        <v>846</v>
      </c>
    </row>
    <row r="1002" spans="1:7" hidden="1">
      <c r="A1002">
        <v>865041</v>
      </c>
      <c r="B1002" t="s">
        <v>3207</v>
      </c>
      <c r="C1002" t="s">
        <v>665</v>
      </c>
      <c r="D1002" t="s">
        <v>675</v>
      </c>
      <c r="E1002" t="s">
        <v>3208</v>
      </c>
      <c r="F1002" t="s">
        <v>3209</v>
      </c>
      <c r="G1002" t="s">
        <v>1139</v>
      </c>
    </row>
    <row r="1003" spans="1:7" hidden="1">
      <c r="A1003">
        <v>866601</v>
      </c>
      <c r="B1003" t="s">
        <v>3210</v>
      </c>
      <c r="C1003" t="s">
        <v>665</v>
      </c>
      <c r="D1003" t="s">
        <v>675</v>
      </c>
      <c r="E1003" t="s">
        <v>3211</v>
      </c>
      <c r="F1003" t="s">
        <v>3212</v>
      </c>
      <c r="G1003" t="s">
        <v>888</v>
      </c>
    </row>
    <row r="1004" spans="1:7" hidden="1">
      <c r="A1004">
        <v>866140</v>
      </c>
      <c r="B1004" t="s">
        <v>3213</v>
      </c>
      <c r="C1004" t="s">
        <v>665</v>
      </c>
      <c r="D1004" t="s">
        <v>675</v>
      </c>
      <c r="E1004" t="s">
        <v>3214</v>
      </c>
      <c r="F1004" t="s">
        <v>3215</v>
      </c>
      <c r="G1004" t="s">
        <v>705</v>
      </c>
    </row>
    <row r="1005" spans="1:7" hidden="1">
      <c r="A1005">
        <v>866415</v>
      </c>
      <c r="B1005" t="s">
        <v>3216</v>
      </c>
      <c r="C1005" t="s">
        <v>665</v>
      </c>
      <c r="D1005" t="s">
        <v>675</v>
      </c>
      <c r="E1005" t="s">
        <v>3217</v>
      </c>
      <c r="F1005" t="s">
        <v>3218</v>
      </c>
      <c r="G1005" t="s">
        <v>683</v>
      </c>
    </row>
    <row r="1006" spans="1:7" hidden="1">
      <c r="A1006">
        <v>865324</v>
      </c>
      <c r="B1006" t="s">
        <v>3219</v>
      </c>
      <c r="C1006" t="s">
        <v>665</v>
      </c>
      <c r="D1006" t="s">
        <v>675</v>
      </c>
      <c r="E1006" t="s">
        <v>3220</v>
      </c>
      <c r="F1006" t="s">
        <v>3221</v>
      </c>
      <c r="G1006" t="s">
        <v>925</v>
      </c>
    </row>
    <row r="1007" spans="1:7" hidden="1">
      <c r="A1007">
        <v>866036</v>
      </c>
      <c r="B1007" t="s">
        <v>3222</v>
      </c>
      <c r="C1007" t="s">
        <v>665</v>
      </c>
      <c r="D1007" t="s">
        <v>675</v>
      </c>
      <c r="E1007" t="s">
        <v>3223</v>
      </c>
      <c r="F1007" t="s">
        <v>3224</v>
      </c>
      <c r="G1007" t="s">
        <v>828</v>
      </c>
    </row>
    <row r="1008" spans="1:7" hidden="1">
      <c r="A1008">
        <v>867099</v>
      </c>
      <c r="B1008" t="s">
        <v>3225</v>
      </c>
      <c r="C1008" t="s">
        <v>665</v>
      </c>
      <c r="D1008" t="s">
        <v>675</v>
      </c>
      <c r="E1008" t="s">
        <v>3226</v>
      </c>
      <c r="F1008" t="s">
        <v>3227</v>
      </c>
      <c r="G1008" t="s">
        <v>851</v>
      </c>
    </row>
    <row r="1009" spans="1:7" hidden="1">
      <c r="A1009">
        <v>866178</v>
      </c>
      <c r="B1009" t="s">
        <v>3228</v>
      </c>
      <c r="C1009" t="s">
        <v>665</v>
      </c>
      <c r="D1009" t="s">
        <v>675</v>
      </c>
      <c r="E1009" t="s">
        <v>3229</v>
      </c>
      <c r="F1009" t="s">
        <v>3230</v>
      </c>
      <c r="G1009" t="s">
        <v>860</v>
      </c>
    </row>
    <row r="1010" spans="1:7" hidden="1">
      <c r="A1010">
        <v>865042</v>
      </c>
      <c r="B1010" t="s">
        <v>3231</v>
      </c>
      <c r="C1010" t="s">
        <v>665</v>
      </c>
      <c r="D1010" t="s">
        <v>675</v>
      </c>
      <c r="E1010" t="s">
        <v>3232</v>
      </c>
      <c r="F1010" t="s">
        <v>3233</v>
      </c>
      <c r="G1010" t="s">
        <v>1139</v>
      </c>
    </row>
    <row r="1011" spans="1:7" hidden="1">
      <c r="A1011">
        <v>865043</v>
      </c>
      <c r="B1011" t="s">
        <v>3234</v>
      </c>
      <c r="C1011" t="s">
        <v>665</v>
      </c>
      <c r="D1011" t="s">
        <v>675</v>
      </c>
      <c r="E1011" t="s">
        <v>3235</v>
      </c>
      <c r="F1011" t="s">
        <v>3236</v>
      </c>
      <c r="G1011" t="s">
        <v>1139</v>
      </c>
    </row>
    <row r="1012" spans="1:7" hidden="1">
      <c r="A1012">
        <v>866085</v>
      </c>
      <c r="B1012" t="s">
        <v>3237</v>
      </c>
      <c r="C1012" t="s">
        <v>665</v>
      </c>
      <c r="D1012" t="s">
        <v>675</v>
      </c>
      <c r="E1012" t="s">
        <v>3238</v>
      </c>
      <c r="F1012" t="s">
        <v>3239</v>
      </c>
      <c r="G1012" t="s">
        <v>1448</v>
      </c>
    </row>
    <row r="1013" spans="1:7" hidden="1">
      <c r="A1013">
        <v>864902</v>
      </c>
      <c r="B1013" t="s">
        <v>3240</v>
      </c>
      <c r="C1013" t="s">
        <v>665</v>
      </c>
      <c r="D1013" t="s">
        <v>675</v>
      </c>
      <c r="E1013" t="s">
        <v>3241</v>
      </c>
      <c r="F1013" t="s">
        <v>3242</v>
      </c>
      <c r="G1013" t="s">
        <v>905</v>
      </c>
    </row>
    <row r="1014" spans="1:7" hidden="1">
      <c r="A1014">
        <v>866528</v>
      </c>
      <c r="B1014" t="s">
        <v>3243</v>
      </c>
      <c r="C1014" t="s">
        <v>665</v>
      </c>
      <c r="D1014" t="s">
        <v>675</v>
      </c>
      <c r="E1014" t="s">
        <v>3244</v>
      </c>
      <c r="F1014" t="s">
        <v>3245</v>
      </c>
      <c r="G1014" t="s">
        <v>779</v>
      </c>
    </row>
    <row r="1015" spans="1:7" hidden="1">
      <c r="A1015">
        <v>864565</v>
      </c>
      <c r="B1015" t="s">
        <v>3246</v>
      </c>
      <c r="C1015" t="s">
        <v>665</v>
      </c>
      <c r="D1015" t="s">
        <v>675</v>
      </c>
      <c r="E1015" t="s">
        <v>835</v>
      </c>
      <c r="F1015" t="s">
        <v>668</v>
      </c>
      <c r="G1015" t="s">
        <v>997</v>
      </c>
    </row>
    <row r="1016" spans="1:7" hidden="1">
      <c r="A1016">
        <v>864994</v>
      </c>
      <c r="B1016" t="s">
        <v>3247</v>
      </c>
      <c r="C1016" t="s">
        <v>665</v>
      </c>
      <c r="D1016" t="s">
        <v>675</v>
      </c>
      <c r="E1016" t="s">
        <v>3248</v>
      </c>
      <c r="F1016" t="s">
        <v>3249</v>
      </c>
      <c r="G1016" t="s">
        <v>1175</v>
      </c>
    </row>
    <row r="1017" spans="1:7" hidden="1">
      <c r="A1017">
        <v>866684</v>
      </c>
      <c r="B1017" t="s">
        <v>3250</v>
      </c>
      <c r="C1017" t="s">
        <v>665</v>
      </c>
      <c r="D1017" t="s">
        <v>675</v>
      </c>
      <c r="E1017" t="s">
        <v>3251</v>
      </c>
      <c r="F1017" t="s">
        <v>3252</v>
      </c>
      <c r="G1017" t="s">
        <v>809</v>
      </c>
    </row>
    <row r="1018" spans="1:7" hidden="1">
      <c r="A1018">
        <v>865407</v>
      </c>
      <c r="B1018" t="s">
        <v>3253</v>
      </c>
      <c r="C1018" t="s">
        <v>665</v>
      </c>
      <c r="D1018" t="s">
        <v>675</v>
      </c>
      <c r="E1018" t="s">
        <v>3254</v>
      </c>
      <c r="F1018" t="s">
        <v>3255</v>
      </c>
      <c r="G1018" t="s">
        <v>669</v>
      </c>
    </row>
    <row r="1019" spans="1:7" hidden="1">
      <c r="A1019">
        <v>866909</v>
      </c>
      <c r="B1019" t="s">
        <v>3256</v>
      </c>
      <c r="C1019" t="s">
        <v>665</v>
      </c>
      <c r="D1019" t="s">
        <v>675</v>
      </c>
      <c r="E1019" t="s">
        <v>3257</v>
      </c>
      <c r="F1019" t="s">
        <v>3258</v>
      </c>
      <c r="G1019" t="s">
        <v>1049</v>
      </c>
    </row>
    <row r="1020" spans="1:7" hidden="1">
      <c r="A1020">
        <v>866416</v>
      </c>
      <c r="B1020" t="s">
        <v>3259</v>
      </c>
      <c r="C1020" t="s">
        <v>665</v>
      </c>
      <c r="D1020" t="s">
        <v>675</v>
      </c>
      <c r="E1020" t="s">
        <v>3260</v>
      </c>
      <c r="F1020" t="s">
        <v>3261</v>
      </c>
      <c r="G1020" t="s">
        <v>683</v>
      </c>
    </row>
    <row r="1021" spans="1:7" hidden="1">
      <c r="A1021">
        <v>865408</v>
      </c>
      <c r="B1021" t="s">
        <v>3262</v>
      </c>
      <c r="C1021" t="s">
        <v>665</v>
      </c>
      <c r="D1021" t="s">
        <v>675</v>
      </c>
      <c r="E1021" t="s">
        <v>3263</v>
      </c>
      <c r="F1021" t="s">
        <v>3264</v>
      </c>
      <c r="G1021" t="s">
        <v>669</v>
      </c>
    </row>
    <row r="1022" spans="1:7" hidden="1">
      <c r="A1022">
        <v>867178</v>
      </c>
      <c r="B1022" t="s">
        <v>3265</v>
      </c>
      <c r="C1022" t="s">
        <v>665</v>
      </c>
      <c r="D1022" t="s">
        <v>675</v>
      </c>
      <c r="E1022" t="s">
        <v>3266</v>
      </c>
      <c r="F1022" t="s">
        <v>3267</v>
      </c>
      <c r="G1022" t="s">
        <v>944</v>
      </c>
    </row>
    <row r="1023" spans="1:7" hidden="1">
      <c r="A1023">
        <v>866910</v>
      </c>
      <c r="B1023" t="s">
        <v>3268</v>
      </c>
      <c r="C1023" t="s">
        <v>665</v>
      </c>
      <c r="D1023" t="s">
        <v>675</v>
      </c>
      <c r="E1023" t="s">
        <v>3269</v>
      </c>
      <c r="F1023" t="s">
        <v>3270</v>
      </c>
      <c r="G1023" t="s">
        <v>1049</v>
      </c>
    </row>
    <row r="1024" spans="1:7" hidden="1">
      <c r="A1024">
        <v>866685</v>
      </c>
      <c r="B1024" t="s">
        <v>3271</v>
      </c>
      <c r="C1024" t="s">
        <v>665</v>
      </c>
      <c r="D1024" t="s">
        <v>675</v>
      </c>
      <c r="E1024" t="s">
        <v>3272</v>
      </c>
      <c r="F1024" t="s">
        <v>3273</v>
      </c>
      <c r="G1024" t="s">
        <v>809</v>
      </c>
    </row>
    <row r="1025" spans="1:7" hidden="1">
      <c r="A1025">
        <v>866911</v>
      </c>
      <c r="B1025" t="s">
        <v>3274</v>
      </c>
      <c r="C1025" t="s">
        <v>665</v>
      </c>
      <c r="D1025" t="s">
        <v>675</v>
      </c>
      <c r="E1025" t="s">
        <v>3275</v>
      </c>
      <c r="F1025" t="s">
        <v>3276</v>
      </c>
      <c r="G1025" t="s">
        <v>1049</v>
      </c>
    </row>
    <row r="1026" spans="1:7" hidden="1">
      <c r="A1026">
        <v>865456</v>
      </c>
      <c r="B1026" t="s">
        <v>3277</v>
      </c>
      <c r="C1026" t="s">
        <v>665</v>
      </c>
      <c r="D1026" t="s">
        <v>675</v>
      </c>
      <c r="E1026" t="s">
        <v>3278</v>
      </c>
      <c r="F1026" t="s">
        <v>3279</v>
      </c>
      <c r="G1026" t="s">
        <v>804</v>
      </c>
    </row>
    <row r="1027" spans="1:7" hidden="1">
      <c r="A1027">
        <v>866686</v>
      </c>
      <c r="B1027" t="s">
        <v>3280</v>
      </c>
      <c r="C1027" t="s">
        <v>665</v>
      </c>
      <c r="D1027" t="s">
        <v>675</v>
      </c>
      <c r="E1027" t="s">
        <v>3281</v>
      </c>
      <c r="F1027" t="s">
        <v>3282</v>
      </c>
      <c r="G1027" t="s">
        <v>809</v>
      </c>
    </row>
    <row r="1028" spans="1:7" hidden="1">
      <c r="A1028">
        <v>864903</v>
      </c>
      <c r="B1028" t="s">
        <v>3283</v>
      </c>
      <c r="C1028" t="s">
        <v>665</v>
      </c>
      <c r="D1028" t="s">
        <v>675</v>
      </c>
      <c r="E1028" t="s">
        <v>3284</v>
      </c>
      <c r="F1028" t="s">
        <v>3285</v>
      </c>
      <c r="G1028" t="s">
        <v>905</v>
      </c>
    </row>
    <row r="1029" spans="1:7" hidden="1">
      <c r="A1029">
        <v>865350</v>
      </c>
      <c r="B1029" t="s">
        <v>3286</v>
      </c>
      <c r="C1029" t="s">
        <v>665</v>
      </c>
      <c r="D1029" t="s">
        <v>675</v>
      </c>
      <c r="E1029" t="s">
        <v>3287</v>
      </c>
      <c r="F1029" t="s">
        <v>3288</v>
      </c>
      <c r="G1029" t="s">
        <v>909</v>
      </c>
    </row>
    <row r="1030" spans="1:7" hidden="1">
      <c r="A1030">
        <v>866287</v>
      </c>
      <c r="B1030" t="s">
        <v>3289</v>
      </c>
      <c r="C1030" t="s">
        <v>665</v>
      </c>
      <c r="D1030" t="s">
        <v>675</v>
      </c>
      <c r="E1030" t="s">
        <v>3290</v>
      </c>
      <c r="F1030" t="s">
        <v>3291</v>
      </c>
      <c r="G1030" t="s">
        <v>1296</v>
      </c>
    </row>
    <row r="1031" spans="1:7" hidden="1">
      <c r="A1031">
        <v>866912</v>
      </c>
      <c r="B1031" t="s">
        <v>3292</v>
      </c>
      <c r="C1031" t="s">
        <v>665</v>
      </c>
      <c r="D1031" t="s">
        <v>675</v>
      </c>
      <c r="E1031" t="s">
        <v>3293</v>
      </c>
      <c r="F1031" t="s">
        <v>3294</v>
      </c>
      <c r="G1031" t="s">
        <v>1049</v>
      </c>
    </row>
    <row r="1032" spans="1:7" hidden="1">
      <c r="A1032">
        <v>866179</v>
      </c>
      <c r="B1032" t="s">
        <v>3295</v>
      </c>
      <c r="C1032" t="s">
        <v>665</v>
      </c>
      <c r="D1032" t="s">
        <v>675</v>
      </c>
      <c r="E1032" t="s">
        <v>3296</v>
      </c>
      <c r="F1032" t="s">
        <v>3297</v>
      </c>
      <c r="G1032" t="s">
        <v>860</v>
      </c>
    </row>
    <row r="1033" spans="1:7" hidden="1">
      <c r="A1033">
        <v>865019</v>
      </c>
      <c r="B1033" t="s">
        <v>3298</v>
      </c>
      <c r="C1033" t="s">
        <v>665</v>
      </c>
      <c r="D1033" t="s">
        <v>675</v>
      </c>
      <c r="E1033" t="s">
        <v>3299</v>
      </c>
      <c r="F1033" t="s">
        <v>3300</v>
      </c>
      <c r="G1033" t="s">
        <v>766</v>
      </c>
    </row>
    <row r="1034" spans="1:7" hidden="1">
      <c r="A1034">
        <v>865372</v>
      </c>
      <c r="B1034" t="s">
        <v>3301</v>
      </c>
      <c r="C1034" t="s">
        <v>665</v>
      </c>
      <c r="D1034" t="s">
        <v>675</v>
      </c>
      <c r="E1034" t="s">
        <v>3302</v>
      </c>
      <c r="F1034" t="s">
        <v>3303</v>
      </c>
      <c r="G1034" t="s">
        <v>1078</v>
      </c>
    </row>
    <row r="1035" spans="1:7" hidden="1">
      <c r="A1035">
        <v>866913</v>
      </c>
      <c r="B1035" t="s">
        <v>3304</v>
      </c>
      <c r="C1035" t="s">
        <v>665</v>
      </c>
      <c r="D1035" t="s">
        <v>675</v>
      </c>
      <c r="E1035" t="s">
        <v>3305</v>
      </c>
      <c r="F1035" t="s">
        <v>3306</v>
      </c>
      <c r="G1035" t="s">
        <v>1049</v>
      </c>
    </row>
    <row r="1036" spans="1:7" hidden="1">
      <c r="A1036">
        <v>867326</v>
      </c>
      <c r="B1036" t="s">
        <v>3307</v>
      </c>
      <c r="C1036" t="s">
        <v>665</v>
      </c>
      <c r="D1036" t="s">
        <v>675</v>
      </c>
      <c r="E1036" t="s">
        <v>3308</v>
      </c>
      <c r="F1036" t="s">
        <v>3309</v>
      </c>
      <c r="G1036" t="s">
        <v>955</v>
      </c>
    </row>
    <row r="1037" spans="1:7" hidden="1">
      <c r="A1037">
        <v>864995</v>
      </c>
      <c r="B1037" t="s">
        <v>3310</v>
      </c>
      <c r="C1037" t="s">
        <v>665</v>
      </c>
      <c r="D1037" t="s">
        <v>675</v>
      </c>
      <c r="E1037" t="s">
        <v>3311</v>
      </c>
      <c r="F1037" t="s">
        <v>3312</v>
      </c>
      <c r="G1037" t="s">
        <v>1175</v>
      </c>
    </row>
    <row r="1038" spans="1:7" hidden="1">
      <c r="A1038">
        <v>865651</v>
      </c>
      <c r="B1038" t="s">
        <v>3313</v>
      </c>
      <c r="C1038" t="s">
        <v>665</v>
      </c>
      <c r="D1038" t="s">
        <v>675</v>
      </c>
      <c r="E1038" t="s">
        <v>3314</v>
      </c>
      <c r="F1038" t="s">
        <v>3315</v>
      </c>
      <c r="G1038" t="s">
        <v>795</v>
      </c>
    </row>
    <row r="1039" spans="1:7" hidden="1">
      <c r="A1039">
        <v>866914</v>
      </c>
      <c r="B1039" t="s">
        <v>3316</v>
      </c>
      <c r="C1039" t="s">
        <v>665</v>
      </c>
      <c r="D1039" t="s">
        <v>675</v>
      </c>
      <c r="E1039" t="s">
        <v>3317</v>
      </c>
      <c r="F1039" t="s">
        <v>3318</v>
      </c>
      <c r="G1039" t="s">
        <v>1049</v>
      </c>
    </row>
    <row r="1040" spans="1:7" hidden="1">
      <c r="A1040">
        <v>867378</v>
      </c>
      <c r="B1040" t="s">
        <v>3319</v>
      </c>
      <c r="C1040" t="s">
        <v>665</v>
      </c>
      <c r="D1040" t="s">
        <v>675</v>
      </c>
      <c r="E1040" t="s">
        <v>3320</v>
      </c>
      <c r="F1040" t="s">
        <v>3321</v>
      </c>
      <c r="G1040" t="s">
        <v>1110</v>
      </c>
    </row>
    <row r="1041" spans="1:7" hidden="1">
      <c r="A1041">
        <v>866180</v>
      </c>
      <c r="B1041" t="s">
        <v>3322</v>
      </c>
      <c r="C1041" t="s">
        <v>665</v>
      </c>
      <c r="D1041" t="s">
        <v>675</v>
      </c>
      <c r="E1041" t="s">
        <v>3323</v>
      </c>
      <c r="F1041" t="s">
        <v>3324</v>
      </c>
      <c r="G1041" t="s">
        <v>860</v>
      </c>
    </row>
    <row r="1042" spans="1:7" hidden="1">
      <c r="A1042">
        <v>866602</v>
      </c>
      <c r="B1042" t="s">
        <v>3325</v>
      </c>
      <c r="C1042" t="s">
        <v>665</v>
      </c>
      <c r="D1042" t="s">
        <v>675</v>
      </c>
      <c r="E1042" t="s">
        <v>3326</v>
      </c>
      <c r="F1042" t="s">
        <v>3327</v>
      </c>
      <c r="G1042" t="s">
        <v>888</v>
      </c>
    </row>
    <row r="1043" spans="1:7" hidden="1">
      <c r="A1043">
        <v>865652</v>
      </c>
      <c r="B1043" t="s">
        <v>3328</v>
      </c>
      <c r="C1043" t="s">
        <v>665</v>
      </c>
      <c r="D1043" t="s">
        <v>675</v>
      </c>
      <c r="E1043" t="s">
        <v>3329</v>
      </c>
      <c r="F1043" t="s">
        <v>3330</v>
      </c>
      <c r="G1043" t="s">
        <v>795</v>
      </c>
    </row>
    <row r="1044" spans="1:7" hidden="1">
      <c r="A1044">
        <v>865351</v>
      </c>
      <c r="B1044" t="s">
        <v>3331</v>
      </c>
      <c r="C1044" t="s">
        <v>665</v>
      </c>
      <c r="D1044" t="s">
        <v>675</v>
      </c>
      <c r="E1044" t="s">
        <v>3332</v>
      </c>
      <c r="F1044" t="s">
        <v>3333</v>
      </c>
      <c r="G1044" t="s">
        <v>909</v>
      </c>
    </row>
    <row r="1045" spans="1:7" hidden="1">
      <c r="A1045">
        <v>866687</v>
      </c>
      <c r="B1045" t="s">
        <v>3334</v>
      </c>
      <c r="C1045" t="s">
        <v>665</v>
      </c>
      <c r="D1045" t="s">
        <v>675</v>
      </c>
      <c r="E1045" t="s">
        <v>3335</v>
      </c>
      <c r="F1045" t="s">
        <v>3336</v>
      </c>
      <c r="G1045" t="s">
        <v>809</v>
      </c>
    </row>
    <row r="1046" spans="1:7" hidden="1">
      <c r="A1046">
        <v>866288</v>
      </c>
      <c r="B1046" t="s">
        <v>3337</v>
      </c>
      <c r="C1046" t="s">
        <v>665</v>
      </c>
      <c r="D1046" t="s">
        <v>675</v>
      </c>
      <c r="E1046" t="s">
        <v>3338</v>
      </c>
      <c r="F1046" t="s">
        <v>3339</v>
      </c>
      <c r="G1046" t="s">
        <v>1296</v>
      </c>
    </row>
    <row r="1047" spans="1:7" hidden="1">
      <c r="A1047">
        <v>866417</v>
      </c>
      <c r="B1047" t="s">
        <v>3340</v>
      </c>
      <c r="C1047" t="s">
        <v>665</v>
      </c>
      <c r="D1047" t="s">
        <v>675</v>
      </c>
      <c r="E1047" t="s">
        <v>3341</v>
      </c>
      <c r="F1047" t="s">
        <v>3342</v>
      </c>
      <c r="G1047" t="s">
        <v>683</v>
      </c>
    </row>
    <row r="1048" spans="1:7" hidden="1">
      <c r="A1048">
        <v>867502</v>
      </c>
      <c r="B1048" t="s">
        <v>3343</v>
      </c>
      <c r="C1048" t="s">
        <v>665</v>
      </c>
      <c r="D1048" t="s">
        <v>675</v>
      </c>
      <c r="E1048" t="s">
        <v>3344</v>
      </c>
      <c r="F1048" t="s">
        <v>3345</v>
      </c>
      <c r="G1048" t="s">
        <v>895</v>
      </c>
    </row>
    <row r="1049" spans="1:7" hidden="1">
      <c r="A1049">
        <v>866418</v>
      </c>
      <c r="B1049" t="s">
        <v>3346</v>
      </c>
      <c r="C1049" t="s">
        <v>665</v>
      </c>
      <c r="D1049" t="s">
        <v>675</v>
      </c>
      <c r="E1049" t="s">
        <v>3347</v>
      </c>
      <c r="F1049" t="s">
        <v>3348</v>
      </c>
      <c r="G1049" t="s">
        <v>683</v>
      </c>
    </row>
    <row r="1050" spans="1:7" hidden="1">
      <c r="A1050">
        <v>867351</v>
      </c>
      <c r="B1050" t="s">
        <v>3349</v>
      </c>
      <c r="C1050" t="s">
        <v>665</v>
      </c>
      <c r="D1050" t="s">
        <v>675</v>
      </c>
      <c r="E1050" t="s">
        <v>3350</v>
      </c>
      <c r="F1050" t="s">
        <v>3351</v>
      </c>
      <c r="G1050" t="s">
        <v>1326</v>
      </c>
    </row>
    <row r="1051" spans="1:7" hidden="1">
      <c r="A1051">
        <v>866688</v>
      </c>
      <c r="B1051" t="s">
        <v>3352</v>
      </c>
      <c r="C1051" t="s">
        <v>665</v>
      </c>
      <c r="D1051" t="s">
        <v>675</v>
      </c>
      <c r="E1051" t="s">
        <v>3353</v>
      </c>
      <c r="F1051" t="s">
        <v>3354</v>
      </c>
      <c r="G1051" t="s">
        <v>809</v>
      </c>
    </row>
    <row r="1052" spans="1:7" hidden="1">
      <c r="A1052">
        <v>865124</v>
      </c>
      <c r="B1052" t="s">
        <v>3355</v>
      </c>
      <c r="C1052" t="s">
        <v>665</v>
      </c>
      <c r="D1052" t="s">
        <v>675</v>
      </c>
      <c r="E1052" t="s">
        <v>3356</v>
      </c>
      <c r="F1052" t="s">
        <v>3357</v>
      </c>
      <c r="G1052" t="s">
        <v>846</v>
      </c>
    </row>
    <row r="1053" spans="1:7" hidden="1">
      <c r="A1053">
        <v>866689</v>
      </c>
      <c r="B1053" t="s">
        <v>3358</v>
      </c>
      <c r="C1053" t="s">
        <v>665</v>
      </c>
      <c r="D1053" t="s">
        <v>675</v>
      </c>
      <c r="E1053" t="s">
        <v>3359</v>
      </c>
      <c r="F1053" t="s">
        <v>3360</v>
      </c>
      <c r="G1053" t="s">
        <v>809</v>
      </c>
    </row>
    <row r="1054" spans="1:7" hidden="1">
      <c r="A1054">
        <v>867466</v>
      </c>
      <c r="B1054" t="s">
        <v>3361</v>
      </c>
      <c r="C1054" t="s">
        <v>665</v>
      </c>
      <c r="D1054" t="s">
        <v>675</v>
      </c>
      <c r="E1054" t="s">
        <v>3362</v>
      </c>
      <c r="F1054" t="s">
        <v>3363</v>
      </c>
      <c r="G1054" t="s">
        <v>842</v>
      </c>
    </row>
    <row r="1055" spans="1:7" hidden="1">
      <c r="A1055">
        <v>866603</v>
      </c>
      <c r="B1055" t="s">
        <v>3364</v>
      </c>
      <c r="C1055" t="s">
        <v>665</v>
      </c>
      <c r="D1055" t="s">
        <v>675</v>
      </c>
      <c r="E1055" t="s">
        <v>3365</v>
      </c>
      <c r="F1055" t="s">
        <v>3366</v>
      </c>
      <c r="G1055" t="s">
        <v>888</v>
      </c>
    </row>
    <row r="1056" spans="1:7" hidden="1">
      <c r="A1056">
        <v>865952</v>
      </c>
      <c r="B1056" t="s">
        <v>3367</v>
      </c>
      <c r="C1056" t="s">
        <v>665</v>
      </c>
      <c r="D1056" t="s">
        <v>675</v>
      </c>
      <c r="E1056" t="s">
        <v>3368</v>
      </c>
      <c r="F1056" t="s">
        <v>3369</v>
      </c>
      <c r="G1056" t="s">
        <v>937</v>
      </c>
    </row>
    <row r="1057" spans="1:7" hidden="1">
      <c r="A1057">
        <v>864545</v>
      </c>
      <c r="B1057" t="s">
        <v>3370</v>
      </c>
      <c r="C1057" t="s">
        <v>665</v>
      </c>
      <c r="D1057" t="s">
        <v>675</v>
      </c>
      <c r="E1057" t="s">
        <v>835</v>
      </c>
      <c r="F1057" t="s">
        <v>668</v>
      </c>
      <c r="G1057" t="s">
        <v>1296</v>
      </c>
    </row>
    <row r="1058" spans="1:7" hidden="1">
      <c r="A1058">
        <v>864471</v>
      </c>
      <c r="B1058" t="s">
        <v>3371</v>
      </c>
      <c r="C1058" t="s">
        <v>665</v>
      </c>
      <c r="D1058" t="s">
        <v>675</v>
      </c>
      <c r="E1058" t="s">
        <v>835</v>
      </c>
      <c r="F1058" t="s">
        <v>668</v>
      </c>
      <c r="G1058" t="s">
        <v>823</v>
      </c>
    </row>
    <row r="1059" spans="1:7" hidden="1">
      <c r="A1059">
        <v>866690</v>
      </c>
      <c r="B1059" t="s">
        <v>3372</v>
      </c>
      <c r="C1059" t="s">
        <v>665</v>
      </c>
      <c r="D1059" t="s">
        <v>675</v>
      </c>
      <c r="E1059" t="s">
        <v>3373</v>
      </c>
      <c r="F1059" t="s">
        <v>3374</v>
      </c>
      <c r="G1059" t="s">
        <v>809</v>
      </c>
    </row>
    <row r="1060" spans="1:7" hidden="1">
      <c r="A1060">
        <v>866691</v>
      </c>
      <c r="B1060" t="s">
        <v>3375</v>
      </c>
      <c r="C1060" t="s">
        <v>665</v>
      </c>
      <c r="D1060" t="s">
        <v>675</v>
      </c>
      <c r="E1060" t="s">
        <v>3376</v>
      </c>
      <c r="F1060" t="s">
        <v>3377</v>
      </c>
      <c r="G1060" t="s">
        <v>809</v>
      </c>
    </row>
    <row r="1061" spans="1:7" hidden="1">
      <c r="A1061">
        <v>864282</v>
      </c>
      <c r="B1061" t="s">
        <v>3378</v>
      </c>
      <c r="C1061" t="s">
        <v>665</v>
      </c>
      <c r="D1061" t="s">
        <v>675</v>
      </c>
      <c r="E1061" t="s">
        <v>835</v>
      </c>
      <c r="F1061" t="s">
        <v>668</v>
      </c>
      <c r="G1061" t="s">
        <v>787</v>
      </c>
    </row>
    <row r="1062" spans="1:7" hidden="1">
      <c r="A1062">
        <v>865325</v>
      </c>
      <c r="B1062" t="s">
        <v>3379</v>
      </c>
      <c r="C1062" t="s">
        <v>665</v>
      </c>
      <c r="D1062" t="s">
        <v>675</v>
      </c>
      <c r="E1062" t="s">
        <v>3380</v>
      </c>
      <c r="F1062" t="s">
        <v>3381</v>
      </c>
      <c r="G1062" t="s">
        <v>925</v>
      </c>
    </row>
    <row r="1063" spans="1:7" hidden="1">
      <c r="A1063">
        <v>866692</v>
      </c>
      <c r="B1063" t="s">
        <v>3382</v>
      </c>
      <c r="C1063" t="s">
        <v>665</v>
      </c>
      <c r="D1063" t="s">
        <v>675</v>
      </c>
      <c r="E1063" t="s">
        <v>3383</v>
      </c>
      <c r="F1063" t="s">
        <v>3384</v>
      </c>
      <c r="G1063" t="s">
        <v>809</v>
      </c>
    </row>
    <row r="1064" spans="1:7" hidden="1">
      <c r="A1064">
        <v>865978</v>
      </c>
      <c r="B1064" t="s">
        <v>3385</v>
      </c>
      <c r="C1064" t="s">
        <v>665</v>
      </c>
      <c r="D1064" t="s">
        <v>675</v>
      </c>
      <c r="E1064" t="s">
        <v>3386</v>
      </c>
      <c r="F1064" t="s">
        <v>3387</v>
      </c>
      <c r="G1064" t="s">
        <v>799</v>
      </c>
    </row>
    <row r="1065" spans="1:7" hidden="1">
      <c r="A1065">
        <v>864567</v>
      </c>
      <c r="B1065" t="s">
        <v>3388</v>
      </c>
      <c r="C1065" t="s">
        <v>665</v>
      </c>
      <c r="D1065" t="s">
        <v>675</v>
      </c>
      <c r="E1065" t="s">
        <v>835</v>
      </c>
      <c r="F1065" t="s">
        <v>668</v>
      </c>
      <c r="G1065" t="s">
        <v>1139</v>
      </c>
    </row>
    <row r="1066" spans="1:7" hidden="1">
      <c r="A1066">
        <v>864955</v>
      </c>
      <c r="B1066" t="s">
        <v>3389</v>
      </c>
      <c r="C1066" t="s">
        <v>665</v>
      </c>
      <c r="D1066" t="s">
        <v>675</v>
      </c>
      <c r="E1066" t="s">
        <v>3390</v>
      </c>
      <c r="F1066" t="s">
        <v>3391</v>
      </c>
      <c r="G1066" t="s">
        <v>865</v>
      </c>
    </row>
    <row r="1067" spans="1:7" hidden="1">
      <c r="A1067">
        <v>867616</v>
      </c>
      <c r="B1067" t="s">
        <v>3392</v>
      </c>
      <c r="C1067" t="s">
        <v>665</v>
      </c>
      <c r="D1067" t="s">
        <v>675</v>
      </c>
      <c r="E1067" t="s">
        <v>3393</v>
      </c>
      <c r="F1067" t="s">
        <v>3394</v>
      </c>
      <c r="G1067" t="s">
        <v>783</v>
      </c>
    </row>
    <row r="1068" spans="1:7" hidden="1">
      <c r="A1068">
        <v>866123</v>
      </c>
      <c r="B1068" t="s">
        <v>3395</v>
      </c>
      <c r="C1068" t="s">
        <v>665</v>
      </c>
      <c r="D1068" t="s">
        <v>675</v>
      </c>
      <c r="E1068" t="s">
        <v>3396</v>
      </c>
      <c r="F1068" t="s">
        <v>3397</v>
      </c>
      <c r="G1068" t="s">
        <v>1126</v>
      </c>
    </row>
    <row r="1069" spans="1:7" hidden="1">
      <c r="A1069">
        <v>867571</v>
      </c>
      <c r="B1069" t="s">
        <v>3398</v>
      </c>
      <c r="C1069" t="s">
        <v>665</v>
      </c>
      <c r="D1069" t="s">
        <v>675</v>
      </c>
      <c r="E1069" t="s">
        <v>3399</v>
      </c>
      <c r="F1069" t="s">
        <v>3400</v>
      </c>
      <c r="G1069" t="s">
        <v>1089</v>
      </c>
    </row>
    <row r="1070" spans="1:7" hidden="1">
      <c r="A1070">
        <v>864579</v>
      </c>
      <c r="B1070" t="s">
        <v>3401</v>
      </c>
      <c r="C1070" t="s">
        <v>665</v>
      </c>
      <c r="D1070" t="s">
        <v>675</v>
      </c>
      <c r="E1070" t="s">
        <v>835</v>
      </c>
      <c r="F1070" t="s">
        <v>668</v>
      </c>
      <c r="G1070" t="s">
        <v>1263</v>
      </c>
    </row>
    <row r="1071" spans="1:7" hidden="1">
      <c r="A1071">
        <v>864472</v>
      </c>
      <c r="B1071" t="s">
        <v>3402</v>
      </c>
      <c r="C1071" t="s">
        <v>665</v>
      </c>
      <c r="D1071" t="s">
        <v>675</v>
      </c>
      <c r="E1071" t="s">
        <v>835</v>
      </c>
      <c r="F1071" t="s">
        <v>668</v>
      </c>
      <c r="G1071" t="s">
        <v>955</v>
      </c>
    </row>
    <row r="1072" spans="1:7" hidden="1">
      <c r="A1072">
        <v>866693</v>
      </c>
      <c r="B1072" t="s">
        <v>3403</v>
      </c>
      <c r="C1072" t="s">
        <v>665</v>
      </c>
      <c r="D1072" t="s">
        <v>675</v>
      </c>
      <c r="E1072" t="s">
        <v>3404</v>
      </c>
      <c r="F1072" t="s">
        <v>3405</v>
      </c>
      <c r="G1072" t="s">
        <v>809</v>
      </c>
    </row>
    <row r="1073" spans="1:7" hidden="1">
      <c r="A1073">
        <v>865754</v>
      </c>
      <c r="B1073" t="s">
        <v>3406</v>
      </c>
      <c r="C1073" t="s">
        <v>665</v>
      </c>
      <c r="D1073" t="s">
        <v>675</v>
      </c>
      <c r="E1073" t="s">
        <v>3407</v>
      </c>
      <c r="F1073" t="s">
        <v>3408</v>
      </c>
      <c r="G1073" t="s">
        <v>913</v>
      </c>
    </row>
    <row r="1074" spans="1:7" hidden="1">
      <c r="A1074">
        <v>867179</v>
      </c>
      <c r="B1074" t="s">
        <v>3409</v>
      </c>
      <c r="C1074" t="s">
        <v>665</v>
      </c>
      <c r="D1074" t="s">
        <v>675</v>
      </c>
      <c r="E1074" t="s">
        <v>3410</v>
      </c>
      <c r="F1074" t="s">
        <v>3411</v>
      </c>
      <c r="G1074" t="s">
        <v>944</v>
      </c>
    </row>
    <row r="1075" spans="1:7" hidden="1">
      <c r="A1075">
        <v>866241</v>
      </c>
      <c r="B1075" t="s">
        <v>3412</v>
      </c>
      <c r="C1075" t="s">
        <v>665</v>
      </c>
      <c r="D1075" t="s">
        <v>675</v>
      </c>
      <c r="E1075" t="s">
        <v>3413</v>
      </c>
      <c r="F1075" t="s">
        <v>3414</v>
      </c>
      <c r="G1075" t="s">
        <v>2765</v>
      </c>
    </row>
    <row r="1076" spans="1:7" hidden="1">
      <c r="A1076">
        <v>864996</v>
      </c>
      <c r="B1076" t="s">
        <v>3415</v>
      </c>
      <c r="C1076" t="s">
        <v>665</v>
      </c>
      <c r="D1076" t="s">
        <v>675</v>
      </c>
      <c r="E1076" t="s">
        <v>3416</v>
      </c>
      <c r="F1076" t="s">
        <v>3417</v>
      </c>
      <c r="G1076" t="s">
        <v>1175</v>
      </c>
    </row>
    <row r="1077" spans="1:7" hidden="1">
      <c r="A1077">
        <v>866694</v>
      </c>
      <c r="B1077" t="s">
        <v>3418</v>
      </c>
      <c r="C1077" t="s">
        <v>665</v>
      </c>
      <c r="D1077" t="s">
        <v>675</v>
      </c>
      <c r="E1077" t="s">
        <v>3419</v>
      </c>
      <c r="F1077" t="s">
        <v>3420</v>
      </c>
      <c r="G1077" t="s">
        <v>809</v>
      </c>
    </row>
    <row r="1078" spans="1:7" hidden="1">
      <c r="A1078">
        <v>864293</v>
      </c>
      <c r="B1078" t="s">
        <v>3421</v>
      </c>
      <c r="C1078" t="s">
        <v>665</v>
      </c>
      <c r="D1078" t="s">
        <v>675</v>
      </c>
      <c r="E1078" t="s">
        <v>835</v>
      </c>
      <c r="F1078" t="s">
        <v>668</v>
      </c>
      <c r="G1078" t="s">
        <v>1103</v>
      </c>
    </row>
    <row r="1079" spans="1:7" hidden="1">
      <c r="A1079">
        <v>864356</v>
      </c>
      <c r="B1079" t="s">
        <v>3422</v>
      </c>
      <c r="C1079" t="s">
        <v>665</v>
      </c>
      <c r="D1079" t="s">
        <v>675</v>
      </c>
      <c r="E1079" t="s">
        <v>835</v>
      </c>
      <c r="F1079" t="s">
        <v>668</v>
      </c>
      <c r="G1079" t="s">
        <v>1590</v>
      </c>
    </row>
    <row r="1080" spans="1:7" hidden="1">
      <c r="A1080">
        <v>864456</v>
      </c>
      <c r="B1080" t="s">
        <v>3423</v>
      </c>
      <c r="C1080" t="s">
        <v>665</v>
      </c>
      <c r="D1080" t="s">
        <v>675</v>
      </c>
      <c r="E1080" t="s">
        <v>835</v>
      </c>
      <c r="F1080" t="s">
        <v>668</v>
      </c>
      <c r="G1080" t="s">
        <v>783</v>
      </c>
    </row>
    <row r="1081" spans="1:7" hidden="1">
      <c r="A1081">
        <v>865251</v>
      </c>
      <c r="B1081" t="s">
        <v>3424</v>
      </c>
      <c r="C1081" t="s">
        <v>665</v>
      </c>
      <c r="D1081" t="s">
        <v>675</v>
      </c>
      <c r="E1081" t="s">
        <v>3425</v>
      </c>
      <c r="F1081" t="s">
        <v>3426</v>
      </c>
      <c r="G1081" t="s">
        <v>1511</v>
      </c>
    </row>
    <row r="1082" spans="1:7" hidden="1">
      <c r="A1082">
        <v>865125</v>
      </c>
      <c r="B1082" t="s">
        <v>3427</v>
      </c>
      <c r="C1082" t="s">
        <v>665</v>
      </c>
      <c r="D1082" t="s">
        <v>675</v>
      </c>
      <c r="E1082" t="s">
        <v>3428</v>
      </c>
      <c r="F1082" t="s">
        <v>3429</v>
      </c>
      <c r="G1082" t="s">
        <v>846</v>
      </c>
    </row>
    <row r="1083" spans="1:7" hidden="1">
      <c r="A1083">
        <v>866037</v>
      </c>
      <c r="B1083" t="s">
        <v>3430</v>
      </c>
      <c r="C1083" t="s">
        <v>665</v>
      </c>
      <c r="D1083" t="s">
        <v>675</v>
      </c>
      <c r="E1083" t="s">
        <v>3431</v>
      </c>
      <c r="F1083" t="s">
        <v>3432</v>
      </c>
      <c r="G1083" t="s">
        <v>828</v>
      </c>
    </row>
    <row r="1084" spans="1:7" hidden="1">
      <c r="A1084">
        <v>864188</v>
      </c>
      <c r="B1084" t="s">
        <v>3433</v>
      </c>
      <c r="C1084" t="s">
        <v>665</v>
      </c>
      <c r="D1084" t="s">
        <v>675</v>
      </c>
      <c r="E1084" t="s">
        <v>835</v>
      </c>
      <c r="F1084" t="s">
        <v>668</v>
      </c>
      <c r="G1084" t="s">
        <v>1114</v>
      </c>
    </row>
    <row r="1085" spans="1:7" hidden="1">
      <c r="A1085">
        <v>866695</v>
      </c>
      <c r="B1085" t="s">
        <v>3434</v>
      </c>
      <c r="C1085" t="s">
        <v>665</v>
      </c>
      <c r="D1085" t="s">
        <v>675</v>
      </c>
      <c r="E1085" t="s">
        <v>3435</v>
      </c>
      <c r="F1085" t="s">
        <v>3436</v>
      </c>
      <c r="G1085" t="s">
        <v>809</v>
      </c>
    </row>
    <row r="1086" spans="1:7" hidden="1">
      <c r="A1086">
        <v>867379</v>
      </c>
      <c r="B1086" t="s">
        <v>3437</v>
      </c>
      <c r="C1086" t="s">
        <v>665</v>
      </c>
      <c r="D1086" t="s">
        <v>675</v>
      </c>
      <c r="E1086" t="s">
        <v>3438</v>
      </c>
      <c r="F1086" t="s">
        <v>3439</v>
      </c>
      <c r="G1086" t="s">
        <v>1110</v>
      </c>
    </row>
    <row r="1087" spans="1:7" hidden="1">
      <c r="A1087">
        <v>867503</v>
      </c>
      <c r="B1087" t="s">
        <v>3440</v>
      </c>
      <c r="C1087" t="s">
        <v>665</v>
      </c>
      <c r="D1087" t="s">
        <v>675</v>
      </c>
      <c r="E1087" t="s">
        <v>3441</v>
      </c>
      <c r="F1087" t="s">
        <v>3442</v>
      </c>
      <c r="G1087" t="s">
        <v>895</v>
      </c>
    </row>
    <row r="1088" spans="1:7" hidden="1">
      <c r="A1088">
        <v>864280</v>
      </c>
      <c r="B1088" t="s">
        <v>3443</v>
      </c>
      <c r="C1088" t="s">
        <v>665</v>
      </c>
      <c r="D1088" t="s">
        <v>675</v>
      </c>
      <c r="E1088" t="s">
        <v>835</v>
      </c>
      <c r="F1088" t="s">
        <v>668</v>
      </c>
      <c r="G1088" t="s">
        <v>787</v>
      </c>
    </row>
    <row r="1089" spans="1:7" hidden="1">
      <c r="A1089">
        <v>865045</v>
      </c>
      <c r="B1089" t="s">
        <v>3444</v>
      </c>
      <c r="C1089" t="s">
        <v>665</v>
      </c>
      <c r="D1089" t="s">
        <v>675</v>
      </c>
      <c r="E1089" t="s">
        <v>3445</v>
      </c>
      <c r="F1089" t="s">
        <v>3446</v>
      </c>
      <c r="G1089" t="s">
        <v>1139</v>
      </c>
    </row>
    <row r="1090" spans="1:7" hidden="1">
      <c r="A1090">
        <v>867429</v>
      </c>
      <c r="B1090" t="s">
        <v>3447</v>
      </c>
      <c r="C1090" t="s">
        <v>665</v>
      </c>
      <c r="D1090" t="s">
        <v>675</v>
      </c>
      <c r="E1090" t="s">
        <v>3448</v>
      </c>
      <c r="F1090" t="s">
        <v>3449</v>
      </c>
      <c r="G1090" t="s">
        <v>814</v>
      </c>
    </row>
    <row r="1091" spans="1:7" hidden="1">
      <c r="A1091">
        <v>865252</v>
      </c>
      <c r="B1091" t="s">
        <v>3450</v>
      </c>
      <c r="C1091" t="s">
        <v>665</v>
      </c>
      <c r="D1091" t="s">
        <v>675</v>
      </c>
      <c r="E1091" t="s">
        <v>3451</v>
      </c>
      <c r="F1091" t="s">
        <v>3452</v>
      </c>
      <c r="G1091" t="s">
        <v>1511</v>
      </c>
    </row>
    <row r="1092" spans="1:7" hidden="1">
      <c r="A1092">
        <v>865178</v>
      </c>
      <c r="B1092" t="s">
        <v>3453</v>
      </c>
      <c r="C1092" t="s">
        <v>665</v>
      </c>
      <c r="D1092" t="s">
        <v>675</v>
      </c>
      <c r="E1092" t="s">
        <v>3454</v>
      </c>
      <c r="F1092" t="s">
        <v>3455</v>
      </c>
      <c r="G1092" t="s">
        <v>1114</v>
      </c>
    </row>
    <row r="1093" spans="1:7" hidden="1">
      <c r="A1093">
        <v>866289</v>
      </c>
      <c r="B1093" t="s">
        <v>3456</v>
      </c>
      <c r="C1093" t="s">
        <v>665</v>
      </c>
      <c r="D1093" t="s">
        <v>675</v>
      </c>
      <c r="E1093" t="s">
        <v>3457</v>
      </c>
      <c r="F1093" t="s">
        <v>3458</v>
      </c>
      <c r="G1093" t="s">
        <v>1296</v>
      </c>
    </row>
    <row r="1094" spans="1:7" hidden="1">
      <c r="A1094">
        <v>865653</v>
      </c>
      <c r="B1094" t="s">
        <v>3459</v>
      </c>
      <c r="C1094" t="s">
        <v>665</v>
      </c>
      <c r="D1094" t="s">
        <v>675</v>
      </c>
      <c r="E1094" t="s">
        <v>3460</v>
      </c>
      <c r="F1094" t="s">
        <v>3461</v>
      </c>
      <c r="G1094" t="s">
        <v>795</v>
      </c>
    </row>
    <row r="1095" spans="1:7" hidden="1">
      <c r="A1095">
        <v>864179</v>
      </c>
      <c r="B1095" t="s">
        <v>3462</v>
      </c>
      <c r="C1095" t="s">
        <v>665</v>
      </c>
      <c r="D1095" t="s">
        <v>675</v>
      </c>
      <c r="E1095" t="s">
        <v>835</v>
      </c>
      <c r="F1095" t="s">
        <v>668</v>
      </c>
      <c r="G1095" t="s">
        <v>846</v>
      </c>
    </row>
    <row r="1096" spans="1:7" hidden="1">
      <c r="A1096">
        <v>864134</v>
      </c>
      <c r="B1096" t="s">
        <v>3463</v>
      </c>
      <c r="C1096" t="s">
        <v>665</v>
      </c>
      <c r="D1096" t="s">
        <v>675</v>
      </c>
      <c r="E1096" t="s">
        <v>835</v>
      </c>
      <c r="F1096" t="s">
        <v>668</v>
      </c>
      <c r="G1096" t="s">
        <v>814</v>
      </c>
    </row>
    <row r="1097" spans="1:7" hidden="1">
      <c r="A1097">
        <v>864146</v>
      </c>
      <c r="B1097" t="s">
        <v>3464</v>
      </c>
      <c r="C1097" t="s">
        <v>665</v>
      </c>
      <c r="D1097" t="s">
        <v>675</v>
      </c>
      <c r="E1097" t="s">
        <v>835</v>
      </c>
      <c r="F1097" t="s">
        <v>668</v>
      </c>
      <c r="G1097" t="s">
        <v>1673</v>
      </c>
    </row>
    <row r="1098" spans="1:7" hidden="1">
      <c r="A1098">
        <v>865046</v>
      </c>
      <c r="B1098" t="s">
        <v>3465</v>
      </c>
      <c r="C1098" t="s">
        <v>665</v>
      </c>
      <c r="D1098" t="s">
        <v>675</v>
      </c>
      <c r="E1098" t="s">
        <v>3466</v>
      </c>
      <c r="F1098" t="s">
        <v>3467</v>
      </c>
      <c r="G1098" t="s">
        <v>1139</v>
      </c>
    </row>
    <row r="1099" spans="1:7" hidden="1">
      <c r="A1099">
        <v>864185</v>
      </c>
      <c r="B1099" t="s">
        <v>3468</v>
      </c>
      <c r="C1099" t="s">
        <v>665</v>
      </c>
      <c r="D1099" t="s">
        <v>675</v>
      </c>
      <c r="E1099" t="s">
        <v>835</v>
      </c>
      <c r="F1099" t="s">
        <v>668</v>
      </c>
      <c r="G1099" t="s">
        <v>1114</v>
      </c>
    </row>
    <row r="1100" spans="1:7" hidden="1">
      <c r="A1100">
        <v>866290</v>
      </c>
      <c r="B1100" t="s">
        <v>3469</v>
      </c>
      <c r="C1100" t="s">
        <v>665</v>
      </c>
      <c r="D1100" t="s">
        <v>675</v>
      </c>
      <c r="E1100" t="s">
        <v>3470</v>
      </c>
      <c r="F1100" t="s">
        <v>3471</v>
      </c>
      <c r="G1100" t="s">
        <v>1296</v>
      </c>
    </row>
    <row r="1101" spans="1:7" hidden="1">
      <c r="A1101">
        <v>866225</v>
      </c>
      <c r="B1101" t="s">
        <v>3472</v>
      </c>
      <c r="C1101" t="s">
        <v>665</v>
      </c>
      <c r="D1101" t="s">
        <v>675</v>
      </c>
      <c r="E1101" t="s">
        <v>3473</v>
      </c>
      <c r="F1101" t="s">
        <v>3474</v>
      </c>
      <c r="G1101" t="s">
        <v>1590</v>
      </c>
    </row>
    <row r="1102" spans="1:7" hidden="1">
      <c r="A1102">
        <v>867180</v>
      </c>
      <c r="B1102" t="s">
        <v>3475</v>
      </c>
      <c r="C1102" t="s">
        <v>665</v>
      </c>
      <c r="D1102" t="s">
        <v>675</v>
      </c>
      <c r="E1102" t="s">
        <v>3476</v>
      </c>
      <c r="F1102" t="s">
        <v>3477</v>
      </c>
      <c r="G1102" t="s">
        <v>944</v>
      </c>
    </row>
    <row r="1103" spans="1:7" hidden="1">
      <c r="A1103">
        <v>864159</v>
      </c>
      <c r="B1103" t="s">
        <v>3478</v>
      </c>
      <c r="C1103" t="s">
        <v>665</v>
      </c>
      <c r="D1103" t="s">
        <v>675</v>
      </c>
      <c r="E1103" t="s">
        <v>835</v>
      </c>
      <c r="F1103" t="s">
        <v>668</v>
      </c>
      <c r="G1103" t="s">
        <v>766</v>
      </c>
    </row>
    <row r="1104" spans="1:7" hidden="1">
      <c r="A1104">
        <v>866291</v>
      </c>
      <c r="B1104" t="s">
        <v>3479</v>
      </c>
      <c r="C1104" t="s">
        <v>665</v>
      </c>
      <c r="D1104" t="s">
        <v>675</v>
      </c>
      <c r="E1104" t="s">
        <v>3480</v>
      </c>
      <c r="F1104" t="s">
        <v>3481</v>
      </c>
      <c r="G1104" t="s">
        <v>1296</v>
      </c>
    </row>
    <row r="1105" spans="1:7" hidden="1">
      <c r="A1105">
        <v>867751</v>
      </c>
      <c r="B1105" t="s">
        <v>3482</v>
      </c>
      <c r="C1105" t="s">
        <v>665</v>
      </c>
      <c r="D1105" t="s">
        <v>675</v>
      </c>
      <c r="E1105" t="s">
        <v>3483</v>
      </c>
      <c r="F1105" t="s">
        <v>3484</v>
      </c>
      <c r="G1105" t="s">
        <v>1045</v>
      </c>
    </row>
    <row r="1106" spans="1:7" hidden="1">
      <c r="A1106">
        <v>867295</v>
      </c>
      <c r="B1106" t="s">
        <v>3485</v>
      </c>
      <c r="C1106" t="s">
        <v>665</v>
      </c>
      <c r="D1106" t="s">
        <v>675</v>
      </c>
      <c r="E1106" t="s">
        <v>3486</v>
      </c>
      <c r="F1106" t="s">
        <v>3487</v>
      </c>
      <c r="G1106" t="s">
        <v>1219</v>
      </c>
    </row>
    <row r="1107" spans="1:7" hidden="1">
      <c r="A1107">
        <v>868158</v>
      </c>
      <c r="B1107" t="s">
        <v>626</v>
      </c>
      <c r="C1107" t="s">
        <v>665</v>
      </c>
      <c r="D1107" t="s">
        <v>675</v>
      </c>
      <c r="E1107" t="s">
        <v>3488</v>
      </c>
      <c r="F1107" t="s">
        <v>3489</v>
      </c>
      <c r="G1107" t="s">
        <v>621</v>
      </c>
    </row>
    <row r="1108" spans="1:7" hidden="1">
      <c r="A1108">
        <v>868159</v>
      </c>
      <c r="B1108" t="s">
        <v>634</v>
      </c>
      <c r="C1108" t="s">
        <v>665</v>
      </c>
      <c r="D1108" t="s">
        <v>675</v>
      </c>
      <c r="E1108" t="s">
        <v>3490</v>
      </c>
      <c r="F1108" t="s">
        <v>3491</v>
      </c>
      <c r="G1108" t="s">
        <v>621</v>
      </c>
    </row>
    <row r="1109" spans="1:7" hidden="1">
      <c r="A1109">
        <v>868160</v>
      </c>
      <c r="B1109" t="s">
        <v>635</v>
      </c>
      <c r="C1109" t="s">
        <v>665</v>
      </c>
      <c r="D1109" t="s">
        <v>675</v>
      </c>
      <c r="E1109" t="s">
        <v>3492</v>
      </c>
      <c r="F1109" t="s">
        <v>3493</v>
      </c>
      <c r="G1109" t="s">
        <v>621</v>
      </c>
    </row>
    <row r="1110" spans="1:7" hidden="1">
      <c r="A1110">
        <v>868656</v>
      </c>
      <c r="B1110" t="s">
        <v>636</v>
      </c>
      <c r="C1110" t="s">
        <v>665</v>
      </c>
      <c r="D1110" t="s">
        <v>675</v>
      </c>
      <c r="E1110" t="s">
        <v>3494</v>
      </c>
      <c r="F1110" t="s">
        <v>3495</v>
      </c>
      <c r="G1110" t="s">
        <v>621</v>
      </c>
    </row>
    <row r="1111" spans="1:7" hidden="1">
      <c r="A1111">
        <v>868161</v>
      </c>
      <c r="B1111" t="s">
        <v>637</v>
      </c>
      <c r="C1111" t="s">
        <v>665</v>
      </c>
      <c r="D1111" t="s">
        <v>675</v>
      </c>
      <c r="E1111" t="s">
        <v>3496</v>
      </c>
      <c r="F1111" t="s">
        <v>3497</v>
      </c>
      <c r="G1111" t="s">
        <v>621</v>
      </c>
    </row>
    <row r="1112" spans="1:7" hidden="1">
      <c r="A1112">
        <v>868162</v>
      </c>
      <c r="B1112" t="s">
        <v>638</v>
      </c>
      <c r="C1112" t="s">
        <v>665</v>
      </c>
      <c r="D1112" t="s">
        <v>675</v>
      </c>
      <c r="E1112" t="s">
        <v>3498</v>
      </c>
      <c r="F1112" t="s">
        <v>3499</v>
      </c>
      <c r="G1112" t="s">
        <v>621</v>
      </c>
    </row>
    <row r="1113" spans="1:7" hidden="1">
      <c r="A1113">
        <v>868163</v>
      </c>
      <c r="B1113" t="s">
        <v>640</v>
      </c>
      <c r="C1113" t="s">
        <v>665</v>
      </c>
      <c r="D1113" t="s">
        <v>675</v>
      </c>
      <c r="E1113" t="s">
        <v>3500</v>
      </c>
      <c r="F1113" t="s">
        <v>3501</v>
      </c>
      <c r="G1113" t="s">
        <v>621</v>
      </c>
    </row>
    <row r="1114" spans="1:7" hidden="1">
      <c r="A1114">
        <v>868164</v>
      </c>
      <c r="B1114" t="s">
        <v>641</v>
      </c>
      <c r="C1114" t="s">
        <v>665</v>
      </c>
      <c r="D1114" t="s">
        <v>675</v>
      </c>
      <c r="E1114" t="s">
        <v>3502</v>
      </c>
      <c r="F1114" t="s">
        <v>3503</v>
      </c>
      <c r="G1114" t="s">
        <v>621</v>
      </c>
    </row>
    <row r="1115" spans="1:7" hidden="1">
      <c r="A1115">
        <v>864473</v>
      </c>
      <c r="B1115" t="s">
        <v>3504</v>
      </c>
      <c r="C1115" t="s">
        <v>665</v>
      </c>
      <c r="D1115" t="s">
        <v>675</v>
      </c>
      <c r="E1115" t="s">
        <v>835</v>
      </c>
      <c r="F1115" t="s">
        <v>668</v>
      </c>
      <c r="G1115" t="s">
        <v>937</v>
      </c>
    </row>
    <row r="1116" spans="1:7" hidden="1">
      <c r="A1116">
        <v>866038</v>
      </c>
      <c r="B1116" t="s">
        <v>3505</v>
      </c>
      <c r="C1116" t="s">
        <v>665</v>
      </c>
      <c r="D1116" t="s">
        <v>675</v>
      </c>
      <c r="E1116" t="s">
        <v>3506</v>
      </c>
      <c r="F1116" t="s">
        <v>3507</v>
      </c>
      <c r="G1116" t="s">
        <v>828</v>
      </c>
    </row>
    <row r="1117" spans="1:7" hidden="1">
      <c r="A1117">
        <v>864956</v>
      </c>
      <c r="B1117" t="s">
        <v>3508</v>
      </c>
      <c r="C1117" t="s">
        <v>665</v>
      </c>
      <c r="D1117" t="s">
        <v>675</v>
      </c>
      <c r="E1117" t="s">
        <v>3509</v>
      </c>
      <c r="F1117" t="s">
        <v>3510</v>
      </c>
      <c r="G1117" t="s">
        <v>865</v>
      </c>
    </row>
    <row r="1118" spans="1:7" hidden="1">
      <c r="A1118">
        <v>866696</v>
      </c>
      <c r="B1118" t="s">
        <v>3511</v>
      </c>
      <c r="C1118" t="s">
        <v>665</v>
      </c>
      <c r="D1118" t="s">
        <v>675</v>
      </c>
      <c r="E1118" t="s">
        <v>3512</v>
      </c>
      <c r="F1118" t="s">
        <v>3513</v>
      </c>
      <c r="G1118" t="s">
        <v>809</v>
      </c>
    </row>
    <row r="1119" spans="1:7" hidden="1">
      <c r="A1119">
        <v>865784</v>
      </c>
      <c r="B1119" t="s">
        <v>3514</v>
      </c>
      <c r="C1119" t="s">
        <v>665</v>
      </c>
      <c r="D1119" t="s">
        <v>675</v>
      </c>
      <c r="E1119" t="s">
        <v>3515</v>
      </c>
      <c r="F1119" t="s">
        <v>3516</v>
      </c>
      <c r="G1119" t="s">
        <v>1619</v>
      </c>
    </row>
    <row r="1120" spans="1:7" hidden="1">
      <c r="A1120">
        <v>867572</v>
      </c>
      <c r="B1120" t="s">
        <v>3517</v>
      </c>
      <c r="C1120" t="s">
        <v>665</v>
      </c>
      <c r="D1120" t="s">
        <v>675</v>
      </c>
      <c r="E1120" t="s">
        <v>3518</v>
      </c>
      <c r="F1120" t="s">
        <v>3519</v>
      </c>
      <c r="G1120" t="s">
        <v>1089</v>
      </c>
    </row>
    <row r="1121" spans="1:7" hidden="1">
      <c r="A1121">
        <v>867504</v>
      </c>
      <c r="B1121" t="s">
        <v>3520</v>
      </c>
      <c r="C1121" t="s">
        <v>665</v>
      </c>
      <c r="D1121" t="s">
        <v>675</v>
      </c>
      <c r="E1121" t="s">
        <v>3521</v>
      </c>
      <c r="F1121" t="s">
        <v>3522</v>
      </c>
      <c r="G1121" t="s">
        <v>895</v>
      </c>
    </row>
    <row r="1122" spans="1:7" hidden="1">
      <c r="A1122">
        <v>866828</v>
      </c>
      <c r="B1122" t="s">
        <v>962</v>
      </c>
      <c r="C1122" t="s">
        <v>665</v>
      </c>
      <c r="D1122" t="s">
        <v>675</v>
      </c>
      <c r="E1122" t="s">
        <v>3523</v>
      </c>
      <c r="F1122" t="s">
        <v>3524</v>
      </c>
      <c r="G1122" t="s">
        <v>1341</v>
      </c>
    </row>
    <row r="1123" spans="1:7" hidden="1">
      <c r="A1123">
        <v>864194</v>
      </c>
      <c r="B1123" t="s">
        <v>3525</v>
      </c>
      <c r="C1123" t="s">
        <v>665</v>
      </c>
      <c r="D1123" t="s">
        <v>675</v>
      </c>
      <c r="E1123" t="s">
        <v>835</v>
      </c>
      <c r="F1123" t="s">
        <v>668</v>
      </c>
      <c r="G1123" t="s">
        <v>1511</v>
      </c>
    </row>
    <row r="1124" spans="1:7" hidden="1">
      <c r="A1124">
        <v>865409</v>
      </c>
      <c r="B1124" t="s">
        <v>3526</v>
      </c>
      <c r="C1124" t="s">
        <v>665</v>
      </c>
      <c r="D1124" t="s">
        <v>675</v>
      </c>
      <c r="E1124" t="s">
        <v>3527</v>
      </c>
      <c r="F1124" t="s">
        <v>3528</v>
      </c>
      <c r="G1124" t="s">
        <v>669</v>
      </c>
    </row>
    <row r="1125" spans="1:7" hidden="1">
      <c r="A1125">
        <v>865654</v>
      </c>
      <c r="B1125" t="s">
        <v>3529</v>
      </c>
      <c r="C1125" t="s">
        <v>665</v>
      </c>
      <c r="D1125" t="s">
        <v>675</v>
      </c>
      <c r="E1125" t="s">
        <v>3530</v>
      </c>
      <c r="F1125" t="s">
        <v>3531</v>
      </c>
      <c r="G1125" t="s">
        <v>795</v>
      </c>
    </row>
    <row r="1126" spans="1:7" hidden="1">
      <c r="A1126">
        <v>865911</v>
      </c>
      <c r="B1126" t="s">
        <v>3532</v>
      </c>
      <c r="C1126" t="s">
        <v>665</v>
      </c>
      <c r="D1126" t="s">
        <v>675</v>
      </c>
      <c r="E1126" t="s">
        <v>3533</v>
      </c>
      <c r="F1126" t="s">
        <v>3534</v>
      </c>
      <c r="G1126" t="s">
        <v>901</v>
      </c>
    </row>
    <row r="1127" spans="1:7" hidden="1">
      <c r="A1127">
        <v>867380</v>
      </c>
      <c r="B1127" t="s">
        <v>3535</v>
      </c>
      <c r="C1127" t="s">
        <v>665</v>
      </c>
      <c r="D1127" t="s">
        <v>675</v>
      </c>
      <c r="E1127" t="s">
        <v>3536</v>
      </c>
      <c r="F1127" t="s">
        <v>3537</v>
      </c>
      <c r="G1127" t="s">
        <v>1110</v>
      </c>
    </row>
    <row r="1128" spans="1:7" hidden="1">
      <c r="A1128">
        <v>865953</v>
      </c>
      <c r="B1128" t="s">
        <v>3538</v>
      </c>
      <c r="C1128" t="s">
        <v>665</v>
      </c>
      <c r="D1128" t="s">
        <v>675</v>
      </c>
      <c r="E1128" t="s">
        <v>3539</v>
      </c>
      <c r="F1128" t="s">
        <v>3540</v>
      </c>
      <c r="G1128" t="s">
        <v>937</v>
      </c>
    </row>
    <row r="1129" spans="1:7" hidden="1">
      <c r="A1129">
        <v>864357</v>
      </c>
      <c r="B1129" t="s">
        <v>3541</v>
      </c>
      <c r="C1129" t="s">
        <v>665</v>
      </c>
      <c r="D1129" t="s">
        <v>675</v>
      </c>
      <c r="E1129" t="s">
        <v>835</v>
      </c>
      <c r="F1129" t="s">
        <v>668</v>
      </c>
      <c r="G1129" t="s">
        <v>895</v>
      </c>
    </row>
    <row r="1130" spans="1:7" hidden="1">
      <c r="A1130">
        <v>864474</v>
      </c>
      <c r="B1130" t="s">
        <v>3542</v>
      </c>
      <c r="C1130" t="s">
        <v>665</v>
      </c>
      <c r="D1130" t="s">
        <v>675</v>
      </c>
      <c r="E1130" t="s">
        <v>835</v>
      </c>
      <c r="F1130" t="s">
        <v>668</v>
      </c>
      <c r="G1130" t="s">
        <v>1053</v>
      </c>
    </row>
    <row r="1131" spans="1:7" hidden="1">
      <c r="A1131">
        <v>867729</v>
      </c>
      <c r="B1131" t="s">
        <v>3543</v>
      </c>
      <c r="C1131" t="s">
        <v>665</v>
      </c>
      <c r="D1131" t="s">
        <v>675</v>
      </c>
      <c r="E1131" t="s">
        <v>3544</v>
      </c>
      <c r="F1131" t="s">
        <v>3545</v>
      </c>
      <c r="G1131" t="s">
        <v>1673</v>
      </c>
    </row>
    <row r="1132" spans="1:7" hidden="1">
      <c r="A1132">
        <v>865593</v>
      </c>
      <c r="B1132" t="s">
        <v>3546</v>
      </c>
      <c r="C1132" t="s">
        <v>665</v>
      </c>
      <c r="D1132" t="s">
        <v>675</v>
      </c>
      <c r="E1132" t="s">
        <v>3547</v>
      </c>
      <c r="F1132" t="s">
        <v>3548</v>
      </c>
      <c r="G1132" t="s">
        <v>1128</v>
      </c>
    </row>
    <row r="1133" spans="1:7" hidden="1">
      <c r="A1133">
        <v>864856</v>
      </c>
      <c r="B1133" t="s">
        <v>3549</v>
      </c>
      <c r="C1133" t="s">
        <v>665</v>
      </c>
      <c r="D1133" t="s">
        <v>675</v>
      </c>
      <c r="E1133" t="s">
        <v>3550</v>
      </c>
      <c r="F1133" t="s">
        <v>3551</v>
      </c>
      <c r="G1133" t="s">
        <v>605</v>
      </c>
    </row>
    <row r="1134" spans="1:7" hidden="1">
      <c r="A1134">
        <v>866039</v>
      </c>
      <c r="B1134" t="s">
        <v>3549</v>
      </c>
      <c r="C1134" t="s">
        <v>665</v>
      </c>
      <c r="D1134" t="s">
        <v>675</v>
      </c>
      <c r="E1134" t="s">
        <v>3552</v>
      </c>
      <c r="F1134" t="s">
        <v>3553</v>
      </c>
      <c r="G1134" t="s">
        <v>828</v>
      </c>
    </row>
    <row r="1135" spans="1:7" hidden="1">
      <c r="A1135">
        <v>865702</v>
      </c>
      <c r="B1135" t="s">
        <v>3554</v>
      </c>
      <c r="C1135" t="s">
        <v>665</v>
      </c>
      <c r="D1135" t="s">
        <v>675</v>
      </c>
      <c r="E1135" t="s">
        <v>3555</v>
      </c>
      <c r="F1135" t="s">
        <v>3556</v>
      </c>
      <c r="G1135" t="s">
        <v>1209</v>
      </c>
    </row>
    <row r="1136" spans="1:7" hidden="1">
      <c r="A1136">
        <v>865912</v>
      </c>
      <c r="B1136" t="s">
        <v>3557</v>
      </c>
      <c r="C1136" t="s">
        <v>665</v>
      </c>
      <c r="D1136" t="s">
        <v>675</v>
      </c>
      <c r="E1136" t="s">
        <v>3558</v>
      </c>
      <c r="F1136" t="s">
        <v>3559</v>
      </c>
      <c r="G1136" t="s">
        <v>901</v>
      </c>
    </row>
    <row r="1137" spans="1:7" hidden="1">
      <c r="A1137">
        <v>865734</v>
      </c>
      <c r="B1137" t="s">
        <v>3560</v>
      </c>
      <c r="C1137" t="s">
        <v>665</v>
      </c>
      <c r="D1137" t="s">
        <v>675</v>
      </c>
      <c r="E1137" t="s">
        <v>3561</v>
      </c>
      <c r="F1137" t="s">
        <v>3562</v>
      </c>
      <c r="G1137" t="s">
        <v>2287</v>
      </c>
    </row>
    <row r="1138" spans="1:7" hidden="1">
      <c r="A1138">
        <v>867467</v>
      </c>
      <c r="B1138" t="s">
        <v>3563</v>
      </c>
      <c r="C1138" t="s">
        <v>665</v>
      </c>
      <c r="D1138" t="s">
        <v>675</v>
      </c>
      <c r="E1138" t="s">
        <v>3564</v>
      </c>
      <c r="F1138" t="s">
        <v>3565</v>
      </c>
      <c r="G1138" t="s">
        <v>842</v>
      </c>
    </row>
    <row r="1139" spans="1:7" hidden="1">
      <c r="A1139">
        <v>866181</v>
      </c>
      <c r="B1139" t="s">
        <v>3566</v>
      </c>
      <c r="C1139" t="s">
        <v>665</v>
      </c>
      <c r="D1139" t="s">
        <v>675</v>
      </c>
      <c r="E1139" t="s">
        <v>3567</v>
      </c>
      <c r="F1139" t="s">
        <v>3568</v>
      </c>
      <c r="G1139" t="s">
        <v>860</v>
      </c>
    </row>
    <row r="1140" spans="1:7" hidden="1">
      <c r="A1140">
        <v>866697</v>
      </c>
      <c r="B1140" t="s">
        <v>3569</v>
      </c>
      <c r="C1140" t="s">
        <v>665</v>
      </c>
      <c r="D1140" t="s">
        <v>675</v>
      </c>
      <c r="E1140" t="s">
        <v>3570</v>
      </c>
      <c r="F1140" t="s">
        <v>3571</v>
      </c>
      <c r="G1140" t="s">
        <v>809</v>
      </c>
    </row>
    <row r="1141" spans="1:7" hidden="1">
      <c r="A1141">
        <v>864358</v>
      </c>
      <c r="B1141" t="s">
        <v>3572</v>
      </c>
      <c r="C1141" t="s">
        <v>665</v>
      </c>
      <c r="D1141" t="s">
        <v>675</v>
      </c>
      <c r="E1141" t="s">
        <v>835</v>
      </c>
      <c r="F1141" t="s">
        <v>668</v>
      </c>
      <c r="G1141" t="s">
        <v>997</v>
      </c>
    </row>
    <row r="1142" spans="1:7" hidden="1">
      <c r="A1142">
        <v>866040</v>
      </c>
      <c r="B1142" t="s">
        <v>3573</v>
      </c>
      <c r="C1142" t="s">
        <v>665</v>
      </c>
      <c r="D1142" t="s">
        <v>675</v>
      </c>
      <c r="E1142" t="s">
        <v>3574</v>
      </c>
      <c r="F1142" t="s">
        <v>3575</v>
      </c>
      <c r="G1142" t="s">
        <v>828</v>
      </c>
    </row>
    <row r="1143" spans="1:7" hidden="1">
      <c r="A1143">
        <v>864334</v>
      </c>
      <c r="B1143" t="s">
        <v>3576</v>
      </c>
      <c r="C1143" t="s">
        <v>665</v>
      </c>
      <c r="D1143" t="s">
        <v>675</v>
      </c>
      <c r="E1143" t="s">
        <v>835</v>
      </c>
      <c r="F1143" t="s">
        <v>668</v>
      </c>
      <c r="G1143" t="s">
        <v>1590</v>
      </c>
    </row>
    <row r="1144" spans="1:7" hidden="1">
      <c r="A1144">
        <v>867617</v>
      </c>
      <c r="B1144" t="s">
        <v>3577</v>
      </c>
      <c r="C1144" t="s">
        <v>665</v>
      </c>
      <c r="D1144" t="s">
        <v>675</v>
      </c>
      <c r="E1144" t="s">
        <v>3578</v>
      </c>
      <c r="F1144" t="s">
        <v>3579</v>
      </c>
      <c r="G1144" t="s">
        <v>783</v>
      </c>
    </row>
    <row r="1145" spans="1:7" hidden="1">
      <c r="A1145">
        <v>867327</v>
      </c>
      <c r="B1145" t="s">
        <v>3580</v>
      </c>
      <c r="C1145" t="s">
        <v>665</v>
      </c>
      <c r="D1145" t="s">
        <v>675</v>
      </c>
      <c r="E1145" t="s">
        <v>3581</v>
      </c>
      <c r="F1145" t="s">
        <v>3582</v>
      </c>
      <c r="G1145" t="s">
        <v>955</v>
      </c>
    </row>
    <row r="1146" spans="1:7" hidden="1">
      <c r="A1146">
        <v>864359</v>
      </c>
      <c r="B1146" t="s">
        <v>3583</v>
      </c>
      <c r="C1146" t="s">
        <v>665</v>
      </c>
      <c r="D1146" t="s">
        <v>675</v>
      </c>
      <c r="E1146" t="s">
        <v>835</v>
      </c>
      <c r="F1146" t="s">
        <v>668</v>
      </c>
      <c r="G1146" t="s">
        <v>1296</v>
      </c>
    </row>
    <row r="1147" spans="1:7" hidden="1">
      <c r="A1147">
        <v>867100</v>
      </c>
      <c r="B1147" t="s">
        <v>3584</v>
      </c>
      <c r="C1147" t="s">
        <v>665</v>
      </c>
      <c r="D1147" t="s">
        <v>675</v>
      </c>
      <c r="E1147" t="s">
        <v>3585</v>
      </c>
      <c r="F1147" t="s">
        <v>3586</v>
      </c>
      <c r="G1147" t="s">
        <v>851</v>
      </c>
    </row>
    <row r="1148" spans="1:7" hidden="1">
      <c r="A1148">
        <v>864542</v>
      </c>
      <c r="B1148" t="s">
        <v>3587</v>
      </c>
      <c r="C1148" t="s">
        <v>665</v>
      </c>
      <c r="D1148" t="s">
        <v>675</v>
      </c>
      <c r="E1148" t="s">
        <v>835</v>
      </c>
      <c r="F1148" t="s">
        <v>668</v>
      </c>
      <c r="G1148" t="s">
        <v>1219</v>
      </c>
    </row>
    <row r="1149" spans="1:7" hidden="1">
      <c r="A1149">
        <v>864360</v>
      </c>
      <c r="B1149" t="s">
        <v>3588</v>
      </c>
      <c r="C1149" t="s">
        <v>665</v>
      </c>
      <c r="D1149" t="s">
        <v>675</v>
      </c>
      <c r="E1149" t="s">
        <v>835</v>
      </c>
      <c r="F1149" t="s">
        <v>668</v>
      </c>
      <c r="G1149" t="s">
        <v>997</v>
      </c>
    </row>
    <row r="1150" spans="1:7" hidden="1">
      <c r="A1150">
        <v>866226</v>
      </c>
      <c r="B1150" t="s">
        <v>3589</v>
      </c>
      <c r="C1150" t="s">
        <v>665</v>
      </c>
      <c r="D1150" t="s">
        <v>675</v>
      </c>
      <c r="E1150" t="s">
        <v>3590</v>
      </c>
      <c r="F1150" t="s">
        <v>3591</v>
      </c>
      <c r="G1150" t="s">
        <v>1590</v>
      </c>
    </row>
    <row r="1151" spans="1:7" hidden="1">
      <c r="A1151">
        <v>864475</v>
      </c>
      <c r="B1151" t="s">
        <v>3592</v>
      </c>
      <c r="C1151" t="s">
        <v>665</v>
      </c>
      <c r="D1151" t="s">
        <v>675</v>
      </c>
      <c r="E1151" t="s">
        <v>835</v>
      </c>
      <c r="F1151" t="s">
        <v>668</v>
      </c>
      <c r="G1151" t="s">
        <v>809</v>
      </c>
    </row>
    <row r="1152" spans="1:7" hidden="1">
      <c r="A1152">
        <v>865655</v>
      </c>
      <c r="B1152" t="s">
        <v>3593</v>
      </c>
      <c r="C1152" t="s">
        <v>665</v>
      </c>
      <c r="D1152" t="s">
        <v>675</v>
      </c>
      <c r="E1152" t="s">
        <v>3594</v>
      </c>
      <c r="F1152" t="s">
        <v>3595</v>
      </c>
      <c r="G1152" t="s">
        <v>795</v>
      </c>
    </row>
    <row r="1153" spans="1:7" hidden="1">
      <c r="A1153">
        <v>865933</v>
      </c>
      <c r="B1153" t="s">
        <v>3596</v>
      </c>
      <c r="C1153" t="s">
        <v>665</v>
      </c>
      <c r="D1153" t="s">
        <v>675</v>
      </c>
      <c r="E1153" t="s">
        <v>3597</v>
      </c>
      <c r="F1153" t="s">
        <v>3598</v>
      </c>
      <c r="G1153" t="s">
        <v>1103</v>
      </c>
    </row>
    <row r="1154" spans="1:7" hidden="1">
      <c r="A1154">
        <v>864361</v>
      </c>
      <c r="B1154" t="s">
        <v>3599</v>
      </c>
      <c r="C1154" t="s">
        <v>665</v>
      </c>
      <c r="D1154" t="s">
        <v>675</v>
      </c>
      <c r="E1154" t="s">
        <v>835</v>
      </c>
      <c r="F1154" t="s">
        <v>668</v>
      </c>
      <c r="G1154" t="s">
        <v>895</v>
      </c>
    </row>
    <row r="1155" spans="1:7" hidden="1">
      <c r="A1155">
        <v>864595</v>
      </c>
      <c r="B1155" t="s">
        <v>3600</v>
      </c>
      <c r="C1155" t="s">
        <v>665</v>
      </c>
      <c r="D1155" t="s">
        <v>675</v>
      </c>
      <c r="E1155" t="s">
        <v>835</v>
      </c>
      <c r="F1155" t="s">
        <v>668</v>
      </c>
      <c r="G1155" t="s">
        <v>1263</v>
      </c>
    </row>
    <row r="1156" spans="1:7" hidden="1">
      <c r="A1156">
        <v>864172</v>
      </c>
      <c r="B1156" t="s">
        <v>3601</v>
      </c>
      <c r="C1156" t="s">
        <v>665</v>
      </c>
      <c r="D1156" t="s">
        <v>675</v>
      </c>
      <c r="E1156" t="s">
        <v>835</v>
      </c>
      <c r="F1156" t="s">
        <v>668</v>
      </c>
      <c r="G1156" t="s">
        <v>1334</v>
      </c>
    </row>
    <row r="1157" spans="1:7" hidden="1">
      <c r="A1157">
        <v>866915</v>
      </c>
      <c r="B1157" t="s">
        <v>3602</v>
      </c>
      <c r="C1157" t="s">
        <v>665</v>
      </c>
      <c r="D1157" t="s">
        <v>675</v>
      </c>
      <c r="E1157" t="s">
        <v>3603</v>
      </c>
      <c r="F1157" t="s">
        <v>3604</v>
      </c>
      <c r="G1157" t="s">
        <v>1049</v>
      </c>
    </row>
    <row r="1158" spans="1:7" hidden="1">
      <c r="A1158">
        <v>865077</v>
      </c>
      <c r="B1158" t="s">
        <v>3605</v>
      </c>
      <c r="C1158" t="s">
        <v>665</v>
      </c>
      <c r="D1158" t="s">
        <v>675</v>
      </c>
      <c r="E1158" t="s">
        <v>3606</v>
      </c>
      <c r="F1158" t="s">
        <v>3607</v>
      </c>
      <c r="G1158" t="s">
        <v>1334</v>
      </c>
    </row>
    <row r="1159" spans="1:7" hidden="1">
      <c r="A1159">
        <v>865878</v>
      </c>
      <c r="B1159" t="s">
        <v>3608</v>
      </c>
      <c r="C1159" t="s">
        <v>665</v>
      </c>
      <c r="D1159" t="s">
        <v>675</v>
      </c>
      <c r="E1159" t="s">
        <v>3609</v>
      </c>
      <c r="F1159" t="s">
        <v>3610</v>
      </c>
      <c r="G1159" t="s">
        <v>787</v>
      </c>
    </row>
    <row r="1160" spans="1:7" hidden="1">
      <c r="A1160">
        <v>867101</v>
      </c>
      <c r="B1160" t="s">
        <v>3611</v>
      </c>
      <c r="C1160" t="s">
        <v>665</v>
      </c>
      <c r="D1160" t="s">
        <v>675</v>
      </c>
      <c r="E1160" t="s">
        <v>3612</v>
      </c>
      <c r="F1160" t="s">
        <v>3613</v>
      </c>
      <c r="G1160" t="s">
        <v>851</v>
      </c>
    </row>
    <row r="1161" spans="1:7" hidden="1">
      <c r="A1161">
        <v>867041</v>
      </c>
      <c r="B1161" t="s">
        <v>3614</v>
      </c>
      <c r="C1161" t="s">
        <v>665</v>
      </c>
      <c r="D1161" t="s">
        <v>675</v>
      </c>
      <c r="E1161" t="s">
        <v>3615</v>
      </c>
      <c r="F1161" t="s">
        <v>3616</v>
      </c>
      <c r="G1161" t="s">
        <v>823</v>
      </c>
    </row>
    <row r="1162" spans="1:7" hidden="1">
      <c r="A1162">
        <v>867618</v>
      </c>
      <c r="B1162" t="s">
        <v>3617</v>
      </c>
      <c r="C1162" t="s">
        <v>665</v>
      </c>
      <c r="D1162" t="s">
        <v>675</v>
      </c>
      <c r="E1162" t="s">
        <v>3618</v>
      </c>
      <c r="F1162" t="s">
        <v>3619</v>
      </c>
      <c r="G1162" t="s">
        <v>783</v>
      </c>
    </row>
    <row r="1163" spans="1:7" hidden="1">
      <c r="A1163">
        <v>867042</v>
      </c>
      <c r="B1163" t="s">
        <v>3620</v>
      </c>
      <c r="C1163" t="s">
        <v>665</v>
      </c>
      <c r="D1163" t="s">
        <v>675</v>
      </c>
      <c r="E1163" t="s">
        <v>3621</v>
      </c>
      <c r="F1163" t="s">
        <v>3622</v>
      </c>
      <c r="G1163" t="s">
        <v>823</v>
      </c>
    </row>
    <row r="1164" spans="1:7" hidden="1">
      <c r="A1164">
        <v>864453</v>
      </c>
      <c r="B1164" t="s">
        <v>3623</v>
      </c>
      <c r="C1164" t="s">
        <v>665</v>
      </c>
      <c r="D1164" t="s">
        <v>675</v>
      </c>
      <c r="E1164" t="s">
        <v>835</v>
      </c>
      <c r="F1164" t="s">
        <v>668</v>
      </c>
      <c r="G1164" t="s">
        <v>888</v>
      </c>
    </row>
    <row r="1165" spans="1:7" hidden="1">
      <c r="A1165">
        <v>864362</v>
      </c>
      <c r="B1165" t="s">
        <v>3624</v>
      </c>
      <c r="C1165" t="s">
        <v>665</v>
      </c>
      <c r="D1165" t="s">
        <v>675</v>
      </c>
      <c r="E1165" t="s">
        <v>835</v>
      </c>
      <c r="F1165" t="s">
        <v>668</v>
      </c>
      <c r="G1165" t="s">
        <v>683</v>
      </c>
    </row>
    <row r="1166" spans="1:7" hidden="1">
      <c r="A1166">
        <v>865410</v>
      </c>
      <c r="B1166" t="s">
        <v>3625</v>
      </c>
      <c r="C1166" t="s">
        <v>665</v>
      </c>
      <c r="D1166" t="s">
        <v>675</v>
      </c>
      <c r="E1166" t="s">
        <v>3626</v>
      </c>
      <c r="F1166" t="s">
        <v>3627</v>
      </c>
      <c r="G1166" t="s">
        <v>669</v>
      </c>
    </row>
    <row r="1167" spans="1:7" hidden="1">
      <c r="A1167">
        <v>867381</v>
      </c>
      <c r="B1167" t="s">
        <v>3628</v>
      </c>
      <c r="C1167" t="s">
        <v>665</v>
      </c>
      <c r="D1167" t="s">
        <v>675</v>
      </c>
      <c r="E1167" t="s">
        <v>3629</v>
      </c>
      <c r="F1167" t="s">
        <v>3630</v>
      </c>
      <c r="G1167" t="s">
        <v>1110</v>
      </c>
    </row>
    <row r="1168" spans="1:7" hidden="1">
      <c r="A1168">
        <v>865326</v>
      </c>
      <c r="B1168" t="s">
        <v>3631</v>
      </c>
      <c r="C1168" t="s">
        <v>665</v>
      </c>
      <c r="D1168" t="s">
        <v>675</v>
      </c>
      <c r="E1168" t="s">
        <v>3632</v>
      </c>
      <c r="F1168" t="s">
        <v>3633</v>
      </c>
      <c r="G1168" t="s">
        <v>925</v>
      </c>
    </row>
    <row r="1169" spans="1:7" hidden="1">
      <c r="A1169">
        <v>867382</v>
      </c>
      <c r="B1169" t="s">
        <v>3634</v>
      </c>
      <c r="C1169" t="s">
        <v>665</v>
      </c>
      <c r="D1169" t="s">
        <v>675</v>
      </c>
      <c r="E1169" t="s">
        <v>3635</v>
      </c>
      <c r="F1169" t="s">
        <v>3636</v>
      </c>
      <c r="G1169" t="s">
        <v>1110</v>
      </c>
    </row>
    <row r="1170" spans="1:7" hidden="1">
      <c r="A1170">
        <v>867430</v>
      </c>
      <c r="B1170" t="s">
        <v>3637</v>
      </c>
      <c r="C1170" t="s">
        <v>665</v>
      </c>
      <c r="D1170" t="s">
        <v>675</v>
      </c>
      <c r="E1170" t="s">
        <v>3638</v>
      </c>
      <c r="F1170" t="s">
        <v>3639</v>
      </c>
      <c r="G1170" t="s">
        <v>814</v>
      </c>
    </row>
    <row r="1171" spans="1:7" hidden="1">
      <c r="A1171">
        <v>867181</v>
      </c>
      <c r="B1171" t="s">
        <v>3640</v>
      </c>
      <c r="C1171" t="s">
        <v>665</v>
      </c>
      <c r="D1171" t="s">
        <v>675</v>
      </c>
      <c r="E1171" t="s">
        <v>3641</v>
      </c>
      <c r="F1171" t="s">
        <v>3642</v>
      </c>
      <c r="G1171" t="s">
        <v>944</v>
      </c>
    </row>
    <row r="1172" spans="1:7" hidden="1">
      <c r="A1172">
        <v>865291</v>
      </c>
      <c r="B1172" t="s">
        <v>3643</v>
      </c>
      <c r="C1172" t="s">
        <v>665</v>
      </c>
      <c r="D1172" t="s">
        <v>675</v>
      </c>
      <c r="E1172" t="s">
        <v>3644</v>
      </c>
      <c r="F1172" t="s">
        <v>3645</v>
      </c>
      <c r="G1172" t="s">
        <v>1241</v>
      </c>
    </row>
    <row r="1173" spans="1:7" hidden="1">
      <c r="A1173">
        <v>865828</v>
      </c>
      <c r="B1173" t="s">
        <v>3646</v>
      </c>
      <c r="C1173" t="s">
        <v>665</v>
      </c>
      <c r="D1173" t="s">
        <v>675</v>
      </c>
      <c r="E1173" t="s">
        <v>3647</v>
      </c>
      <c r="F1173" t="s">
        <v>3648</v>
      </c>
      <c r="G1173" t="s">
        <v>992</v>
      </c>
    </row>
    <row r="1174" spans="1:7" hidden="1">
      <c r="A1174">
        <v>867253</v>
      </c>
      <c r="B1174" t="s">
        <v>3649</v>
      </c>
      <c r="C1174" t="s">
        <v>665</v>
      </c>
      <c r="D1174" t="s">
        <v>675</v>
      </c>
      <c r="E1174" t="s">
        <v>3650</v>
      </c>
      <c r="F1174" t="s">
        <v>3651</v>
      </c>
      <c r="G1174" t="s">
        <v>884</v>
      </c>
    </row>
    <row r="1175" spans="1:7" hidden="1">
      <c r="A1175">
        <v>865594</v>
      </c>
      <c r="B1175" t="s">
        <v>3652</v>
      </c>
      <c r="C1175" t="s">
        <v>665</v>
      </c>
      <c r="D1175" t="s">
        <v>675</v>
      </c>
      <c r="E1175" t="s">
        <v>3653</v>
      </c>
      <c r="F1175" t="s">
        <v>3654</v>
      </c>
      <c r="G1175" t="s">
        <v>1128</v>
      </c>
    </row>
    <row r="1176" spans="1:7" hidden="1">
      <c r="A1176">
        <v>866005</v>
      </c>
      <c r="B1176" t="s">
        <v>3655</v>
      </c>
      <c r="C1176" t="s">
        <v>665</v>
      </c>
      <c r="D1176" t="s">
        <v>675</v>
      </c>
      <c r="E1176" t="s">
        <v>3656</v>
      </c>
      <c r="F1176" t="s">
        <v>3657</v>
      </c>
      <c r="G1176" t="s">
        <v>1045</v>
      </c>
    </row>
    <row r="1177" spans="1:7" hidden="1">
      <c r="A1177">
        <v>865785</v>
      </c>
      <c r="B1177" t="s">
        <v>3658</v>
      </c>
      <c r="C1177" t="s">
        <v>665</v>
      </c>
      <c r="D1177" t="s">
        <v>675</v>
      </c>
      <c r="E1177" t="s">
        <v>3659</v>
      </c>
      <c r="F1177" t="s">
        <v>3660</v>
      </c>
      <c r="G1177" t="s">
        <v>1619</v>
      </c>
    </row>
    <row r="1178" spans="1:7" hidden="1">
      <c r="A1178">
        <v>866292</v>
      </c>
      <c r="B1178" t="s">
        <v>3661</v>
      </c>
      <c r="C1178" t="s">
        <v>665</v>
      </c>
      <c r="D1178" t="s">
        <v>675</v>
      </c>
      <c r="E1178" t="s">
        <v>3662</v>
      </c>
      <c r="F1178" t="s">
        <v>3663</v>
      </c>
      <c r="G1178" t="s">
        <v>1296</v>
      </c>
    </row>
    <row r="1179" spans="1:7" hidden="1">
      <c r="A1179">
        <v>865047</v>
      </c>
      <c r="B1179" t="s">
        <v>3664</v>
      </c>
      <c r="C1179" t="s">
        <v>665</v>
      </c>
      <c r="D1179" t="s">
        <v>675</v>
      </c>
      <c r="E1179" t="s">
        <v>3665</v>
      </c>
      <c r="F1179" t="s">
        <v>3666</v>
      </c>
      <c r="G1179" t="s">
        <v>1139</v>
      </c>
    </row>
    <row r="1180" spans="1:7" hidden="1">
      <c r="A1180">
        <v>865786</v>
      </c>
      <c r="B1180" t="s">
        <v>3667</v>
      </c>
      <c r="C1180" t="s">
        <v>665</v>
      </c>
      <c r="D1180" t="s">
        <v>675</v>
      </c>
      <c r="E1180" t="s">
        <v>3668</v>
      </c>
      <c r="F1180" t="s">
        <v>3669</v>
      </c>
      <c r="G1180" t="s">
        <v>1619</v>
      </c>
    </row>
    <row r="1181" spans="1:7" hidden="1">
      <c r="A1181">
        <v>861322</v>
      </c>
      <c r="B1181" t="s">
        <v>3670</v>
      </c>
      <c r="C1181" t="s">
        <v>665</v>
      </c>
      <c r="D1181" t="s">
        <v>675</v>
      </c>
      <c r="E1181" t="s">
        <v>3671</v>
      </c>
      <c r="F1181" t="s">
        <v>3672</v>
      </c>
      <c r="G1181" t="s">
        <v>613</v>
      </c>
    </row>
    <row r="1182" spans="1:7" hidden="1">
      <c r="A1182">
        <v>866698</v>
      </c>
      <c r="B1182" t="s">
        <v>3673</v>
      </c>
      <c r="C1182" t="s">
        <v>665</v>
      </c>
      <c r="D1182" t="s">
        <v>675</v>
      </c>
      <c r="E1182" t="s">
        <v>3674</v>
      </c>
      <c r="F1182" t="s">
        <v>3675</v>
      </c>
      <c r="G1182" t="s">
        <v>809</v>
      </c>
    </row>
    <row r="1183" spans="1:7" hidden="1">
      <c r="A1183">
        <v>866227</v>
      </c>
      <c r="B1183" t="s">
        <v>3676</v>
      </c>
      <c r="C1183" t="s">
        <v>665</v>
      </c>
      <c r="D1183" t="s">
        <v>675</v>
      </c>
      <c r="E1183" t="s">
        <v>3677</v>
      </c>
      <c r="F1183" t="s">
        <v>3678</v>
      </c>
      <c r="G1183" t="s">
        <v>1590</v>
      </c>
    </row>
    <row r="1184" spans="1:7" hidden="1">
      <c r="A1184">
        <v>865703</v>
      </c>
      <c r="B1184" t="s">
        <v>3679</v>
      </c>
      <c r="C1184" t="s">
        <v>665</v>
      </c>
      <c r="D1184" t="s">
        <v>675</v>
      </c>
      <c r="E1184" t="s">
        <v>3680</v>
      </c>
      <c r="F1184" t="s">
        <v>3681</v>
      </c>
      <c r="G1184" t="s">
        <v>1209</v>
      </c>
    </row>
    <row r="1185" spans="1:7" hidden="1">
      <c r="A1185">
        <v>867619</v>
      </c>
      <c r="B1185" t="s">
        <v>3682</v>
      </c>
      <c r="C1185" t="s">
        <v>665</v>
      </c>
      <c r="D1185" t="s">
        <v>675</v>
      </c>
      <c r="E1185" t="s">
        <v>3683</v>
      </c>
      <c r="F1185" t="s">
        <v>3684</v>
      </c>
      <c r="G1185" t="s">
        <v>783</v>
      </c>
    </row>
    <row r="1186" spans="1:7" hidden="1">
      <c r="A1186">
        <v>866293</v>
      </c>
      <c r="B1186" t="s">
        <v>3685</v>
      </c>
      <c r="C1186" t="s">
        <v>665</v>
      </c>
      <c r="D1186" t="s">
        <v>675</v>
      </c>
      <c r="E1186" t="s">
        <v>3686</v>
      </c>
      <c r="F1186" t="s">
        <v>3687</v>
      </c>
      <c r="G1186" t="s">
        <v>1296</v>
      </c>
    </row>
    <row r="1187" spans="1:7" hidden="1">
      <c r="A1187">
        <v>866699</v>
      </c>
      <c r="B1187" t="s">
        <v>3688</v>
      </c>
      <c r="C1187" t="s">
        <v>665</v>
      </c>
      <c r="D1187" t="s">
        <v>675</v>
      </c>
      <c r="E1187" t="s">
        <v>3689</v>
      </c>
      <c r="F1187" t="s">
        <v>3690</v>
      </c>
      <c r="G1187" t="s">
        <v>809</v>
      </c>
    </row>
    <row r="1188" spans="1:7" hidden="1">
      <c r="A1188">
        <v>865540</v>
      </c>
      <c r="B1188" t="s">
        <v>3691</v>
      </c>
      <c r="C1188" t="s">
        <v>665</v>
      </c>
      <c r="D1188" t="s">
        <v>675</v>
      </c>
      <c r="E1188" t="s">
        <v>3692</v>
      </c>
      <c r="F1188" t="s">
        <v>3693</v>
      </c>
      <c r="G1188" t="s">
        <v>685</v>
      </c>
    </row>
    <row r="1189" spans="1:7" hidden="1">
      <c r="A1189">
        <v>867740</v>
      </c>
      <c r="B1189" t="s">
        <v>3694</v>
      </c>
      <c r="C1189" t="s">
        <v>665</v>
      </c>
      <c r="D1189" t="s">
        <v>675</v>
      </c>
      <c r="E1189" t="s">
        <v>3695</v>
      </c>
      <c r="F1189" t="s">
        <v>3696</v>
      </c>
      <c r="G1189" t="s">
        <v>1241</v>
      </c>
    </row>
    <row r="1190" spans="1:7" hidden="1">
      <c r="A1190">
        <v>866916</v>
      </c>
      <c r="B1190" t="s">
        <v>3697</v>
      </c>
      <c r="C1190" t="s">
        <v>665</v>
      </c>
      <c r="D1190" t="s">
        <v>675</v>
      </c>
      <c r="E1190" t="s">
        <v>3698</v>
      </c>
      <c r="F1190" t="s">
        <v>3699</v>
      </c>
      <c r="G1190" t="s">
        <v>1049</v>
      </c>
    </row>
    <row r="1191" spans="1:7" hidden="1">
      <c r="A1191">
        <v>865829</v>
      </c>
      <c r="B1191" t="s">
        <v>3700</v>
      </c>
      <c r="C1191" t="s">
        <v>665</v>
      </c>
      <c r="D1191" t="s">
        <v>675</v>
      </c>
      <c r="E1191" t="s">
        <v>3701</v>
      </c>
      <c r="F1191" t="s">
        <v>3702</v>
      </c>
      <c r="G1191" t="s">
        <v>992</v>
      </c>
    </row>
    <row r="1192" spans="1:7" hidden="1">
      <c r="A1192">
        <v>866104</v>
      </c>
      <c r="B1192" t="s">
        <v>3703</v>
      </c>
      <c r="C1192" t="s">
        <v>665</v>
      </c>
      <c r="D1192" t="s">
        <v>675</v>
      </c>
      <c r="E1192" t="s">
        <v>3704</v>
      </c>
      <c r="F1192" t="s">
        <v>3705</v>
      </c>
      <c r="G1192" t="s">
        <v>1410</v>
      </c>
    </row>
    <row r="1193" spans="1:7" hidden="1">
      <c r="A1193">
        <v>866529</v>
      </c>
      <c r="B1193" t="s">
        <v>3706</v>
      </c>
      <c r="C1193" t="s">
        <v>665</v>
      </c>
      <c r="D1193" t="s">
        <v>675</v>
      </c>
      <c r="E1193" t="s">
        <v>3707</v>
      </c>
      <c r="F1193" t="s">
        <v>3708</v>
      </c>
      <c r="G1193" t="s">
        <v>779</v>
      </c>
    </row>
    <row r="1194" spans="1:7" hidden="1">
      <c r="A1194">
        <v>865207</v>
      </c>
      <c r="B1194" t="s">
        <v>3706</v>
      </c>
      <c r="C1194" t="s">
        <v>665</v>
      </c>
      <c r="D1194" t="s">
        <v>675</v>
      </c>
      <c r="E1194" t="s">
        <v>3709</v>
      </c>
      <c r="F1194" t="s">
        <v>3710</v>
      </c>
      <c r="G1194" t="s">
        <v>1319</v>
      </c>
    </row>
    <row r="1195" spans="1:7" hidden="1">
      <c r="A1195">
        <v>866294</v>
      </c>
      <c r="B1195" t="s">
        <v>3711</v>
      </c>
      <c r="C1195" t="s">
        <v>665</v>
      </c>
      <c r="D1195" t="s">
        <v>675</v>
      </c>
      <c r="E1195" t="s">
        <v>3712</v>
      </c>
      <c r="F1195" t="s">
        <v>3713</v>
      </c>
      <c r="G1195" t="s">
        <v>1296</v>
      </c>
    </row>
    <row r="1196" spans="1:7" hidden="1">
      <c r="A1196">
        <v>866182</v>
      </c>
      <c r="B1196" t="s">
        <v>3714</v>
      </c>
      <c r="C1196" t="s">
        <v>665</v>
      </c>
      <c r="D1196" t="s">
        <v>675</v>
      </c>
      <c r="E1196" t="s">
        <v>3715</v>
      </c>
      <c r="F1196" t="s">
        <v>3716</v>
      </c>
      <c r="G1196" t="s">
        <v>860</v>
      </c>
    </row>
    <row r="1197" spans="1:7" hidden="1">
      <c r="A1197">
        <v>867573</v>
      </c>
      <c r="B1197" t="s">
        <v>3717</v>
      </c>
      <c r="C1197" t="s">
        <v>665</v>
      </c>
      <c r="D1197" t="s">
        <v>675</v>
      </c>
      <c r="E1197" t="s">
        <v>3718</v>
      </c>
      <c r="F1197" t="s">
        <v>3719</v>
      </c>
      <c r="G1197" t="s">
        <v>1089</v>
      </c>
    </row>
    <row r="1198" spans="1:7" hidden="1">
      <c r="A1198">
        <v>866419</v>
      </c>
      <c r="B1198" t="s">
        <v>3720</v>
      </c>
      <c r="C1198" t="s">
        <v>665</v>
      </c>
      <c r="D1198" t="s">
        <v>675</v>
      </c>
      <c r="E1198" t="s">
        <v>3721</v>
      </c>
      <c r="F1198" t="s">
        <v>3722</v>
      </c>
      <c r="G1198" t="s">
        <v>683</v>
      </c>
    </row>
    <row r="1199" spans="1:7" hidden="1">
      <c r="A1199">
        <v>866917</v>
      </c>
      <c r="B1199" t="s">
        <v>3723</v>
      </c>
      <c r="C1199" t="s">
        <v>665</v>
      </c>
      <c r="D1199" t="s">
        <v>675</v>
      </c>
      <c r="E1199" t="s">
        <v>3724</v>
      </c>
      <c r="F1199" t="s">
        <v>3725</v>
      </c>
      <c r="G1199" t="s">
        <v>1049</v>
      </c>
    </row>
    <row r="1200" spans="1:7" hidden="1">
      <c r="A1200">
        <v>866918</v>
      </c>
      <c r="B1200" t="s">
        <v>3726</v>
      </c>
      <c r="C1200" t="s">
        <v>665</v>
      </c>
      <c r="D1200" t="s">
        <v>675</v>
      </c>
      <c r="E1200" t="s">
        <v>3727</v>
      </c>
      <c r="F1200" t="s">
        <v>3728</v>
      </c>
      <c r="G1200" t="s">
        <v>1049</v>
      </c>
    </row>
    <row r="1201" spans="1:7" hidden="1">
      <c r="A1201">
        <v>866420</v>
      </c>
      <c r="B1201" t="s">
        <v>3729</v>
      </c>
      <c r="C1201" t="s">
        <v>665</v>
      </c>
      <c r="D1201" t="s">
        <v>675</v>
      </c>
      <c r="E1201" t="s">
        <v>3730</v>
      </c>
      <c r="F1201" t="s">
        <v>3731</v>
      </c>
      <c r="G1201" t="s">
        <v>683</v>
      </c>
    </row>
    <row r="1202" spans="1:7" hidden="1">
      <c r="A1202">
        <v>867383</v>
      </c>
      <c r="B1202" t="s">
        <v>3732</v>
      </c>
      <c r="C1202" t="s">
        <v>665</v>
      </c>
      <c r="D1202" t="s">
        <v>675</v>
      </c>
      <c r="E1202" t="s">
        <v>3733</v>
      </c>
      <c r="F1202" t="s">
        <v>3734</v>
      </c>
      <c r="G1202" t="s">
        <v>1110</v>
      </c>
    </row>
    <row r="1203" spans="1:7" hidden="1">
      <c r="A1203">
        <v>866421</v>
      </c>
      <c r="B1203" t="s">
        <v>3735</v>
      </c>
      <c r="C1203" t="s">
        <v>665</v>
      </c>
      <c r="D1203" t="s">
        <v>675</v>
      </c>
      <c r="E1203" t="s">
        <v>3736</v>
      </c>
      <c r="F1203" t="s">
        <v>3737</v>
      </c>
      <c r="G1203" t="s">
        <v>683</v>
      </c>
    </row>
    <row r="1204" spans="1:7" hidden="1">
      <c r="A1204">
        <v>866919</v>
      </c>
      <c r="B1204" t="s">
        <v>3738</v>
      </c>
      <c r="C1204" t="s">
        <v>665</v>
      </c>
      <c r="D1204" t="s">
        <v>675</v>
      </c>
      <c r="E1204" t="s">
        <v>3739</v>
      </c>
      <c r="F1204" t="s">
        <v>3740</v>
      </c>
      <c r="G1204" t="s">
        <v>1049</v>
      </c>
    </row>
    <row r="1205" spans="1:7" hidden="1">
      <c r="A1205">
        <v>865048</v>
      </c>
      <c r="B1205" t="s">
        <v>3741</v>
      </c>
      <c r="C1205" t="s">
        <v>665</v>
      </c>
      <c r="D1205" t="s">
        <v>675</v>
      </c>
      <c r="E1205" t="s">
        <v>3742</v>
      </c>
      <c r="F1205" t="s">
        <v>3743</v>
      </c>
      <c r="G1205" t="s">
        <v>1139</v>
      </c>
    </row>
    <row r="1206" spans="1:7" hidden="1">
      <c r="A1206">
        <v>865934</v>
      </c>
      <c r="B1206" t="s">
        <v>3744</v>
      </c>
      <c r="C1206" t="s">
        <v>665</v>
      </c>
      <c r="D1206" t="s">
        <v>675</v>
      </c>
      <c r="E1206" t="s">
        <v>3745</v>
      </c>
      <c r="F1206" t="s">
        <v>3746</v>
      </c>
      <c r="G1206" t="s">
        <v>1103</v>
      </c>
    </row>
    <row r="1207" spans="1:7" hidden="1">
      <c r="A1207">
        <v>864578</v>
      </c>
      <c r="B1207" t="s">
        <v>3747</v>
      </c>
      <c r="C1207" t="s">
        <v>665</v>
      </c>
      <c r="D1207" t="s">
        <v>675</v>
      </c>
      <c r="E1207" t="s">
        <v>835</v>
      </c>
      <c r="F1207" t="s">
        <v>668</v>
      </c>
      <c r="G1207" t="s">
        <v>1263</v>
      </c>
    </row>
    <row r="1208" spans="1:7" hidden="1">
      <c r="A1208">
        <v>867620</v>
      </c>
      <c r="B1208" t="s">
        <v>3748</v>
      </c>
      <c r="C1208" t="s">
        <v>665</v>
      </c>
      <c r="D1208" t="s">
        <v>675</v>
      </c>
      <c r="E1208" t="s">
        <v>3749</v>
      </c>
      <c r="F1208" t="s">
        <v>3750</v>
      </c>
      <c r="G1208" t="s">
        <v>783</v>
      </c>
    </row>
    <row r="1209" spans="1:7" hidden="1">
      <c r="A1209">
        <v>866700</v>
      </c>
      <c r="B1209" t="s">
        <v>3751</v>
      </c>
      <c r="C1209" t="s">
        <v>665</v>
      </c>
      <c r="D1209" t="s">
        <v>675</v>
      </c>
      <c r="E1209" t="s">
        <v>3752</v>
      </c>
      <c r="F1209" t="s">
        <v>3753</v>
      </c>
      <c r="G1209" t="s">
        <v>809</v>
      </c>
    </row>
    <row r="1210" spans="1:7" hidden="1">
      <c r="A1210">
        <v>865787</v>
      </c>
      <c r="B1210" t="s">
        <v>3754</v>
      </c>
      <c r="C1210" t="s">
        <v>665</v>
      </c>
      <c r="D1210" t="s">
        <v>675</v>
      </c>
      <c r="E1210" t="s">
        <v>3755</v>
      </c>
      <c r="F1210" t="s">
        <v>3756</v>
      </c>
      <c r="G1210" t="s">
        <v>1619</v>
      </c>
    </row>
    <row r="1211" spans="1:7" hidden="1">
      <c r="A1211">
        <v>864327</v>
      </c>
      <c r="B1211" t="s">
        <v>3757</v>
      </c>
      <c r="C1211" t="s">
        <v>665</v>
      </c>
      <c r="D1211" t="s">
        <v>675</v>
      </c>
      <c r="E1211" t="s">
        <v>835</v>
      </c>
      <c r="F1211" t="s">
        <v>668</v>
      </c>
      <c r="G1211" t="s">
        <v>705</v>
      </c>
    </row>
    <row r="1212" spans="1:7" hidden="1">
      <c r="A1212">
        <v>867043</v>
      </c>
      <c r="B1212" t="s">
        <v>3758</v>
      </c>
      <c r="C1212" t="s">
        <v>665</v>
      </c>
      <c r="D1212" t="s">
        <v>675</v>
      </c>
      <c r="E1212" t="s">
        <v>3759</v>
      </c>
      <c r="F1212" t="s">
        <v>3760</v>
      </c>
      <c r="G1212" t="s">
        <v>823</v>
      </c>
    </row>
    <row r="1213" spans="1:7" hidden="1">
      <c r="A1213">
        <v>867182</v>
      </c>
      <c r="B1213" t="s">
        <v>3761</v>
      </c>
      <c r="C1213" t="s">
        <v>665</v>
      </c>
      <c r="D1213" t="s">
        <v>675</v>
      </c>
      <c r="E1213" t="s">
        <v>3762</v>
      </c>
      <c r="F1213" t="s">
        <v>3763</v>
      </c>
      <c r="G1213" t="s">
        <v>944</v>
      </c>
    </row>
    <row r="1214" spans="1:7" hidden="1">
      <c r="A1214">
        <v>866701</v>
      </c>
      <c r="B1214" t="s">
        <v>3764</v>
      </c>
      <c r="C1214" t="s">
        <v>665</v>
      </c>
      <c r="D1214" t="s">
        <v>675</v>
      </c>
      <c r="E1214" t="s">
        <v>3765</v>
      </c>
      <c r="F1214" t="s">
        <v>3766</v>
      </c>
      <c r="G1214" t="s">
        <v>809</v>
      </c>
    </row>
    <row r="1215" spans="1:7" hidden="1">
      <c r="A1215">
        <v>867254</v>
      </c>
      <c r="B1215" t="s">
        <v>3767</v>
      </c>
      <c r="C1215" t="s">
        <v>665</v>
      </c>
      <c r="D1215" t="s">
        <v>675</v>
      </c>
      <c r="E1215" t="s">
        <v>3768</v>
      </c>
      <c r="F1215" t="s">
        <v>3769</v>
      </c>
      <c r="G1215" t="s">
        <v>884</v>
      </c>
    </row>
    <row r="1216" spans="1:7" hidden="1">
      <c r="A1216">
        <v>866829</v>
      </c>
      <c r="B1216" t="s">
        <v>3770</v>
      </c>
      <c r="C1216" t="s">
        <v>665</v>
      </c>
      <c r="D1216" t="s">
        <v>675</v>
      </c>
      <c r="E1216" t="s">
        <v>3771</v>
      </c>
      <c r="F1216" t="s">
        <v>3772</v>
      </c>
      <c r="G1216" t="s">
        <v>1341</v>
      </c>
    </row>
    <row r="1217" spans="1:7" hidden="1">
      <c r="A1217">
        <v>865830</v>
      </c>
      <c r="B1217" t="s">
        <v>3773</v>
      </c>
      <c r="C1217" t="s">
        <v>665</v>
      </c>
      <c r="D1217" t="s">
        <v>675</v>
      </c>
      <c r="E1217" t="s">
        <v>3774</v>
      </c>
      <c r="F1217" t="s">
        <v>3775</v>
      </c>
      <c r="G1217" t="s">
        <v>992</v>
      </c>
    </row>
    <row r="1218" spans="1:7" hidden="1">
      <c r="A1218">
        <v>866702</v>
      </c>
      <c r="B1218" t="s">
        <v>3776</v>
      </c>
      <c r="C1218" t="s">
        <v>665</v>
      </c>
      <c r="D1218" t="s">
        <v>675</v>
      </c>
      <c r="E1218" t="s">
        <v>3777</v>
      </c>
      <c r="F1218" t="s">
        <v>3778</v>
      </c>
      <c r="G1218" t="s">
        <v>809</v>
      </c>
    </row>
    <row r="1219" spans="1:7" hidden="1">
      <c r="A1219">
        <v>866041</v>
      </c>
      <c r="B1219" t="s">
        <v>3779</v>
      </c>
      <c r="C1219" t="s">
        <v>665</v>
      </c>
      <c r="D1219" t="s">
        <v>675</v>
      </c>
      <c r="E1219" t="s">
        <v>3780</v>
      </c>
      <c r="F1219" t="s">
        <v>3781</v>
      </c>
      <c r="G1219" t="s">
        <v>828</v>
      </c>
    </row>
    <row r="1220" spans="1:7" hidden="1">
      <c r="A1220">
        <v>866920</v>
      </c>
      <c r="B1220" t="s">
        <v>3782</v>
      </c>
      <c r="C1220" t="s">
        <v>665</v>
      </c>
      <c r="D1220" t="s">
        <v>675</v>
      </c>
      <c r="E1220" t="s">
        <v>3783</v>
      </c>
      <c r="F1220" t="s">
        <v>3784</v>
      </c>
      <c r="G1220" t="s">
        <v>1049</v>
      </c>
    </row>
    <row r="1221" spans="1:7" hidden="1">
      <c r="A1221">
        <v>865656</v>
      </c>
      <c r="B1221" t="s">
        <v>3785</v>
      </c>
      <c r="C1221" t="s">
        <v>665</v>
      </c>
      <c r="D1221" t="s">
        <v>675</v>
      </c>
      <c r="E1221" t="s">
        <v>3786</v>
      </c>
      <c r="F1221" t="s">
        <v>3787</v>
      </c>
      <c r="G1221" t="s">
        <v>795</v>
      </c>
    </row>
    <row r="1222" spans="1:7" hidden="1">
      <c r="A1222">
        <v>866141</v>
      </c>
      <c r="B1222" t="s">
        <v>3788</v>
      </c>
      <c r="C1222" t="s">
        <v>665</v>
      </c>
      <c r="D1222" t="s">
        <v>675</v>
      </c>
      <c r="E1222" t="s">
        <v>3789</v>
      </c>
      <c r="F1222" t="s">
        <v>3790</v>
      </c>
      <c r="G1222" t="s">
        <v>705</v>
      </c>
    </row>
    <row r="1223" spans="1:7" hidden="1">
      <c r="A1223">
        <v>866530</v>
      </c>
      <c r="B1223" t="s">
        <v>3791</v>
      </c>
      <c r="C1223" t="s">
        <v>665</v>
      </c>
      <c r="D1223" t="s">
        <v>675</v>
      </c>
      <c r="E1223" t="s">
        <v>3792</v>
      </c>
      <c r="F1223" t="s">
        <v>3793</v>
      </c>
      <c r="G1223" t="s">
        <v>779</v>
      </c>
    </row>
    <row r="1224" spans="1:7" hidden="1">
      <c r="A1224">
        <v>864997</v>
      </c>
      <c r="B1224" t="s">
        <v>3794</v>
      </c>
      <c r="C1224" t="s">
        <v>665</v>
      </c>
      <c r="D1224" t="s">
        <v>675</v>
      </c>
      <c r="E1224" t="s">
        <v>3795</v>
      </c>
      <c r="F1224" t="s">
        <v>3796</v>
      </c>
      <c r="G1224" t="s">
        <v>1175</v>
      </c>
    </row>
    <row r="1225" spans="1:7" hidden="1">
      <c r="A1225">
        <v>867102</v>
      </c>
      <c r="B1225" t="s">
        <v>3797</v>
      </c>
      <c r="C1225" t="s">
        <v>665</v>
      </c>
      <c r="D1225" t="s">
        <v>675</v>
      </c>
      <c r="E1225" t="s">
        <v>3798</v>
      </c>
      <c r="F1225" t="s">
        <v>3799</v>
      </c>
      <c r="G1225" t="s">
        <v>851</v>
      </c>
    </row>
    <row r="1226" spans="1:7" hidden="1">
      <c r="A1226">
        <v>866703</v>
      </c>
      <c r="B1226" t="s">
        <v>3800</v>
      </c>
      <c r="C1226" t="s">
        <v>665</v>
      </c>
      <c r="D1226" t="s">
        <v>675</v>
      </c>
      <c r="E1226" t="s">
        <v>3801</v>
      </c>
      <c r="F1226" t="s">
        <v>3802</v>
      </c>
      <c r="G1226" t="s">
        <v>809</v>
      </c>
    </row>
    <row r="1227" spans="1:7" hidden="1">
      <c r="A1227">
        <v>866921</v>
      </c>
      <c r="B1227" t="s">
        <v>3803</v>
      </c>
      <c r="C1227" t="s">
        <v>665</v>
      </c>
      <c r="D1227" t="s">
        <v>675</v>
      </c>
      <c r="E1227" t="s">
        <v>3804</v>
      </c>
      <c r="F1227" t="s">
        <v>3805</v>
      </c>
      <c r="G1227" t="s">
        <v>1049</v>
      </c>
    </row>
    <row r="1228" spans="1:7" hidden="1">
      <c r="A1228">
        <v>866830</v>
      </c>
      <c r="B1228" t="s">
        <v>726</v>
      </c>
      <c r="C1228" t="s">
        <v>665</v>
      </c>
      <c r="D1228" t="s">
        <v>675</v>
      </c>
      <c r="E1228" t="s">
        <v>3806</v>
      </c>
      <c r="F1228" t="s">
        <v>3807</v>
      </c>
      <c r="G1228" t="s">
        <v>1341</v>
      </c>
    </row>
    <row r="1229" spans="1:7" hidden="1">
      <c r="A1229">
        <v>865208</v>
      </c>
      <c r="B1229" t="s">
        <v>3808</v>
      </c>
      <c r="C1229" t="s">
        <v>665</v>
      </c>
      <c r="D1229" t="s">
        <v>675</v>
      </c>
      <c r="E1229" t="s">
        <v>3809</v>
      </c>
      <c r="F1229" t="s">
        <v>3810</v>
      </c>
      <c r="G1229" t="s">
        <v>1319</v>
      </c>
    </row>
    <row r="1230" spans="1:7" hidden="1">
      <c r="A1230">
        <v>865209</v>
      </c>
      <c r="B1230" t="s">
        <v>3811</v>
      </c>
      <c r="C1230" t="s">
        <v>665</v>
      </c>
      <c r="D1230" t="s">
        <v>675</v>
      </c>
      <c r="E1230" t="s">
        <v>3812</v>
      </c>
      <c r="F1230" t="s">
        <v>3813</v>
      </c>
      <c r="G1230" t="s">
        <v>1319</v>
      </c>
    </row>
    <row r="1231" spans="1:7" hidden="1">
      <c r="A1231">
        <v>866422</v>
      </c>
      <c r="B1231" t="s">
        <v>3814</v>
      </c>
      <c r="C1231" t="s">
        <v>665</v>
      </c>
      <c r="D1231" t="s">
        <v>675</v>
      </c>
      <c r="E1231" t="s">
        <v>3815</v>
      </c>
      <c r="F1231" t="s">
        <v>3816</v>
      </c>
      <c r="G1231" t="s">
        <v>683</v>
      </c>
    </row>
    <row r="1232" spans="1:7" hidden="1">
      <c r="A1232">
        <v>864175</v>
      </c>
      <c r="B1232" t="s">
        <v>3817</v>
      </c>
      <c r="C1232" t="s">
        <v>665</v>
      </c>
      <c r="D1232" t="s">
        <v>675</v>
      </c>
      <c r="E1232" t="s">
        <v>835</v>
      </c>
      <c r="F1232" t="s">
        <v>668</v>
      </c>
      <c r="G1232" t="s">
        <v>1334</v>
      </c>
    </row>
    <row r="1233" spans="1:7" hidden="1">
      <c r="A1233">
        <v>866006</v>
      </c>
      <c r="B1233" t="s">
        <v>3818</v>
      </c>
      <c r="C1233" t="s">
        <v>665</v>
      </c>
      <c r="D1233" t="s">
        <v>675</v>
      </c>
      <c r="E1233" t="s">
        <v>3819</v>
      </c>
      <c r="F1233" t="s">
        <v>3820</v>
      </c>
      <c r="G1233" t="s">
        <v>1045</v>
      </c>
    </row>
    <row r="1234" spans="1:7" hidden="1">
      <c r="A1234">
        <v>864998</v>
      </c>
      <c r="B1234" t="s">
        <v>3821</v>
      </c>
      <c r="C1234" t="s">
        <v>665</v>
      </c>
      <c r="D1234" t="s">
        <v>675</v>
      </c>
      <c r="E1234" t="s">
        <v>3822</v>
      </c>
      <c r="F1234" t="s">
        <v>3823</v>
      </c>
      <c r="G1234" t="s">
        <v>1175</v>
      </c>
    </row>
    <row r="1235" spans="1:7" hidden="1">
      <c r="A1235">
        <v>864363</v>
      </c>
      <c r="B1235" t="s">
        <v>3824</v>
      </c>
      <c r="C1235" t="s">
        <v>665</v>
      </c>
      <c r="D1235" t="s">
        <v>675</v>
      </c>
      <c r="E1235" t="s">
        <v>835</v>
      </c>
      <c r="F1235" t="s">
        <v>668</v>
      </c>
      <c r="G1235" t="s">
        <v>809</v>
      </c>
    </row>
    <row r="1236" spans="1:7" hidden="1">
      <c r="A1236">
        <v>864979</v>
      </c>
      <c r="B1236" t="s">
        <v>3825</v>
      </c>
      <c r="C1236" t="s">
        <v>665</v>
      </c>
      <c r="D1236" t="s">
        <v>675</v>
      </c>
      <c r="E1236" t="s">
        <v>3826</v>
      </c>
      <c r="F1236" t="s">
        <v>3827</v>
      </c>
      <c r="G1236" t="s">
        <v>1282</v>
      </c>
    </row>
    <row r="1237" spans="1:7" hidden="1">
      <c r="A1237">
        <v>865292</v>
      </c>
      <c r="B1237" t="s">
        <v>3828</v>
      </c>
      <c r="C1237" t="s">
        <v>665</v>
      </c>
      <c r="D1237" t="s">
        <v>675</v>
      </c>
      <c r="E1237" t="s">
        <v>3829</v>
      </c>
      <c r="F1237" t="s">
        <v>3830</v>
      </c>
      <c r="G1237" t="s">
        <v>1241</v>
      </c>
    </row>
    <row r="1238" spans="1:7" hidden="1">
      <c r="A1238">
        <v>865541</v>
      </c>
      <c r="B1238" t="s">
        <v>3831</v>
      </c>
      <c r="C1238" t="s">
        <v>665</v>
      </c>
      <c r="D1238" t="s">
        <v>675</v>
      </c>
      <c r="E1238" t="s">
        <v>3832</v>
      </c>
      <c r="F1238" t="s">
        <v>3833</v>
      </c>
      <c r="G1238" t="s">
        <v>685</v>
      </c>
    </row>
    <row r="1239" spans="1:7" hidden="1">
      <c r="A1239">
        <v>865293</v>
      </c>
      <c r="B1239" t="s">
        <v>3834</v>
      </c>
      <c r="C1239" t="s">
        <v>665</v>
      </c>
      <c r="D1239" t="s">
        <v>675</v>
      </c>
      <c r="E1239" t="s">
        <v>3835</v>
      </c>
      <c r="F1239" t="s">
        <v>3836</v>
      </c>
      <c r="G1239" t="s">
        <v>1241</v>
      </c>
    </row>
    <row r="1240" spans="1:7" hidden="1">
      <c r="A1240">
        <v>867255</v>
      </c>
      <c r="B1240" t="s">
        <v>3837</v>
      </c>
      <c r="C1240" t="s">
        <v>665</v>
      </c>
      <c r="D1240" t="s">
        <v>675</v>
      </c>
      <c r="E1240" t="s">
        <v>3838</v>
      </c>
      <c r="F1240" t="s">
        <v>3839</v>
      </c>
      <c r="G1240" t="s">
        <v>884</v>
      </c>
    </row>
    <row r="1241" spans="1:7" hidden="1">
      <c r="A1241">
        <v>866423</v>
      </c>
      <c r="B1241" t="s">
        <v>3840</v>
      </c>
      <c r="C1241" t="s">
        <v>665</v>
      </c>
      <c r="D1241" t="s">
        <v>675</v>
      </c>
      <c r="E1241" t="s">
        <v>3841</v>
      </c>
      <c r="F1241" t="s">
        <v>3842</v>
      </c>
      <c r="G1241" t="s">
        <v>683</v>
      </c>
    </row>
    <row r="1242" spans="1:7" hidden="1">
      <c r="A1242">
        <v>864999</v>
      </c>
      <c r="B1242" t="s">
        <v>3843</v>
      </c>
      <c r="C1242" t="s">
        <v>665</v>
      </c>
      <c r="D1242" t="s">
        <v>675</v>
      </c>
      <c r="E1242" t="s">
        <v>3844</v>
      </c>
      <c r="F1242" t="s">
        <v>3845</v>
      </c>
      <c r="G1242" t="s">
        <v>1175</v>
      </c>
    </row>
    <row r="1243" spans="1:7" hidden="1">
      <c r="A1243">
        <v>866142</v>
      </c>
      <c r="B1243" t="s">
        <v>3846</v>
      </c>
      <c r="C1243" t="s">
        <v>665</v>
      </c>
      <c r="D1243" t="s">
        <v>675</v>
      </c>
      <c r="E1243" t="s">
        <v>3847</v>
      </c>
      <c r="F1243" t="s">
        <v>3848</v>
      </c>
      <c r="G1243" t="s">
        <v>705</v>
      </c>
    </row>
    <row r="1244" spans="1:7" hidden="1">
      <c r="A1244">
        <v>866922</v>
      </c>
      <c r="B1244" t="s">
        <v>3849</v>
      </c>
      <c r="C1244" t="s">
        <v>665</v>
      </c>
      <c r="D1244" t="s">
        <v>675</v>
      </c>
      <c r="E1244" t="s">
        <v>3850</v>
      </c>
      <c r="F1244" t="s">
        <v>3851</v>
      </c>
      <c r="G1244" t="s">
        <v>1049</v>
      </c>
    </row>
    <row r="1245" spans="1:7" hidden="1">
      <c r="A1245">
        <v>864904</v>
      </c>
      <c r="B1245" t="s">
        <v>3852</v>
      </c>
      <c r="C1245" t="s">
        <v>665</v>
      </c>
      <c r="D1245" t="s">
        <v>675</v>
      </c>
      <c r="E1245" t="s">
        <v>3853</v>
      </c>
      <c r="F1245" t="s">
        <v>3854</v>
      </c>
      <c r="G1245" t="s">
        <v>905</v>
      </c>
    </row>
    <row r="1246" spans="1:7" hidden="1">
      <c r="A1246">
        <v>864318</v>
      </c>
      <c r="B1246" t="s">
        <v>3855</v>
      </c>
      <c r="C1246" t="s">
        <v>665</v>
      </c>
      <c r="D1246" t="s">
        <v>675</v>
      </c>
      <c r="E1246" t="s">
        <v>835</v>
      </c>
      <c r="F1246" t="s">
        <v>668</v>
      </c>
      <c r="G1246" t="s">
        <v>1126</v>
      </c>
    </row>
    <row r="1247" spans="1:7" hidden="1">
      <c r="A1247">
        <v>865327</v>
      </c>
      <c r="B1247" t="s">
        <v>3856</v>
      </c>
      <c r="C1247" t="s">
        <v>665</v>
      </c>
      <c r="D1247" t="s">
        <v>675</v>
      </c>
      <c r="E1247" t="s">
        <v>3857</v>
      </c>
      <c r="F1247" t="s">
        <v>3858</v>
      </c>
      <c r="G1247" t="s">
        <v>925</v>
      </c>
    </row>
    <row r="1248" spans="1:7" hidden="1">
      <c r="A1248">
        <v>865853</v>
      </c>
      <c r="B1248" t="s">
        <v>3859</v>
      </c>
      <c r="C1248" t="s">
        <v>665</v>
      </c>
      <c r="D1248" t="s">
        <v>675</v>
      </c>
      <c r="E1248" t="s">
        <v>3860</v>
      </c>
      <c r="F1248" t="s">
        <v>3861</v>
      </c>
      <c r="G1248" t="s">
        <v>921</v>
      </c>
    </row>
    <row r="1249" spans="1:7" hidden="1">
      <c r="A1249">
        <v>866424</v>
      </c>
      <c r="B1249" t="s">
        <v>3862</v>
      </c>
      <c r="C1249" t="s">
        <v>665</v>
      </c>
      <c r="D1249" t="s">
        <v>675</v>
      </c>
      <c r="E1249" t="s">
        <v>3863</v>
      </c>
      <c r="F1249" t="s">
        <v>3864</v>
      </c>
      <c r="G1249" t="s">
        <v>683</v>
      </c>
    </row>
    <row r="1250" spans="1:7" hidden="1">
      <c r="A1250">
        <v>866704</v>
      </c>
      <c r="B1250" t="s">
        <v>3865</v>
      </c>
      <c r="C1250" t="s">
        <v>665</v>
      </c>
      <c r="D1250" t="s">
        <v>675</v>
      </c>
      <c r="E1250" t="s">
        <v>3866</v>
      </c>
      <c r="F1250" t="s">
        <v>3867</v>
      </c>
      <c r="G1250" t="s">
        <v>809</v>
      </c>
    </row>
    <row r="1251" spans="1:7" hidden="1">
      <c r="A1251">
        <v>866425</v>
      </c>
      <c r="B1251" t="s">
        <v>3868</v>
      </c>
      <c r="C1251" t="s">
        <v>665</v>
      </c>
      <c r="D1251" t="s">
        <v>675</v>
      </c>
      <c r="E1251" t="s">
        <v>3869</v>
      </c>
      <c r="F1251" t="s">
        <v>3870</v>
      </c>
      <c r="G1251" t="s">
        <v>683</v>
      </c>
    </row>
    <row r="1252" spans="1:7" hidden="1">
      <c r="A1252">
        <v>865954</v>
      </c>
      <c r="B1252" t="s">
        <v>3871</v>
      </c>
      <c r="C1252" t="s">
        <v>665</v>
      </c>
      <c r="D1252" t="s">
        <v>675</v>
      </c>
      <c r="E1252" t="s">
        <v>3872</v>
      </c>
      <c r="F1252" t="s">
        <v>3873</v>
      </c>
      <c r="G1252" t="s">
        <v>937</v>
      </c>
    </row>
    <row r="1253" spans="1:7" hidden="1">
      <c r="A1253">
        <v>864660</v>
      </c>
      <c r="B1253" t="s">
        <v>3874</v>
      </c>
      <c r="C1253" t="s">
        <v>665</v>
      </c>
      <c r="D1253" t="s">
        <v>675</v>
      </c>
      <c r="E1253" t="s">
        <v>3875</v>
      </c>
      <c r="F1253" t="s">
        <v>609</v>
      </c>
      <c r="G1253" t="s">
        <v>675</v>
      </c>
    </row>
    <row r="1254" spans="1:7" hidden="1">
      <c r="A1254">
        <v>866042</v>
      </c>
      <c r="B1254" t="s">
        <v>3876</v>
      </c>
      <c r="C1254" t="s">
        <v>665</v>
      </c>
      <c r="D1254" t="s">
        <v>675</v>
      </c>
      <c r="E1254" t="s">
        <v>3877</v>
      </c>
      <c r="F1254" t="s">
        <v>3878</v>
      </c>
      <c r="G1254" t="s">
        <v>828</v>
      </c>
    </row>
    <row r="1255" spans="1:7" hidden="1">
      <c r="A1255">
        <v>866426</v>
      </c>
      <c r="B1255" t="s">
        <v>3879</v>
      </c>
      <c r="C1255" t="s">
        <v>665</v>
      </c>
      <c r="D1255" t="s">
        <v>675</v>
      </c>
      <c r="E1255" t="s">
        <v>3880</v>
      </c>
      <c r="F1255" t="s">
        <v>3881</v>
      </c>
      <c r="G1255" t="s">
        <v>683</v>
      </c>
    </row>
    <row r="1256" spans="1:7" hidden="1">
      <c r="A1256">
        <v>864268</v>
      </c>
      <c r="B1256" t="s">
        <v>3882</v>
      </c>
      <c r="C1256" t="s">
        <v>665</v>
      </c>
      <c r="D1256" t="s">
        <v>675</v>
      </c>
      <c r="E1256" t="s">
        <v>835</v>
      </c>
      <c r="F1256" t="s">
        <v>668</v>
      </c>
      <c r="G1256" t="s">
        <v>992</v>
      </c>
    </row>
    <row r="1257" spans="1:7" hidden="1">
      <c r="A1257">
        <v>864364</v>
      </c>
      <c r="B1257" t="s">
        <v>3883</v>
      </c>
      <c r="C1257" t="s">
        <v>665</v>
      </c>
      <c r="D1257" t="s">
        <v>675</v>
      </c>
      <c r="E1257" t="s">
        <v>835</v>
      </c>
      <c r="F1257" t="s">
        <v>668</v>
      </c>
      <c r="G1257" t="s">
        <v>842</v>
      </c>
    </row>
    <row r="1258" spans="1:7" hidden="1">
      <c r="A1258">
        <v>866295</v>
      </c>
      <c r="B1258" t="s">
        <v>3884</v>
      </c>
      <c r="C1258" t="s">
        <v>665</v>
      </c>
      <c r="D1258" t="s">
        <v>675</v>
      </c>
      <c r="E1258" t="s">
        <v>3885</v>
      </c>
      <c r="F1258" t="s">
        <v>3886</v>
      </c>
      <c r="G1258" t="s">
        <v>1296</v>
      </c>
    </row>
    <row r="1259" spans="1:7" hidden="1">
      <c r="A1259">
        <v>864905</v>
      </c>
      <c r="B1259" t="s">
        <v>3887</v>
      </c>
      <c r="C1259" t="s">
        <v>665</v>
      </c>
      <c r="D1259" t="s">
        <v>675</v>
      </c>
      <c r="E1259" t="s">
        <v>3888</v>
      </c>
      <c r="F1259" t="s">
        <v>3889</v>
      </c>
      <c r="G1259" t="s">
        <v>905</v>
      </c>
    </row>
    <row r="1260" spans="1:7" hidden="1">
      <c r="A1260">
        <v>865328</v>
      </c>
      <c r="B1260" t="s">
        <v>3890</v>
      </c>
      <c r="C1260" t="s">
        <v>665</v>
      </c>
      <c r="D1260" t="s">
        <v>675</v>
      </c>
      <c r="E1260" t="s">
        <v>3891</v>
      </c>
      <c r="F1260" t="s">
        <v>3892</v>
      </c>
      <c r="G1260" t="s">
        <v>925</v>
      </c>
    </row>
    <row r="1261" spans="1:7" hidden="1">
      <c r="A1261">
        <v>864884</v>
      </c>
      <c r="B1261" t="s">
        <v>3893</v>
      </c>
      <c r="C1261" t="s">
        <v>665</v>
      </c>
      <c r="D1261" t="s">
        <v>675</v>
      </c>
      <c r="E1261" t="s">
        <v>3894</v>
      </c>
      <c r="F1261" t="s">
        <v>3895</v>
      </c>
      <c r="G1261" t="s">
        <v>1673</v>
      </c>
    </row>
    <row r="1262" spans="1:7" hidden="1">
      <c r="A1262">
        <v>865704</v>
      </c>
      <c r="B1262" t="s">
        <v>3896</v>
      </c>
      <c r="C1262" t="s">
        <v>665</v>
      </c>
      <c r="D1262" t="s">
        <v>675</v>
      </c>
      <c r="E1262" t="s">
        <v>3897</v>
      </c>
      <c r="F1262" t="s">
        <v>3898</v>
      </c>
      <c r="G1262" t="s">
        <v>1209</v>
      </c>
    </row>
    <row r="1263" spans="1:7" hidden="1">
      <c r="A1263">
        <v>867574</v>
      </c>
      <c r="B1263" t="s">
        <v>3899</v>
      </c>
      <c r="C1263" t="s">
        <v>665</v>
      </c>
      <c r="D1263" t="s">
        <v>675</v>
      </c>
      <c r="E1263" t="s">
        <v>3900</v>
      </c>
      <c r="F1263" t="s">
        <v>3901</v>
      </c>
      <c r="G1263" t="s">
        <v>1089</v>
      </c>
    </row>
    <row r="1264" spans="1:7" hidden="1">
      <c r="A1264">
        <v>865457</v>
      </c>
      <c r="B1264" t="s">
        <v>3902</v>
      </c>
      <c r="C1264" t="s">
        <v>665</v>
      </c>
      <c r="D1264" t="s">
        <v>675</v>
      </c>
      <c r="E1264" t="s">
        <v>3903</v>
      </c>
      <c r="F1264" t="s">
        <v>3904</v>
      </c>
      <c r="G1264" t="s">
        <v>804</v>
      </c>
    </row>
    <row r="1265" spans="1:7" hidden="1">
      <c r="A1265">
        <v>864555</v>
      </c>
      <c r="B1265" t="s">
        <v>3905</v>
      </c>
      <c r="C1265" t="s">
        <v>665</v>
      </c>
      <c r="D1265" t="s">
        <v>675</v>
      </c>
      <c r="E1265" t="s">
        <v>835</v>
      </c>
      <c r="F1265" t="s">
        <v>668</v>
      </c>
      <c r="G1265" t="s">
        <v>2765</v>
      </c>
    </row>
    <row r="1266" spans="1:7" hidden="1">
      <c r="A1266">
        <v>865352</v>
      </c>
      <c r="B1266" t="s">
        <v>3906</v>
      </c>
      <c r="C1266" t="s">
        <v>665</v>
      </c>
      <c r="D1266" t="s">
        <v>675</v>
      </c>
      <c r="E1266" t="s">
        <v>3907</v>
      </c>
      <c r="F1266" t="s">
        <v>3908</v>
      </c>
      <c r="G1266" t="s">
        <v>909</v>
      </c>
    </row>
    <row r="1267" spans="1:7" hidden="1">
      <c r="A1267">
        <v>866923</v>
      </c>
      <c r="B1267" t="s">
        <v>3909</v>
      </c>
      <c r="C1267" t="s">
        <v>665</v>
      </c>
      <c r="D1267" t="s">
        <v>675</v>
      </c>
      <c r="E1267" t="s">
        <v>3910</v>
      </c>
      <c r="F1267" t="s">
        <v>3911</v>
      </c>
      <c r="G1267" t="s">
        <v>1049</v>
      </c>
    </row>
    <row r="1268" spans="1:7" hidden="1">
      <c r="A1268">
        <v>866183</v>
      </c>
      <c r="B1268" t="s">
        <v>3912</v>
      </c>
      <c r="C1268" t="s">
        <v>665</v>
      </c>
      <c r="D1268" t="s">
        <v>675</v>
      </c>
      <c r="E1268" t="s">
        <v>3913</v>
      </c>
      <c r="F1268" t="s">
        <v>3914</v>
      </c>
      <c r="G1268" t="s">
        <v>860</v>
      </c>
    </row>
    <row r="1269" spans="1:7" hidden="1">
      <c r="A1269">
        <v>866924</v>
      </c>
      <c r="B1269" t="s">
        <v>3915</v>
      </c>
      <c r="C1269" t="s">
        <v>665</v>
      </c>
      <c r="D1269" t="s">
        <v>675</v>
      </c>
      <c r="E1269" t="s">
        <v>3916</v>
      </c>
      <c r="F1269" t="s">
        <v>3917</v>
      </c>
      <c r="G1269" t="s">
        <v>1049</v>
      </c>
    </row>
    <row r="1270" spans="1:7" hidden="1">
      <c r="A1270">
        <v>864311</v>
      </c>
      <c r="B1270" t="s">
        <v>3918</v>
      </c>
      <c r="C1270" t="s">
        <v>665</v>
      </c>
      <c r="D1270" t="s">
        <v>675</v>
      </c>
      <c r="E1270" t="s">
        <v>835</v>
      </c>
      <c r="F1270" t="s">
        <v>668</v>
      </c>
      <c r="G1270" t="s">
        <v>1410</v>
      </c>
    </row>
    <row r="1271" spans="1:7" hidden="1">
      <c r="A1271">
        <v>866427</v>
      </c>
      <c r="B1271" t="s">
        <v>3919</v>
      </c>
      <c r="C1271" t="s">
        <v>665</v>
      </c>
      <c r="D1271" t="s">
        <v>675</v>
      </c>
      <c r="E1271" t="s">
        <v>3920</v>
      </c>
      <c r="F1271" t="s">
        <v>3921</v>
      </c>
      <c r="G1271" t="s">
        <v>683</v>
      </c>
    </row>
    <row r="1272" spans="1:7" hidden="1">
      <c r="A1272">
        <v>864906</v>
      </c>
      <c r="B1272" t="s">
        <v>3922</v>
      </c>
      <c r="C1272" t="s">
        <v>665</v>
      </c>
      <c r="D1272" t="s">
        <v>675</v>
      </c>
      <c r="E1272" t="s">
        <v>3923</v>
      </c>
      <c r="F1272" t="s">
        <v>3924</v>
      </c>
      <c r="G1272" t="s">
        <v>905</v>
      </c>
    </row>
    <row r="1273" spans="1:7" hidden="1">
      <c r="A1273">
        <v>867431</v>
      </c>
      <c r="B1273" t="s">
        <v>3925</v>
      </c>
      <c r="C1273" t="s">
        <v>665</v>
      </c>
      <c r="D1273" t="s">
        <v>675</v>
      </c>
      <c r="E1273" t="s">
        <v>3926</v>
      </c>
      <c r="F1273" t="s">
        <v>3927</v>
      </c>
      <c r="G1273" t="s">
        <v>814</v>
      </c>
    </row>
    <row r="1274" spans="1:7" hidden="1">
      <c r="A1274">
        <v>865411</v>
      </c>
      <c r="B1274" t="s">
        <v>3928</v>
      </c>
      <c r="C1274" t="s">
        <v>665</v>
      </c>
      <c r="D1274" t="s">
        <v>675</v>
      </c>
      <c r="E1274" t="s">
        <v>3929</v>
      </c>
      <c r="F1274" t="s">
        <v>3930</v>
      </c>
      <c r="G1274" t="s">
        <v>669</v>
      </c>
    </row>
    <row r="1275" spans="1:7" hidden="1">
      <c r="A1275">
        <v>864210</v>
      </c>
      <c r="B1275" t="s">
        <v>3931</v>
      </c>
      <c r="C1275" t="s">
        <v>665</v>
      </c>
      <c r="D1275" t="s">
        <v>675</v>
      </c>
      <c r="E1275" t="s">
        <v>835</v>
      </c>
      <c r="F1275" t="s">
        <v>668</v>
      </c>
      <c r="G1275" t="s">
        <v>1078</v>
      </c>
    </row>
    <row r="1276" spans="1:7" hidden="1">
      <c r="A1276">
        <v>865353</v>
      </c>
      <c r="B1276" t="s">
        <v>3932</v>
      </c>
      <c r="C1276" t="s">
        <v>665</v>
      </c>
      <c r="D1276" t="s">
        <v>675</v>
      </c>
      <c r="E1276" t="s">
        <v>3933</v>
      </c>
      <c r="F1276" t="s">
        <v>3934</v>
      </c>
      <c r="G1276" t="s">
        <v>909</v>
      </c>
    </row>
    <row r="1277" spans="1:7" hidden="1">
      <c r="A1277">
        <v>867432</v>
      </c>
      <c r="B1277" t="s">
        <v>3935</v>
      </c>
      <c r="C1277" t="s">
        <v>665</v>
      </c>
      <c r="D1277" t="s">
        <v>675</v>
      </c>
      <c r="E1277" t="s">
        <v>3936</v>
      </c>
      <c r="F1277" t="s">
        <v>3937</v>
      </c>
      <c r="G1277" t="s">
        <v>814</v>
      </c>
    </row>
    <row r="1278" spans="1:7" hidden="1">
      <c r="A1278">
        <v>864211</v>
      </c>
      <c r="B1278" t="s">
        <v>3938</v>
      </c>
      <c r="C1278" t="s">
        <v>665</v>
      </c>
      <c r="D1278" t="s">
        <v>675</v>
      </c>
      <c r="E1278" t="s">
        <v>835</v>
      </c>
      <c r="F1278" t="s">
        <v>668</v>
      </c>
      <c r="G1278" t="s">
        <v>1078</v>
      </c>
    </row>
    <row r="1279" spans="1:7" hidden="1">
      <c r="A1279">
        <v>866007</v>
      </c>
      <c r="B1279" t="s">
        <v>3939</v>
      </c>
      <c r="C1279" t="s">
        <v>665</v>
      </c>
      <c r="D1279" t="s">
        <v>675</v>
      </c>
      <c r="E1279" t="s">
        <v>3940</v>
      </c>
      <c r="F1279" t="s">
        <v>3941</v>
      </c>
      <c r="G1279" t="s">
        <v>1045</v>
      </c>
    </row>
    <row r="1280" spans="1:7" hidden="1">
      <c r="A1280">
        <v>866296</v>
      </c>
      <c r="B1280" t="s">
        <v>3942</v>
      </c>
      <c r="C1280" t="s">
        <v>665</v>
      </c>
      <c r="D1280" t="s">
        <v>675</v>
      </c>
      <c r="E1280" t="s">
        <v>3943</v>
      </c>
      <c r="F1280" t="s">
        <v>3944</v>
      </c>
      <c r="G1280" t="s">
        <v>1296</v>
      </c>
    </row>
    <row r="1281" spans="1:7" hidden="1">
      <c r="A1281">
        <v>864885</v>
      </c>
      <c r="B1281" t="s">
        <v>3945</v>
      </c>
      <c r="C1281" t="s">
        <v>665</v>
      </c>
      <c r="D1281" t="s">
        <v>675</v>
      </c>
      <c r="E1281" t="s">
        <v>3946</v>
      </c>
      <c r="F1281" t="s">
        <v>3947</v>
      </c>
      <c r="G1281" t="s">
        <v>1673</v>
      </c>
    </row>
    <row r="1282" spans="1:7" hidden="1">
      <c r="A1282">
        <v>865126</v>
      </c>
      <c r="B1282" t="s">
        <v>3948</v>
      </c>
      <c r="C1282" t="s">
        <v>665</v>
      </c>
      <c r="D1282" t="s">
        <v>675</v>
      </c>
      <c r="E1282" t="s">
        <v>3949</v>
      </c>
      <c r="F1282" t="s">
        <v>3950</v>
      </c>
      <c r="G1282" t="s">
        <v>846</v>
      </c>
    </row>
    <row r="1283" spans="1:7" hidden="1">
      <c r="A1283">
        <v>864308</v>
      </c>
      <c r="B1283" t="s">
        <v>3951</v>
      </c>
      <c r="C1283" t="s">
        <v>665</v>
      </c>
      <c r="D1283" t="s">
        <v>675</v>
      </c>
      <c r="E1283" t="s">
        <v>835</v>
      </c>
      <c r="F1283" t="s">
        <v>668</v>
      </c>
      <c r="G1283" t="s">
        <v>1448</v>
      </c>
    </row>
    <row r="1284" spans="1:7" hidden="1">
      <c r="A1284">
        <v>866563</v>
      </c>
      <c r="B1284" t="s">
        <v>3952</v>
      </c>
      <c r="C1284" t="s">
        <v>665</v>
      </c>
      <c r="D1284" t="s">
        <v>675</v>
      </c>
      <c r="E1284" t="s">
        <v>3953</v>
      </c>
      <c r="F1284" t="s">
        <v>3954</v>
      </c>
      <c r="G1284" t="s">
        <v>1053</v>
      </c>
    </row>
    <row r="1285" spans="1:7" hidden="1">
      <c r="A1285">
        <v>865755</v>
      </c>
      <c r="B1285" t="s">
        <v>3955</v>
      </c>
      <c r="C1285" t="s">
        <v>665</v>
      </c>
      <c r="D1285" t="s">
        <v>675</v>
      </c>
      <c r="E1285" t="s">
        <v>3956</v>
      </c>
      <c r="F1285" t="s">
        <v>3957</v>
      </c>
      <c r="G1285" t="s">
        <v>913</v>
      </c>
    </row>
    <row r="1286" spans="1:7" hidden="1">
      <c r="A1286">
        <v>865935</v>
      </c>
      <c r="B1286" t="s">
        <v>3958</v>
      </c>
      <c r="C1286" t="s">
        <v>665</v>
      </c>
      <c r="D1286" t="s">
        <v>675</v>
      </c>
      <c r="E1286" t="s">
        <v>3959</v>
      </c>
      <c r="F1286" t="s">
        <v>3960</v>
      </c>
      <c r="G1286" t="s">
        <v>1103</v>
      </c>
    </row>
    <row r="1287" spans="1:7" hidden="1">
      <c r="A1287">
        <v>867183</v>
      </c>
      <c r="B1287" t="s">
        <v>3961</v>
      </c>
      <c r="C1287" t="s">
        <v>665</v>
      </c>
      <c r="D1287" t="s">
        <v>675</v>
      </c>
      <c r="E1287" t="s">
        <v>3962</v>
      </c>
      <c r="F1287" t="s">
        <v>3963</v>
      </c>
      <c r="G1287" t="s">
        <v>944</v>
      </c>
    </row>
    <row r="1288" spans="1:7" hidden="1">
      <c r="A1288">
        <v>864476</v>
      </c>
      <c r="B1288" t="s">
        <v>3964</v>
      </c>
      <c r="C1288" t="s">
        <v>665</v>
      </c>
      <c r="D1288" t="s">
        <v>675</v>
      </c>
      <c r="E1288" t="s">
        <v>835</v>
      </c>
      <c r="F1288" t="s">
        <v>668</v>
      </c>
      <c r="G1288" t="s">
        <v>1053</v>
      </c>
    </row>
    <row r="1289" spans="1:7" hidden="1">
      <c r="A1289">
        <v>861319</v>
      </c>
      <c r="B1289" t="s">
        <v>610</v>
      </c>
      <c r="C1289" t="s">
        <v>665</v>
      </c>
      <c r="D1289" t="s">
        <v>675</v>
      </c>
      <c r="E1289" t="s">
        <v>3965</v>
      </c>
      <c r="F1289" t="s">
        <v>609</v>
      </c>
      <c r="G1289" t="s">
        <v>613</v>
      </c>
    </row>
    <row r="1290" spans="1:7" hidden="1">
      <c r="A1290">
        <v>866008</v>
      </c>
      <c r="B1290" t="s">
        <v>3966</v>
      </c>
      <c r="C1290" t="s">
        <v>665</v>
      </c>
      <c r="D1290" t="s">
        <v>675</v>
      </c>
      <c r="E1290" t="s">
        <v>3967</v>
      </c>
      <c r="F1290" t="s">
        <v>3968</v>
      </c>
      <c r="G1290" t="s">
        <v>1045</v>
      </c>
    </row>
    <row r="1291" spans="1:7" hidden="1">
      <c r="A1291">
        <v>866297</v>
      </c>
      <c r="B1291" t="s">
        <v>3969</v>
      </c>
      <c r="C1291" t="s">
        <v>665</v>
      </c>
      <c r="D1291" t="s">
        <v>675</v>
      </c>
      <c r="E1291" t="s">
        <v>3970</v>
      </c>
      <c r="F1291" t="s">
        <v>3971</v>
      </c>
      <c r="G1291" t="s">
        <v>1296</v>
      </c>
    </row>
    <row r="1292" spans="1:7" hidden="1">
      <c r="A1292">
        <v>865049</v>
      </c>
      <c r="B1292" t="s">
        <v>3972</v>
      </c>
      <c r="C1292" t="s">
        <v>665</v>
      </c>
      <c r="D1292" t="s">
        <v>675</v>
      </c>
      <c r="E1292" t="s">
        <v>3973</v>
      </c>
      <c r="F1292" t="s">
        <v>3974</v>
      </c>
      <c r="G1292" t="s">
        <v>1139</v>
      </c>
    </row>
    <row r="1293" spans="1:7" hidden="1">
      <c r="A1293">
        <v>866705</v>
      </c>
      <c r="B1293" t="s">
        <v>3975</v>
      </c>
      <c r="C1293" t="s">
        <v>665</v>
      </c>
      <c r="D1293" t="s">
        <v>675</v>
      </c>
      <c r="E1293" t="s">
        <v>3976</v>
      </c>
      <c r="F1293" t="s">
        <v>3977</v>
      </c>
      <c r="G1293" t="s">
        <v>809</v>
      </c>
    </row>
    <row r="1294" spans="1:7" hidden="1">
      <c r="A1294">
        <v>866706</v>
      </c>
      <c r="B1294" t="s">
        <v>3978</v>
      </c>
      <c r="C1294" t="s">
        <v>665</v>
      </c>
      <c r="D1294" t="s">
        <v>675</v>
      </c>
      <c r="E1294" t="s">
        <v>3979</v>
      </c>
      <c r="F1294" t="s">
        <v>3980</v>
      </c>
      <c r="G1294" t="s">
        <v>809</v>
      </c>
    </row>
    <row r="1295" spans="1:7" hidden="1">
      <c r="A1295">
        <v>866707</v>
      </c>
      <c r="B1295" t="s">
        <v>3981</v>
      </c>
      <c r="C1295" t="s">
        <v>665</v>
      </c>
      <c r="D1295" t="s">
        <v>675</v>
      </c>
      <c r="E1295" t="s">
        <v>3982</v>
      </c>
      <c r="F1295" t="s">
        <v>3983</v>
      </c>
      <c r="G1295" t="s">
        <v>809</v>
      </c>
    </row>
    <row r="1296" spans="1:7" hidden="1">
      <c r="A1296">
        <v>864980</v>
      </c>
      <c r="B1296" t="s">
        <v>3984</v>
      </c>
      <c r="C1296" t="s">
        <v>665</v>
      </c>
      <c r="D1296" t="s">
        <v>675</v>
      </c>
      <c r="E1296" t="s">
        <v>3985</v>
      </c>
      <c r="F1296" t="s">
        <v>3986</v>
      </c>
      <c r="G1296" t="s">
        <v>1282</v>
      </c>
    </row>
    <row r="1297" spans="1:7" hidden="1">
      <c r="A1297">
        <v>866298</v>
      </c>
      <c r="B1297" t="s">
        <v>3987</v>
      </c>
      <c r="C1297" t="s">
        <v>665</v>
      </c>
      <c r="D1297" t="s">
        <v>675</v>
      </c>
      <c r="E1297" t="s">
        <v>3988</v>
      </c>
      <c r="F1297" t="s">
        <v>3989</v>
      </c>
      <c r="G1297" t="s">
        <v>1296</v>
      </c>
    </row>
    <row r="1298" spans="1:7" hidden="1">
      <c r="A1298">
        <v>867468</v>
      </c>
      <c r="B1298" t="s">
        <v>3990</v>
      </c>
      <c r="C1298" t="s">
        <v>665</v>
      </c>
      <c r="D1298" t="s">
        <v>675</v>
      </c>
      <c r="E1298" t="s">
        <v>3991</v>
      </c>
      <c r="F1298" t="s">
        <v>3992</v>
      </c>
      <c r="G1298" t="s">
        <v>842</v>
      </c>
    </row>
    <row r="1299" spans="1:7" hidden="1">
      <c r="A1299">
        <v>866428</v>
      </c>
      <c r="B1299" t="s">
        <v>3993</v>
      </c>
      <c r="C1299" t="s">
        <v>665</v>
      </c>
      <c r="D1299" t="s">
        <v>675</v>
      </c>
      <c r="E1299" t="s">
        <v>3994</v>
      </c>
      <c r="F1299" t="s">
        <v>3995</v>
      </c>
      <c r="G1299" t="s">
        <v>683</v>
      </c>
    </row>
    <row r="1300" spans="1:7" hidden="1">
      <c r="A1300">
        <v>866299</v>
      </c>
      <c r="B1300" t="s">
        <v>3996</v>
      </c>
      <c r="C1300" t="s">
        <v>665</v>
      </c>
      <c r="D1300" t="s">
        <v>675</v>
      </c>
      <c r="E1300" t="s">
        <v>3997</v>
      </c>
      <c r="F1300" t="s">
        <v>3998</v>
      </c>
      <c r="G1300" t="s">
        <v>1296</v>
      </c>
    </row>
    <row r="1301" spans="1:7" hidden="1">
      <c r="A1301">
        <v>865657</v>
      </c>
      <c r="B1301" t="s">
        <v>3999</v>
      </c>
      <c r="C1301" t="s">
        <v>665</v>
      </c>
      <c r="D1301" t="s">
        <v>675</v>
      </c>
      <c r="E1301" t="s">
        <v>4000</v>
      </c>
      <c r="F1301" t="s">
        <v>4001</v>
      </c>
      <c r="G1301" t="s">
        <v>795</v>
      </c>
    </row>
    <row r="1302" spans="1:7" hidden="1">
      <c r="A1302">
        <v>864857</v>
      </c>
      <c r="B1302" t="s">
        <v>4002</v>
      </c>
      <c r="C1302" t="s">
        <v>665</v>
      </c>
      <c r="D1302" t="s">
        <v>675</v>
      </c>
      <c r="E1302" t="s">
        <v>4003</v>
      </c>
      <c r="F1302" t="s">
        <v>4004</v>
      </c>
      <c r="G1302" t="s">
        <v>605</v>
      </c>
    </row>
    <row r="1303" spans="1:7" hidden="1">
      <c r="A1303">
        <v>868900</v>
      </c>
      <c r="B1303" t="s">
        <v>4005</v>
      </c>
      <c r="C1303" t="s">
        <v>665</v>
      </c>
      <c r="D1303" t="s">
        <v>675</v>
      </c>
      <c r="E1303" t="s">
        <v>4006</v>
      </c>
      <c r="F1303" t="s">
        <v>616</v>
      </c>
      <c r="G1303" t="s">
        <v>675</v>
      </c>
    </row>
    <row r="1304" spans="1:7" hidden="1">
      <c r="A1304">
        <v>866708</v>
      </c>
      <c r="B1304" t="s">
        <v>4007</v>
      </c>
      <c r="C1304" t="s">
        <v>665</v>
      </c>
      <c r="D1304" t="s">
        <v>675</v>
      </c>
      <c r="E1304" t="s">
        <v>4008</v>
      </c>
      <c r="F1304" t="s">
        <v>4009</v>
      </c>
      <c r="G1304" t="s">
        <v>809</v>
      </c>
    </row>
    <row r="1305" spans="1:7" hidden="1">
      <c r="A1305">
        <v>864199</v>
      </c>
      <c r="B1305" t="s">
        <v>4010</v>
      </c>
      <c r="C1305" t="s">
        <v>665</v>
      </c>
      <c r="D1305" t="s">
        <v>675</v>
      </c>
      <c r="E1305" t="s">
        <v>835</v>
      </c>
      <c r="F1305" t="s">
        <v>668</v>
      </c>
      <c r="G1305" t="s">
        <v>1241</v>
      </c>
    </row>
    <row r="1306" spans="1:7" hidden="1">
      <c r="A1306">
        <v>865000</v>
      </c>
      <c r="B1306" t="s">
        <v>4011</v>
      </c>
      <c r="C1306" t="s">
        <v>665</v>
      </c>
      <c r="D1306" t="s">
        <v>675</v>
      </c>
      <c r="E1306" t="s">
        <v>4012</v>
      </c>
      <c r="F1306" t="s">
        <v>4013</v>
      </c>
      <c r="G1306" t="s">
        <v>1175</v>
      </c>
    </row>
    <row r="1307" spans="1:7" hidden="1">
      <c r="A1307">
        <v>865595</v>
      </c>
      <c r="B1307" t="s">
        <v>4014</v>
      </c>
      <c r="C1307" t="s">
        <v>665</v>
      </c>
      <c r="D1307" t="s">
        <v>675</v>
      </c>
      <c r="E1307" t="s">
        <v>4015</v>
      </c>
      <c r="F1307" t="s">
        <v>4016</v>
      </c>
      <c r="G1307" t="s">
        <v>1128</v>
      </c>
    </row>
    <row r="1308" spans="1:7" hidden="1">
      <c r="A1308">
        <v>867974</v>
      </c>
      <c r="B1308" t="s">
        <v>4017</v>
      </c>
      <c r="C1308" t="s">
        <v>665</v>
      </c>
      <c r="D1308" t="s">
        <v>675</v>
      </c>
      <c r="E1308" t="s">
        <v>4018</v>
      </c>
      <c r="F1308" t="s">
        <v>616</v>
      </c>
      <c r="G1308" t="s">
        <v>675</v>
      </c>
    </row>
    <row r="1309" spans="1:7" hidden="1">
      <c r="A1309">
        <v>865955</v>
      </c>
      <c r="B1309" t="s">
        <v>4019</v>
      </c>
      <c r="C1309" t="s">
        <v>665</v>
      </c>
      <c r="D1309" t="s">
        <v>675</v>
      </c>
      <c r="E1309" t="s">
        <v>4020</v>
      </c>
      <c r="F1309" t="s">
        <v>4021</v>
      </c>
      <c r="G1309" t="s">
        <v>937</v>
      </c>
    </row>
    <row r="1310" spans="1:7" hidden="1">
      <c r="A1310">
        <v>865511</v>
      </c>
      <c r="B1310" t="s">
        <v>4022</v>
      </c>
      <c r="C1310" t="s">
        <v>665</v>
      </c>
      <c r="D1310" t="s">
        <v>675</v>
      </c>
      <c r="E1310" t="s">
        <v>4023</v>
      </c>
      <c r="F1310" t="s">
        <v>4024</v>
      </c>
      <c r="G1310" t="s">
        <v>1038</v>
      </c>
    </row>
    <row r="1311" spans="1:7" hidden="1">
      <c r="A1311">
        <v>864907</v>
      </c>
      <c r="B1311" t="s">
        <v>4025</v>
      </c>
      <c r="C1311" t="s">
        <v>665</v>
      </c>
      <c r="D1311" t="s">
        <v>675</v>
      </c>
      <c r="E1311" t="s">
        <v>4026</v>
      </c>
      <c r="F1311" t="s">
        <v>4027</v>
      </c>
      <c r="G1311" t="s">
        <v>905</v>
      </c>
    </row>
    <row r="1312" spans="1:7" hidden="1">
      <c r="A1312">
        <v>864540</v>
      </c>
      <c r="B1312" t="s">
        <v>4028</v>
      </c>
      <c r="C1312" t="s">
        <v>665</v>
      </c>
      <c r="D1312" t="s">
        <v>675</v>
      </c>
      <c r="E1312" t="s">
        <v>835</v>
      </c>
      <c r="F1312" t="s">
        <v>668</v>
      </c>
      <c r="G1312" t="s">
        <v>955</v>
      </c>
    </row>
    <row r="1313" spans="1:7" hidden="1">
      <c r="A1313">
        <v>865658</v>
      </c>
      <c r="B1313" t="s">
        <v>4029</v>
      </c>
      <c r="C1313" t="s">
        <v>665</v>
      </c>
      <c r="D1313" t="s">
        <v>675</v>
      </c>
      <c r="E1313" t="s">
        <v>4030</v>
      </c>
      <c r="F1313" t="s">
        <v>4031</v>
      </c>
      <c r="G1313" t="s">
        <v>795</v>
      </c>
    </row>
    <row r="1314" spans="1:7" hidden="1">
      <c r="A1314">
        <v>864477</v>
      </c>
      <c r="B1314" t="s">
        <v>4032</v>
      </c>
      <c r="C1314" t="s">
        <v>665</v>
      </c>
      <c r="D1314" t="s">
        <v>675</v>
      </c>
      <c r="E1314" t="s">
        <v>835</v>
      </c>
      <c r="F1314" t="s">
        <v>668</v>
      </c>
      <c r="G1314" t="s">
        <v>823</v>
      </c>
    </row>
    <row r="1315" spans="1:7" hidden="1">
      <c r="A1315">
        <v>864365</v>
      </c>
      <c r="B1315" t="s">
        <v>4033</v>
      </c>
      <c r="C1315" t="s">
        <v>665</v>
      </c>
      <c r="D1315" t="s">
        <v>675</v>
      </c>
      <c r="E1315" t="s">
        <v>835</v>
      </c>
      <c r="F1315" t="s">
        <v>668</v>
      </c>
      <c r="G1315" t="s">
        <v>1219</v>
      </c>
    </row>
    <row r="1316" spans="1:7" hidden="1">
      <c r="A1316">
        <v>864566</v>
      </c>
      <c r="B1316" t="s">
        <v>4034</v>
      </c>
      <c r="C1316" t="s">
        <v>665</v>
      </c>
      <c r="D1316" t="s">
        <v>675</v>
      </c>
      <c r="E1316" t="s">
        <v>835</v>
      </c>
      <c r="F1316" t="s">
        <v>668</v>
      </c>
      <c r="G1316" t="s">
        <v>961</v>
      </c>
    </row>
    <row r="1317" spans="1:7" hidden="1">
      <c r="A1317">
        <v>865512</v>
      </c>
      <c r="B1317" t="s">
        <v>4035</v>
      </c>
      <c r="C1317" t="s">
        <v>665</v>
      </c>
      <c r="D1317" t="s">
        <v>675</v>
      </c>
      <c r="E1317" t="s">
        <v>4036</v>
      </c>
      <c r="F1317" t="s">
        <v>4037</v>
      </c>
      <c r="G1317" t="s">
        <v>1038</v>
      </c>
    </row>
    <row r="1318" spans="1:7" hidden="1">
      <c r="A1318">
        <v>864335</v>
      </c>
      <c r="B1318" t="s">
        <v>4038</v>
      </c>
      <c r="C1318" t="s">
        <v>665</v>
      </c>
      <c r="D1318" t="s">
        <v>675</v>
      </c>
      <c r="E1318" t="s">
        <v>835</v>
      </c>
      <c r="F1318" t="s">
        <v>668</v>
      </c>
      <c r="G1318" t="s">
        <v>1590</v>
      </c>
    </row>
    <row r="1319" spans="1:7" hidden="1">
      <c r="A1319">
        <v>865756</v>
      </c>
      <c r="B1319" t="s">
        <v>4039</v>
      </c>
      <c r="C1319" t="s">
        <v>665</v>
      </c>
      <c r="D1319" t="s">
        <v>675</v>
      </c>
      <c r="E1319" t="s">
        <v>4040</v>
      </c>
      <c r="F1319" t="s">
        <v>4041</v>
      </c>
      <c r="G1319" t="s">
        <v>913</v>
      </c>
    </row>
    <row r="1320" spans="1:7" hidden="1">
      <c r="A1320">
        <v>864529</v>
      </c>
      <c r="B1320" t="s">
        <v>4042</v>
      </c>
      <c r="C1320" t="s">
        <v>665</v>
      </c>
      <c r="D1320" t="s">
        <v>675</v>
      </c>
      <c r="E1320" t="s">
        <v>835</v>
      </c>
      <c r="F1320" t="s">
        <v>668</v>
      </c>
      <c r="G1320" t="s">
        <v>1053</v>
      </c>
    </row>
    <row r="1321" spans="1:7" hidden="1">
      <c r="A1321">
        <v>864957</v>
      </c>
      <c r="B1321" t="s">
        <v>4043</v>
      </c>
      <c r="C1321" t="s">
        <v>665</v>
      </c>
      <c r="D1321" t="s">
        <v>675</v>
      </c>
      <c r="E1321" t="s">
        <v>4044</v>
      </c>
      <c r="F1321" t="s">
        <v>4045</v>
      </c>
      <c r="G1321" t="s">
        <v>865</v>
      </c>
    </row>
    <row r="1322" spans="1:7" hidden="1">
      <c r="A1322">
        <v>866043</v>
      </c>
      <c r="B1322" t="s">
        <v>4046</v>
      </c>
      <c r="C1322" t="s">
        <v>665</v>
      </c>
      <c r="D1322" t="s">
        <v>675</v>
      </c>
      <c r="E1322" t="s">
        <v>4047</v>
      </c>
      <c r="F1322" t="s">
        <v>4048</v>
      </c>
      <c r="G1322" t="s">
        <v>828</v>
      </c>
    </row>
    <row r="1323" spans="1:7" hidden="1">
      <c r="A1323">
        <v>864294</v>
      </c>
      <c r="B1323" t="s">
        <v>4049</v>
      </c>
      <c r="C1323" t="s">
        <v>665</v>
      </c>
      <c r="D1323" t="s">
        <v>675</v>
      </c>
      <c r="E1323" t="s">
        <v>835</v>
      </c>
      <c r="F1323" t="s">
        <v>668</v>
      </c>
      <c r="G1323" t="s">
        <v>937</v>
      </c>
    </row>
    <row r="1324" spans="1:7" hidden="1">
      <c r="A1324">
        <v>865210</v>
      </c>
      <c r="B1324" t="s">
        <v>4050</v>
      </c>
      <c r="C1324" t="s">
        <v>665</v>
      </c>
      <c r="D1324" t="s">
        <v>675</v>
      </c>
      <c r="E1324" t="s">
        <v>4051</v>
      </c>
      <c r="F1324" t="s">
        <v>4052</v>
      </c>
      <c r="G1324" t="s">
        <v>1319</v>
      </c>
    </row>
    <row r="1325" spans="1:7" hidden="1">
      <c r="A1325">
        <v>865788</v>
      </c>
      <c r="B1325" t="s">
        <v>4053</v>
      </c>
      <c r="C1325" t="s">
        <v>665</v>
      </c>
      <c r="D1325" t="s">
        <v>675</v>
      </c>
      <c r="E1325" t="s">
        <v>4054</v>
      </c>
      <c r="F1325" t="s">
        <v>4055</v>
      </c>
      <c r="G1325" t="s">
        <v>1619</v>
      </c>
    </row>
    <row r="1326" spans="1:7" hidden="1">
      <c r="A1326">
        <v>866044</v>
      </c>
      <c r="B1326" t="s">
        <v>4056</v>
      </c>
      <c r="C1326" t="s">
        <v>665</v>
      </c>
      <c r="D1326" t="s">
        <v>675</v>
      </c>
      <c r="E1326" t="s">
        <v>4057</v>
      </c>
      <c r="F1326" t="s">
        <v>4058</v>
      </c>
      <c r="G1326" t="s">
        <v>828</v>
      </c>
    </row>
    <row r="1327" spans="1:7" hidden="1">
      <c r="A1327">
        <v>866709</v>
      </c>
      <c r="B1327" t="s">
        <v>4059</v>
      </c>
      <c r="C1327" t="s">
        <v>665</v>
      </c>
      <c r="D1327" t="s">
        <v>675</v>
      </c>
      <c r="E1327" t="s">
        <v>4060</v>
      </c>
      <c r="F1327" t="s">
        <v>4061</v>
      </c>
      <c r="G1327" t="s">
        <v>809</v>
      </c>
    </row>
    <row r="1328" spans="1:7" hidden="1">
      <c r="A1328">
        <v>865757</v>
      </c>
      <c r="B1328" t="s">
        <v>4062</v>
      </c>
      <c r="C1328" t="s">
        <v>665</v>
      </c>
      <c r="D1328" t="s">
        <v>675</v>
      </c>
      <c r="E1328" t="s">
        <v>4063</v>
      </c>
      <c r="F1328" t="s">
        <v>4064</v>
      </c>
      <c r="G1328" t="s">
        <v>913</v>
      </c>
    </row>
    <row r="1329" spans="1:7" hidden="1">
      <c r="A1329">
        <v>865513</v>
      </c>
      <c r="B1329" t="s">
        <v>4065</v>
      </c>
      <c r="C1329" t="s">
        <v>665</v>
      </c>
      <c r="D1329" t="s">
        <v>675</v>
      </c>
      <c r="E1329" t="s">
        <v>4066</v>
      </c>
      <c r="F1329" t="s">
        <v>4067</v>
      </c>
      <c r="G1329" t="s">
        <v>1038</v>
      </c>
    </row>
    <row r="1330" spans="1:7" hidden="1">
      <c r="A1330">
        <v>865211</v>
      </c>
      <c r="B1330" t="s">
        <v>4068</v>
      </c>
      <c r="C1330" t="s">
        <v>665</v>
      </c>
      <c r="D1330" t="s">
        <v>675</v>
      </c>
      <c r="E1330" t="s">
        <v>4069</v>
      </c>
      <c r="F1330" t="s">
        <v>4070</v>
      </c>
      <c r="G1330" t="s">
        <v>1319</v>
      </c>
    </row>
    <row r="1331" spans="1:7" hidden="1">
      <c r="A1331">
        <v>864478</v>
      </c>
      <c r="B1331" t="s">
        <v>4071</v>
      </c>
      <c r="C1331" t="s">
        <v>665</v>
      </c>
      <c r="D1331" t="s">
        <v>675</v>
      </c>
      <c r="E1331" t="s">
        <v>835</v>
      </c>
      <c r="F1331" t="s">
        <v>668</v>
      </c>
      <c r="G1331" t="s">
        <v>913</v>
      </c>
    </row>
    <row r="1332" spans="1:7" hidden="1">
      <c r="A1332">
        <v>864366</v>
      </c>
      <c r="B1332" t="s">
        <v>4072</v>
      </c>
      <c r="C1332" t="s">
        <v>665</v>
      </c>
      <c r="D1332" t="s">
        <v>675</v>
      </c>
      <c r="E1332" t="s">
        <v>835</v>
      </c>
      <c r="F1332" t="s">
        <v>668</v>
      </c>
      <c r="G1332" t="s">
        <v>809</v>
      </c>
    </row>
    <row r="1333" spans="1:7" hidden="1">
      <c r="A1333">
        <v>866300</v>
      </c>
      <c r="B1333" t="s">
        <v>4073</v>
      </c>
      <c r="C1333" t="s">
        <v>665</v>
      </c>
      <c r="D1333" t="s">
        <v>675</v>
      </c>
      <c r="E1333" t="s">
        <v>4074</v>
      </c>
      <c r="F1333" t="s">
        <v>4075</v>
      </c>
      <c r="G1333" t="s">
        <v>1296</v>
      </c>
    </row>
    <row r="1334" spans="1:7" hidden="1">
      <c r="A1334">
        <v>866925</v>
      </c>
      <c r="B1334" t="s">
        <v>4073</v>
      </c>
      <c r="C1334" t="s">
        <v>665</v>
      </c>
      <c r="D1334" t="s">
        <v>675</v>
      </c>
      <c r="E1334" t="s">
        <v>4076</v>
      </c>
      <c r="F1334" t="s">
        <v>4077</v>
      </c>
      <c r="G1334" t="s">
        <v>1049</v>
      </c>
    </row>
    <row r="1335" spans="1:7" hidden="1">
      <c r="A1335">
        <v>865831</v>
      </c>
      <c r="B1335" t="s">
        <v>4078</v>
      </c>
      <c r="C1335" t="s">
        <v>665</v>
      </c>
      <c r="D1335" t="s">
        <v>675</v>
      </c>
      <c r="E1335" t="s">
        <v>4079</v>
      </c>
      <c r="F1335" t="s">
        <v>4080</v>
      </c>
      <c r="G1335" t="s">
        <v>992</v>
      </c>
    </row>
    <row r="1336" spans="1:7" hidden="1">
      <c r="A1336">
        <v>866430</v>
      </c>
      <c r="B1336" t="s">
        <v>4081</v>
      </c>
      <c r="C1336" t="s">
        <v>665</v>
      </c>
      <c r="D1336" t="s">
        <v>675</v>
      </c>
      <c r="E1336" t="s">
        <v>4082</v>
      </c>
      <c r="F1336" t="s">
        <v>4083</v>
      </c>
      <c r="G1336" t="s">
        <v>683</v>
      </c>
    </row>
    <row r="1337" spans="1:7" hidden="1">
      <c r="A1337">
        <v>865789</v>
      </c>
      <c r="B1337" t="s">
        <v>4084</v>
      </c>
      <c r="C1337" t="s">
        <v>665</v>
      </c>
      <c r="D1337" t="s">
        <v>675</v>
      </c>
      <c r="E1337" t="s">
        <v>4085</v>
      </c>
      <c r="F1337" t="s">
        <v>4086</v>
      </c>
      <c r="G1337" t="s">
        <v>1619</v>
      </c>
    </row>
    <row r="1338" spans="1:7" hidden="1">
      <c r="A1338">
        <v>866184</v>
      </c>
      <c r="B1338" t="s">
        <v>4087</v>
      </c>
      <c r="C1338" t="s">
        <v>665</v>
      </c>
      <c r="D1338" t="s">
        <v>675</v>
      </c>
      <c r="E1338" t="s">
        <v>4088</v>
      </c>
      <c r="F1338" t="s">
        <v>4089</v>
      </c>
      <c r="G1338" t="s">
        <v>860</v>
      </c>
    </row>
    <row r="1339" spans="1:7" hidden="1">
      <c r="A1339">
        <v>867794</v>
      </c>
      <c r="B1339" t="s">
        <v>4090</v>
      </c>
      <c r="C1339" t="s">
        <v>665</v>
      </c>
      <c r="D1339" t="s">
        <v>675</v>
      </c>
      <c r="E1339" t="s">
        <v>4091</v>
      </c>
      <c r="F1339" t="s">
        <v>4092</v>
      </c>
      <c r="G1339" t="s">
        <v>842</v>
      </c>
    </row>
    <row r="1340" spans="1:7" hidden="1">
      <c r="A1340">
        <v>865179</v>
      </c>
      <c r="B1340" t="s">
        <v>4093</v>
      </c>
      <c r="C1340" t="s">
        <v>665</v>
      </c>
      <c r="D1340" t="s">
        <v>675</v>
      </c>
      <c r="E1340" t="s">
        <v>4094</v>
      </c>
      <c r="F1340" t="s">
        <v>4095</v>
      </c>
      <c r="G1340" t="s">
        <v>1114</v>
      </c>
    </row>
    <row r="1341" spans="1:7" hidden="1">
      <c r="A1341">
        <v>864600</v>
      </c>
      <c r="B1341" t="s">
        <v>4096</v>
      </c>
      <c r="C1341" t="s">
        <v>665</v>
      </c>
      <c r="D1341" t="s">
        <v>675</v>
      </c>
      <c r="E1341" t="s">
        <v>835</v>
      </c>
      <c r="F1341" t="s">
        <v>668</v>
      </c>
      <c r="G1341" t="s">
        <v>1263</v>
      </c>
    </row>
    <row r="1342" spans="1:7" hidden="1">
      <c r="A1342">
        <v>866710</v>
      </c>
      <c r="B1342" t="s">
        <v>4097</v>
      </c>
      <c r="C1342" t="s">
        <v>665</v>
      </c>
      <c r="D1342" t="s">
        <v>675</v>
      </c>
      <c r="E1342" t="s">
        <v>4098</v>
      </c>
      <c r="F1342" t="s">
        <v>4099</v>
      </c>
      <c r="G1342" t="s">
        <v>809</v>
      </c>
    </row>
    <row r="1343" spans="1:7" hidden="1">
      <c r="A1343">
        <v>864958</v>
      </c>
      <c r="B1343" t="s">
        <v>4100</v>
      </c>
      <c r="C1343" t="s">
        <v>665</v>
      </c>
      <c r="D1343" t="s">
        <v>675</v>
      </c>
      <c r="E1343" t="s">
        <v>4101</v>
      </c>
      <c r="F1343" t="s">
        <v>4102</v>
      </c>
      <c r="G1343" t="s">
        <v>865</v>
      </c>
    </row>
    <row r="1344" spans="1:7" hidden="1">
      <c r="A1344">
        <v>867733</v>
      </c>
      <c r="B1344" t="s">
        <v>4103</v>
      </c>
      <c r="C1344" t="s">
        <v>665</v>
      </c>
      <c r="D1344" t="s">
        <v>675</v>
      </c>
      <c r="E1344" t="s">
        <v>4104</v>
      </c>
      <c r="F1344" t="s">
        <v>4105</v>
      </c>
      <c r="G1344" t="s">
        <v>1175</v>
      </c>
    </row>
    <row r="1345" spans="1:7" hidden="1">
      <c r="A1345">
        <v>866301</v>
      </c>
      <c r="B1345" t="s">
        <v>4106</v>
      </c>
      <c r="C1345" t="s">
        <v>665</v>
      </c>
      <c r="D1345" t="s">
        <v>675</v>
      </c>
      <c r="E1345" t="s">
        <v>4107</v>
      </c>
      <c r="F1345" t="s">
        <v>4108</v>
      </c>
      <c r="G1345" t="s">
        <v>1296</v>
      </c>
    </row>
    <row r="1346" spans="1:7" hidden="1">
      <c r="A1346">
        <v>865892</v>
      </c>
      <c r="B1346" t="s">
        <v>4109</v>
      </c>
      <c r="C1346" t="s">
        <v>665</v>
      </c>
      <c r="D1346" t="s">
        <v>675</v>
      </c>
      <c r="E1346" t="s">
        <v>4110</v>
      </c>
      <c r="F1346" t="s">
        <v>4111</v>
      </c>
      <c r="G1346" t="s">
        <v>1420</v>
      </c>
    </row>
    <row r="1347" spans="1:7" hidden="1">
      <c r="A1347">
        <v>865050</v>
      </c>
      <c r="B1347" t="s">
        <v>4112</v>
      </c>
      <c r="C1347" t="s">
        <v>665</v>
      </c>
      <c r="D1347" t="s">
        <v>675</v>
      </c>
      <c r="E1347" t="s">
        <v>4113</v>
      </c>
      <c r="F1347" t="s">
        <v>4114</v>
      </c>
      <c r="G1347" t="s">
        <v>1139</v>
      </c>
    </row>
    <row r="1348" spans="1:7" hidden="1">
      <c r="A1348">
        <v>867765</v>
      </c>
      <c r="B1348" t="s">
        <v>4115</v>
      </c>
      <c r="C1348" t="s">
        <v>665</v>
      </c>
      <c r="D1348" t="s">
        <v>675</v>
      </c>
      <c r="E1348" t="s">
        <v>4116</v>
      </c>
      <c r="F1348" t="s">
        <v>4117</v>
      </c>
      <c r="G1348" t="s">
        <v>4118</v>
      </c>
    </row>
    <row r="1349" spans="1:7" hidden="1">
      <c r="A1349">
        <v>864132</v>
      </c>
      <c r="B1349" t="s">
        <v>4119</v>
      </c>
      <c r="C1349" t="s">
        <v>665</v>
      </c>
      <c r="D1349" t="s">
        <v>675</v>
      </c>
      <c r="E1349" t="s">
        <v>835</v>
      </c>
      <c r="F1349" t="s">
        <v>668</v>
      </c>
      <c r="G1349" t="s">
        <v>1241</v>
      </c>
    </row>
    <row r="1350" spans="1:7" hidden="1">
      <c r="A1350">
        <v>864198</v>
      </c>
      <c r="B1350" t="s">
        <v>4120</v>
      </c>
      <c r="C1350" t="s">
        <v>665</v>
      </c>
      <c r="D1350" t="s">
        <v>675</v>
      </c>
      <c r="E1350" t="s">
        <v>835</v>
      </c>
      <c r="F1350" t="s">
        <v>668</v>
      </c>
      <c r="G1350" t="s">
        <v>874</v>
      </c>
    </row>
    <row r="1351" spans="1:7" hidden="1">
      <c r="A1351">
        <v>867738</v>
      </c>
      <c r="B1351" t="s">
        <v>4121</v>
      </c>
      <c r="C1351" t="s">
        <v>665</v>
      </c>
      <c r="D1351" t="s">
        <v>675</v>
      </c>
      <c r="E1351" t="s">
        <v>4122</v>
      </c>
      <c r="F1351" t="s">
        <v>4123</v>
      </c>
      <c r="G1351" t="s">
        <v>1114</v>
      </c>
    </row>
    <row r="1352" spans="1:7" hidden="1">
      <c r="A1352">
        <v>864309</v>
      </c>
      <c r="B1352" t="s">
        <v>4124</v>
      </c>
      <c r="C1352" t="s">
        <v>665</v>
      </c>
      <c r="D1352" t="s">
        <v>675</v>
      </c>
      <c r="E1352" t="s">
        <v>835</v>
      </c>
      <c r="F1352" t="s">
        <v>668</v>
      </c>
      <c r="G1352" t="s">
        <v>1448</v>
      </c>
    </row>
    <row r="1353" spans="1:7" hidden="1">
      <c r="A1353">
        <v>865542</v>
      </c>
      <c r="B1353" t="s">
        <v>4125</v>
      </c>
      <c r="C1353" t="s">
        <v>665</v>
      </c>
      <c r="D1353" t="s">
        <v>675</v>
      </c>
      <c r="E1353" t="s">
        <v>4126</v>
      </c>
      <c r="F1353" t="s">
        <v>4127</v>
      </c>
      <c r="G1353" t="s">
        <v>685</v>
      </c>
    </row>
    <row r="1354" spans="1:7" hidden="1">
      <c r="A1354">
        <v>866185</v>
      </c>
      <c r="B1354" t="s">
        <v>4128</v>
      </c>
      <c r="C1354" t="s">
        <v>665</v>
      </c>
      <c r="D1354" t="s">
        <v>675</v>
      </c>
      <c r="E1354" t="s">
        <v>4129</v>
      </c>
      <c r="F1354" t="s">
        <v>4130</v>
      </c>
      <c r="G1354" t="s">
        <v>860</v>
      </c>
    </row>
    <row r="1355" spans="1:7" hidden="1">
      <c r="A1355">
        <v>864908</v>
      </c>
      <c r="B1355" t="s">
        <v>4131</v>
      </c>
      <c r="C1355" t="s">
        <v>665</v>
      </c>
      <c r="D1355" t="s">
        <v>675</v>
      </c>
      <c r="E1355" t="s">
        <v>4132</v>
      </c>
      <c r="F1355" t="s">
        <v>4133</v>
      </c>
      <c r="G1355" t="s">
        <v>905</v>
      </c>
    </row>
    <row r="1356" spans="1:7" hidden="1">
      <c r="A1356">
        <v>867621</v>
      </c>
      <c r="B1356" t="s">
        <v>4134</v>
      </c>
      <c r="C1356" t="s">
        <v>665</v>
      </c>
      <c r="D1356" t="s">
        <v>675</v>
      </c>
      <c r="E1356" t="s">
        <v>4135</v>
      </c>
      <c r="F1356" t="s">
        <v>4136</v>
      </c>
      <c r="G1356" t="s">
        <v>783</v>
      </c>
    </row>
    <row r="1357" spans="1:7" hidden="1">
      <c r="A1357">
        <v>865956</v>
      </c>
      <c r="B1357" t="s">
        <v>4137</v>
      </c>
      <c r="C1357" t="s">
        <v>665</v>
      </c>
      <c r="D1357" t="s">
        <v>675</v>
      </c>
      <c r="E1357" t="s">
        <v>4138</v>
      </c>
      <c r="F1357" t="s">
        <v>4139</v>
      </c>
      <c r="G1357" t="s">
        <v>937</v>
      </c>
    </row>
    <row r="1358" spans="1:7" hidden="1">
      <c r="A1358">
        <v>866431</v>
      </c>
      <c r="B1358" t="s">
        <v>4140</v>
      </c>
      <c r="C1358" t="s">
        <v>665</v>
      </c>
      <c r="D1358" t="s">
        <v>675</v>
      </c>
      <c r="E1358" t="s">
        <v>4141</v>
      </c>
      <c r="F1358" t="s">
        <v>4142</v>
      </c>
      <c r="G1358" t="s">
        <v>683</v>
      </c>
    </row>
    <row r="1359" spans="1:7" hidden="1">
      <c r="A1359">
        <v>866105</v>
      </c>
      <c r="B1359" t="s">
        <v>4143</v>
      </c>
      <c r="C1359" t="s">
        <v>665</v>
      </c>
      <c r="D1359" t="s">
        <v>675</v>
      </c>
      <c r="E1359" t="s">
        <v>4144</v>
      </c>
      <c r="F1359" t="s">
        <v>4145</v>
      </c>
      <c r="G1359" t="s">
        <v>1410</v>
      </c>
    </row>
    <row r="1360" spans="1:7" hidden="1">
      <c r="A1360">
        <v>865212</v>
      </c>
      <c r="B1360" t="s">
        <v>4146</v>
      </c>
      <c r="C1360" t="s">
        <v>665</v>
      </c>
      <c r="D1360" t="s">
        <v>675</v>
      </c>
      <c r="E1360" t="s">
        <v>4147</v>
      </c>
      <c r="F1360" t="s">
        <v>4148</v>
      </c>
      <c r="G1360" t="s">
        <v>1319</v>
      </c>
    </row>
    <row r="1361" spans="1:7" hidden="1">
      <c r="A1361">
        <v>865543</v>
      </c>
      <c r="B1361" t="s">
        <v>4149</v>
      </c>
      <c r="C1361" t="s">
        <v>665</v>
      </c>
      <c r="D1361" t="s">
        <v>675</v>
      </c>
      <c r="E1361" t="s">
        <v>4150</v>
      </c>
      <c r="F1361" t="s">
        <v>4151</v>
      </c>
      <c r="G1361" t="s">
        <v>685</v>
      </c>
    </row>
    <row r="1362" spans="1:7" hidden="1">
      <c r="A1362">
        <v>866143</v>
      </c>
      <c r="B1362" t="s">
        <v>4152</v>
      </c>
      <c r="C1362" t="s">
        <v>665</v>
      </c>
      <c r="D1362" t="s">
        <v>675</v>
      </c>
      <c r="E1362" t="s">
        <v>4153</v>
      </c>
      <c r="F1362" t="s">
        <v>4154</v>
      </c>
      <c r="G1362" t="s">
        <v>705</v>
      </c>
    </row>
    <row r="1363" spans="1:7" hidden="1">
      <c r="A1363">
        <v>866302</v>
      </c>
      <c r="B1363" t="s">
        <v>4155</v>
      </c>
      <c r="C1363" t="s">
        <v>665</v>
      </c>
      <c r="D1363" t="s">
        <v>675</v>
      </c>
      <c r="E1363" t="s">
        <v>4156</v>
      </c>
      <c r="F1363" t="s">
        <v>4157</v>
      </c>
      <c r="G1363" t="s">
        <v>1296</v>
      </c>
    </row>
    <row r="1364" spans="1:7" hidden="1">
      <c r="A1364">
        <v>866926</v>
      </c>
      <c r="B1364" t="s">
        <v>4155</v>
      </c>
      <c r="C1364" t="s">
        <v>665</v>
      </c>
      <c r="D1364" t="s">
        <v>675</v>
      </c>
      <c r="E1364" t="s">
        <v>4158</v>
      </c>
      <c r="F1364" t="s">
        <v>4159</v>
      </c>
      <c r="G1364" t="s">
        <v>1049</v>
      </c>
    </row>
    <row r="1365" spans="1:7" hidden="1">
      <c r="A1365">
        <v>867184</v>
      </c>
      <c r="B1365" t="s">
        <v>4160</v>
      </c>
      <c r="C1365" t="s">
        <v>665</v>
      </c>
      <c r="D1365" t="s">
        <v>675</v>
      </c>
      <c r="E1365" t="s">
        <v>4161</v>
      </c>
      <c r="F1365" t="s">
        <v>4162</v>
      </c>
      <c r="G1365" t="s">
        <v>944</v>
      </c>
    </row>
    <row r="1366" spans="1:7" hidden="1">
      <c r="A1366">
        <v>866242</v>
      </c>
      <c r="B1366" t="s">
        <v>4163</v>
      </c>
      <c r="C1366" t="s">
        <v>665</v>
      </c>
      <c r="D1366" t="s">
        <v>675</v>
      </c>
      <c r="E1366" t="s">
        <v>4164</v>
      </c>
      <c r="F1366" t="s">
        <v>4165</v>
      </c>
      <c r="G1366" t="s">
        <v>2765</v>
      </c>
    </row>
    <row r="1367" spans="1:7" hidden="1">
      <c r="A1367">
        <v>865957</v>
      </c>
      <c r="B1367" t="s">
        <v>4166</v>
      </c>
      <c r="C1367" t="s">
        <v>665</v>
      </c>
      <c r="D1367" t="s">
        <v>675</v>
      </c>
      <c r="E1367" t="s">
        <v>4167</v>
      </c>
      <c r="F1367" t="s">
        <v>4168</v>
      </c>
      <c r="G1367" t="s">
        <v>937</v>
      </c>
    </row>
    <row r="1368" spans="1:7" hidden="1">
      <c r="A1368">
        <v>866045</v>
      </c>
      <c r="B1368" t="s">
        <v>4169</v>
      </c>
      <c r="C1368" t="s">
        <v>665</v>
      </c>
      <c r="D1368" t="s">
        <v>675</v>
      </c>
      <c r="E1368" t="s">
        <v>4170</v>
      </c>
      <c r="F1368" t="s">
        <v>4171</v>
      </c>
      <c r="G1368" t="s">
        <v>828</v>
      </c>
    </row>
    <row r="1369" spans="1:7" hidden="1">
      <c r="A1369">
        <v>866086</v>
      </c>
      <c r="B1369" t="s">
        <v>4172</v>
      </c>
      <c r="C1369" t="s">
        <v>665</v>
      </c>
      <c r="D1369" t="s">
        <v>675</v>
      </c>
      <c r="E1369" t="s">
        <v>4173</v>
      </c>
      <c r="F1369" t="s">
        <v>4174</v>
      </c>
      <c r="G1369" t="s">
        <v>1448</v>
      </c>
    </row>
    <row r="1370" spans="1:7" hidden="1">
      <c r="A1370">
        <v>867185</v>
      </c>
      <c r="B1370" t="s">
        <v>4175</v>
      </c>
      <c r="C1370" t="s">
        <v>665</v>
      </c>
      <c r="D1370" t="s">
        <v>675</v>
      </c>
      <c r="E1370" t="s">
        <v>4176</v>
      </c>
      <c r="F1370" t="s">
        <v>4177</v>
      </c>
      <c r="G1370" t="s">
        <v>944</v>
      </c>
    </row>
    <row r="1371" spans="1:7" hidden="1">
      <c r="A1371">
        <v>865544</v>
      </c>
      <c r="B1371" t="s">
        <v>4178</v>
      </c>
      <c r="C1371" t="s">
        <v>665</v>
      </c>
      <c r="D1371" t="s">
        <v>675</v>
      </c>
      <c r="E1371" t="s">
        <v>4179</v>
      </c>
      <c r="F1371" t="s">
        <v>4180</v>
      </c>
      <c r="G1371" t="s">
        <v>685</v>
      </c>
    </row>
    <row r="1372" spans="1:7" hidden="1">
      <c r="A1372">
        <v>866303</v>
      </c>
      <c r="B1372" t="s">
        <v>4181</v>
      </c>
      <c r="C1372" t="s">
        <v>665</v>
      </c>
      <c r="D1372" t="s">
        <v>675</v>
      </c>
      <c r="E1372" t="s">
        <v>4182</v>
      </c>
      <c r="F1372" t="s">
        <v>4183</v>
      </c>
      <c r="G1372" t="s">
        <v>1296</v>
      </c>
    </row>
    <row r="1373" spans="1:7" hidden="1">
      <c r="A1373">
        <v>866604</v>
      </c>
      <c r="B1373" t="s">
        <v>4184</v>
      </c>
      <c r="C1373" t="s">
        <v>665</v>
      </c>
      <c r="D1373" t="s">
        <v>675</v>
      </c>
      <c r="E1373" t="s">
        <v>4185</v>
      </c>
      <c r="F1373" t="s">
        <v>4186</v>
      </c>
      <c r="G1373" t="s">
        <v>888</v>
      </c>
    </row>
    <row r="1374" spans="1:7" hidden="1">
      <c r="A1374">
        <v>867103</v>
      </c>
      <c r="B1374" t="s">
        <v>4187</v>
      </c>
      <c r="C1374" t="s">
        <v>665</v>
      </c>
      <c r="D1374" t="s">
        <v>675</v>
      </c>
      <c r="E1374" t="s">
        <v>4188</v>
      </c>
      <c r="F1374" t="s">
        <v>4189</v>
      </c>
      <c r="G1374" t="s">
        <v>851</v>
      </c>
    </row>
    <row r="1375" spans="1:7" hidden="1">
      <c r="A1375">
        <v>866831</v>
      </c>
      <c r="B1375" t="s">
        <v>4190</v>
      </c>
      <c r="C1375" t="s">
        <v>665</v>
      </c>
      <c r="D1375" t="s">
        <v>675</v>
      </c>
      <c r="E1375" t="s">
        <v>4191</v>
      </c>
      <c r="F1375" t="s">
        <v>4192</v>
      </c>
      <c r="G1375" t="s">
        <v>1341</v>
      </c>
    </row>
    <row r="1376" spans="1:7" hidden="1">
      <c r="A1376">
        <v>866046</v>
      </c>
      <c r="B1376" t="s">
        <v>4193</v>
      </c>
      <c r="C1376" t="s">
        <v>665</v>
      </c>
      <c r="D1376" t="s">
        <v>675</v>
      </c>
      <c r="E1376" t="s">
        <v>4194</v>
      </c>
      <c r="F1376" t="s">
        <v>4195</v>
      </c>
      <c r="G1376" t="s">
        <v>828</v>
      </c>
    </row>
    <row r="1377" spans="1:7" hidden="1">
      <c r="A1377">
        <v>867531</v>
      </c>
      <c r="B1377" t="s">
        <v>4196</v>
      </c>
      <c r="C1377" t="s">
        <v>665</v>
      </c>
      <c r="D1377" t="s">
        <v>675</v>
      </c>
      <c r="E1377" t="s">
        <v>4197</v>
      </c>
      <c r="F1377" t="s">
        <v>4198</v>
      </c>
      <c r="G1377" t="s">
        <v>898</v>
      </c>
    </row>
    <row r="1378" spans="1:7" hidden="1">
      <c r="A1378">
        <v>865412</v>
      </c>
      <c r="B1378" t="s">
        <v>4199</v>
      </c>
      <c r="C1378" t="s">
        <v>665</v>
      </c>
      <c r="D1378" t="s">
        <v>675</v>
      </c>
      <c r="E1378" t="s">
        <v>4200</v>
      </c>
      <c r="F1378" t="s">
        <v>4201</v>
      </c>
      <c r="G1378" t="s">
        <v>669</v>
      </c>
    </row>
    <row r="1379" spans="1:7" hidden="1">
      <c r="A1379">
        <v>867256</v>
      </c>
      <c r="B1379" t="s">
        <v>4202</v>
      </c>
      <c r="C1379" t="s">
        <v>665</v>
      </c>
      <c r="D1379" t="s">
        <v>675</v>
      </c>
      <c r="E1379" t="s">
        <v>4203</v>
      </c>
      <c r="F1379" t="s">
        <v>4204</v>
      </c>
      <c r="G1379" t="s">
        <v>884</v>
      </c>
    </row>
    <row r="1380" spans="1:7" hidden="1">
      <c r="A1380">
        <v>865106</v>
      </c>
      <c r="B1380" t="s">
        <v>4205</v>
      </c>
      <c r="C1380" t="s">
        <v>665</v>
      </c>
      <c r="D1380" t="s">
        <v>675</v>
      </c>
      <c r="E1380" t="s">
        <v>4206</v>
      </c>
      <c r="F1380" t="s">
        <v>4207</v>
      </c>
      <c r="G1380" t="s">
        <v>1162</v>
      </c>
    </row>
    <row r="1381" spans="1:7" hidden="1">
      <c r="A1381">
        <v>867328</v>
      </c>
      <c r="B1381" t="s">
        <v>4208</v>
      </c>
      <c r="C1381" t="s">
        <v>665</v>
      </c>
      <c r="D1381" t="s">
        <v>675</v>
      </c>
      <c r="E1381" t="s">
        <v>4209</v>
      </c>
      <c r="F1381" t="s">
        <v>4210</v>
      </c>
      <c r="G1381" t="s">
        <v>955</v>
      </c>
    </row>
    <row r="1382" spans="1:7" hidden="1">
      <c r="A1382">
        <v>868972</v>
      </c>
      <c r="B1382" t="s">
        <v>4211</v>
      </c>
      <c r="C1382" t="s">
        <v>665</v>
      </c>
      <c r="D1382" t="s">
        <v>675</v>
      </c>
      <c r="E1382" t="s">
        <v>615</v>
      </c>
      <c r="F1382" t="s">
        <v>616</v>
      </c>
      <c r="G1382" t="s">
        <v>675</v>
      </c>
    </row>
    <row r="1383" spans="1:7" hidden="1">
      <c r="A1383">
        <v>866711</v>
      </c>
      <c r="B1383" t="s">
        <v>4212</v>
      </c>
      <c r="C1383" t="s">
        <v>665</v>
      </c>
      <c r="D1383" t="s">
        <v>675</v>
      </c>
      <c r="E1383" t="s">
        <v>4213</v>
      </c>
      <c r="F1383" t="s">
        <v>4214</v>
      </c>
      <c r="G1383" t="s">
        <v>809</v>
      </c>
    </row>
    <row r="1384" spans="1:7" hidden="1">
      <c r="A1384">
        <v>866712</v>
      </c>
      <c r="B1384" t="s">
        <v>4215</v>
      </c>
      <c r="C1384" t="s">
        <v>665</v>
      </c>
      <c r="D1384" t="s">
        <v>675</v>
      </c>
      <c r="E1384" t="s">
        <v>4216</v>
      </c>
      <c r="F1384" t="s">
        <v>4217</v>
      </c>
      <c r="G1384" t="s">
        <v>809</v>
      </c>
    </row>
    <row r="1385" spans="1:7" hidden="1">
      <c r="A1385">
        <v>864858</v>
      </c>
      <c r="B1385" t="s">
        <v>4215</v>
      </c>
      <c r="C1385" t="s">
        <v>665</v>
      </c>
      <c r="D1385" t="s">
        <v>675</v>
      </c>
      <c r="E1385" t="s">
        <v>4218</v>
      </c>
      <c r="F1385" t="s">
        <v>4219</v>
      </c>
      <c r="G1385" t="s">
        <v>605</v>
      </c>
    </row>
    <row r="1386" spans="1:7" hidden="1">
      <c r="A1386">
        <v>866252</v>
      </c>
      <c r="B1386" t="s">
        <v>4220</v>
      </c>
      <c r="C1386" t="s">
        <v>665</v>
      </c>
      <c r="D1386" t="s">
        <v>675</v>
      </c>
      <c r="E1386" t="s">
        <v>4221</v>
      </c>
      <c r="F1386" t="s">
        <v>4222</v>
      </c>
      <c r="G1386" t="s">
        <v>997</v>
      </c>
    </row>
    <row r="1387" spans="1:7" hidden="1">
      <c r="A1387">
        <v>866432</v>
      </c>
      <c r="B1387" t="s">
        <v>4223</v>
      </c>
      <c r="C1387" t="s">
        <v>665</v>
      </c>
      <c r="D1387" t="s">
        <v>675</v>
      </c>
      <c r="E1387" t="s">
        <v>4224</v>
      </c>
      <c r="F1387" t="s">
        <v>4225</v>
      </c>
      <c r="G1387" t="s">
        <v>683</v>
      </c>
    </row>
    <row r="1388" spans="1:7" hidden="1">
      <c r="A1388">
        <v>866605</v>
      </c>
      <c r="B1388" t="s">
        <v>4226</v>
      </c>
      <c r="C1388" t="s">
        <v>665</v>
      </c>
      <c r="D1388" t="s">
        <v>675</v>
      </c>
      <c r="E1388" t="s">
        <v>4227</v>
      </c>
      <c r="F1388" t="s">
        <v>4228</v>
      </c>
      <c r="G1388" t="s">
        <v>888</v>
      </c>
    </row>
    <row r="1389" spans="1:7" hidden="1">
      <c r="A1389">
        <v>865180</v>
      </c>
      <c r="B1389" t="s">
        <v>4229</v>
      </c>
      <c r="C1389" t="s">
        <v>665</v>
      </c>
      <c r="D1389" t="s">
        <v>675</v>
      </c>
      <c r="E1389" t="s">
        <v>4230</v>
      </c>
      <c r="F1389" t="s">
        <v>4231</v>
      </c>
      <c r="G1389" t="s">
        <v>1114</v>
      </c>
    </row>
    <row r="1390" spans="1:7" hidden="1">
      <c r="A1390">
        <v>865832</v>
      </c>
      <c r="B1390" t="s">
        <v>4232</v>
      </c>
      <c r="C1390" t="s">
        <v>665</v>
      </c>
      <c r="D1390" t="s">
        <v>675</v>
      </c>
      <c r="E1390" t="s">
        <v>4233</v>
      </c>
      <c r="F1390" t="s">
        <v>4234</v>
      </c>
      <c r="G1390" t="s">
        <v>992</v>
      </c>
    </row>
    <row r="1391" spans="1:7" hidden="1">
      <c r="A1391">
        <v>866713</v>
      </c>
      <c r="B1391" t="s">
        <v>4235</v>
      </c>
      <c r="C1391" t="s">
        <v>665</v>
      </c>
      <c r="D1391" t="s">
        <v>675</v>
      </c>
      <c r="E1391" t="s">
        <v>4236</v>
      </c>
      <c r="F1391" t="s">
        <v>4237</v>
      </c>
      <c r="G1391" t="s">
        <v>809</v>
      </c>
    </row>
    <row r="1392" spans="1:7" hidden="1">
      <c r="A1392">
        <v>866433</v>
      </c>
      <c r="B1392" t="s">
        <v>4238</v>
      </c>
      <c r="C1392" t="s">
        <v>665</v>
      </c>
      <c r="D1392" t="s">
        <v>675</v>
      </c>
      <c r="E1392" t="s">
        <v>4239</v>
      </c>
      <c r="F1392" t="s">
        <v>4240</v>
      </c>
      <c r="G1392" t="s">
        <v>683</v>
      </c>
    </row>
    <row r="1393" spans="1:7" hidden="1">
      <c r="A1393">
        <v>867886</v>
      </c>
      <c r="B1393" t="s">
        <v>4241</v>
      </c>
      <c r="C1393" t="s">
        <v>665</v>
      </c>
      <c r="D1393" t="s">
        <v>675</v>
      </c>
      <c r="E1393" t="s">
        <v>4242</v>
      </c>
      <c r="F1393" t="s">
        <v>616</v>
      </c>
      <c r="G1393" t="s">
        <v>955</v>
      </c>
    </row>
    <row r="1394" spans="1:7" hidden="1">
      <c r="A1394">
        <v>866304</v>
      </c>
      <c r="B1394" t="s">
        <v>4243</v>
      </c>
      <c r="C1394" t="s">
        <v>665</v>
      </c>
      <c r="D1394" t="s">
        <v>675</v>
      </c>
      <c r="E1394" t="s">
        <v>4244</v>
      </c>
      <c r="F1394" t="s">
        <v>4245</v>
      </c>
      <c r="G1394" t="s">
        <v>1296</v>
      </c>
    </row>
    <row r="1395" spans="1:7" hidden="1">
      <c r="A1395">
        <v>864367</v>
      </c>
      <c r="B1395" t="s">
        <v>4246</v>
      </c>
      <c r="C1395" t="s">
        <v>665</v>
      </c>
      <c r="D1395" t="s">
        <v>675</v>
      </c>
      <c r="E1395" t="s">
        <v>835</v>
      </c>
      <c r="F1395" t="s">
        <v>668</v>
      </c>
      <c r="G1395" t="s">
        <v>851</v>
      </c>
    </row>
    <row r="1396" spans="1:7" hidden="1">
      <c r="A1396">
        <v>864959</v>
      </c>
      <c r="B1396" t="s">
        <v>4247</v>
      </c>
      <c r="C1396" t="s">
        <v>665</v>
      </c>
      <c r="D1396" t="s">
        <v>675</v>
      </c>
      <c r="E1396" t="s">
        <v>4248</v>
      </c>
      <c r="F1396" t="s">
        <v>4249</v>
      </c>
      <c r="G1396" t="s">
        <v>865</v>
      </c>
    </row>
    <row r="1397" spans="1:7" hidden="1">
      <c r="A1397">
        <v>864553</v>
      </c>
      <c r="B1397" t="s">
        <v>4250</v>
      </c>
      <c r="C1397" t="s">
        <v>665</v>
      </c>
      <c r="D1397" t="s">
        <v>675</v>
      </c>
      <c r="E1397" t="s">
        <v>835</v>
      </c>
      <c r="F1397" t="s">
        <v>668</v>
      </c>
      <c r="G1397" t="s">
        <v>2765</v>
      </c>
    </row>
    <row r="1398" spans="1:7" hidden="1">
      <c r="A1398">
        <v>867104</v>
      </c>
      <c r="B1398" t="s">
        <v>4251</v>
      </c>
      <c r="C1398" t="s">
        <v>665</v>
      </c>
      <c r="D1398" t="s">
        <v>675</v>
      </c>
      <c r="E1398" t="s">
        <v>4252</v>
      </c>
      <c r="F1398" t="s">
        <v>4253</v>
      </c>
      <c r="G1398" t="s">
        <v>851</v>
      </c>
    </row>
    <row r="1399" spans="1:7" hidden="1">
      <c r="A1399">
        <v>865020</v>
      </c>
      <c r="B1399" t="s">
        <v>4254</v>
      </c>
      <c r="C1399" t="s">
        <v>665</v>
      </c>
      <c r="D1399" t="s">
        <v>675</v>
      </c>
      <c r="E1399" t="s">
        <v>4255</v>
      </c>
      <c r="F1399" t="s">
        <v>4256</v>
      </c>
      <c r="G1399" t="s">
        <v>766</v>
      </c>
    </row>
    <row r="1400" spans="1:7" hidden="1">
      <c r="A1400">
        <v>865413</v>
      </c>
      <c r="B1400" t="s">
        <v>4257</v>
      </c>
      <c r="C1400" t="s">
        <v>665</v>
      </c>
      <c r="D1400" t="s">
        <v>675</v>
      </c>
      <c r="E1400" t="s">
        <v>4258</v>
      </c>
      <c r="F1400" t="s">
        <v>4259</v>
      </c>
      <c r="G1400" t="s">
        <v>669</v>
      </c>
    </row>
    <row r="1401" spans="1:7" hidden="1">
      <c r="A1401">
        <v>864368</v>
      </c>
      <c r="B1401" t="s">
        <v>4260</v>
      </c>
      <c r="C1401" t="s">
        <v>665</v>
      </c>
      <c r="D1401" t="s">
        <v>675</v>
      </c>
      <c r="E1401" t="s">
        <v>835</v>
      </c>
      <c r="F1401" t="s">
        <v>668</v>
      </c>
      <c r="G1401" t="s">
        <v>1110</v>
      </c>
    </row>
    <row r="1402" spans="1:7" hidden="1">
      <c r="A1402">
        <v>866927</v>
      </c>
      <c r="B1402" t="s">
        <v>4261</v>
      </c>
      <c r="C1402" t="s">
        <v>665</v>
      </c>
      <c r="D1402" t="s">
        <v>675</v>
      </c>
      <c r="E1402" t="s">
        <v>4262</v>
      </c>
      <c r="F1402" t="s">
        <v>4263</v>
      </c>
      <c r="G1402" t="s">
        <v>1049</v>
      </c>
    </row>
    <row r="1403" spans="1:7" hidden="1">
      <c r="A1403">
        <v>866928</v>
      </c>
      <c r="B1403" t="s">
        <v>4264</v>
      </c>
      <c r="C1403" t="s">
        <v>665</v>
      </c>
      <c r="D1403" t="s">
        <v>675</v>
      </c>
      <c r="E1403" t="s">
        <v>4265</v>
      </c>
      <c r="F1403" t="s">
        <v>4266</v>
      </c>
      <c r="G1403" t="s">
        <v>1049</v>
      </c>
    </row>
    <row r="1404" spans="1:7" hidden="1">
      <c r="A1404">
        <v>865213</v>
      </c>
      <c r="B1404" t="s">
        <v>4267</v>
      </c>
      <c r="C1404" t="s">
        <v>665</v>
      </c>
      <c r="D1404" t="s">
        <v>675</v>
      </c>
      <c r="E1404" t="s">
        <v>4268</v>
      </c>
      <c r="F1404" t="s">
        <v>4269</v>
      </c>
      <c r="G1404" t="s">
        <v>1319</v>
      </c>
    </row>
    <row r="1405" spans="1:7" hidden="1">
      <c r="A1405">
        <v>867257</v>
      </c>
      <c r="B1405" t="s">
        <v>4270</v>
      </c>
      <c r="C1405" t="s">
        <v>665</v>
      </c>
      <c r="D1405" t="s">
        <v>675</v>
      </c>
      <c r="E1405" t="s">
        <v>4271</v>
      </c>
      <c r="F1405" t="s">
        <v>4272</v>
      </c>
      <c r="G1405" t="s">
        <v>884</v>
      </c>
    </row>
    <row r="1406" spans="1:7" hidden="1">
      <c r="A1406">
        <v>864479</v>
      </c>
      <c r="B1406" t="s">
        <v>4273</v>
      </c>
      <c r="C1406" t="s">
        <v>665</v>
      </c>
      <c r="D1406" t="s">
        <v>675</v>
      </c>
      <c r="E1406" t="s">
        <v>835</v>
      </c>
      <c r="F1406" t="s">
        <v>668</v>
      </c>
      <c r="G1406" t="s">
        <v>909</v>
      </c>
    </row>
    <row r="1407" spans="1:7" hidden="1">
      <c r="A1407">
        <v>866305</v>
      </c>
      <c r="B1407" t="s">
        <v>4274</v>
      </c>
      <c r="C1407" t="s">
        <v>665</v>
      </c>
      <c r="D1407" t="s">
        <v>675</v>
      </c>
      <c r="E1407" t="s">
        <v>4275</v>
      </c>
      <c r="F1407" t="s">
        <v>4276</v>
      </c>
      <c r="G1407" t="s">
        <v>1296</v>
      </c>
    </row>
    <row r="1408" spans="1:7" hidden="1">
      <c r="A1408">
        <v>867258</v>
      </c>
      <c r="B1408" t="s">
        <v>4277</v>
      </c>
      <c r="C1408" t="s">
        <v>665</v>
      </c>
      <c r="D1408" t="s">
        <v>675</v>
      </c>
      <c r="E1408" t="s">
        <v>4278</v>
      </c>
      <c r="F1408" t="s">
        <v>4279</v>
      </c>
      <c r="G1408" t="s">
        <v>884</v>
      </c>
    </row>
    <row r="1409" spans="1:7" hidden="1">
      <c r="A1409">
        <v>866434</v>
      </c>
      <c r="B1409" t="s">
        <v>4280</v>
      </c>
      <c r="C1409" t="s">
        <v>665</v>
      </c>
      <c r="D1409" t="s">
        <v>675</v>
      </c>
      <c r="E1409" t="s">
        <v>4281</v>
      </c>
      <c r="F1409" t="s">
        <v>4282</v>
      </c>
      <c r="G1409" t="s">
        <v>683</v>
      </c>
    </row>
    <row r="1410" spans="1:7" hidden="1">
      <c r="A1410">
        <v>864369</v>
      </c>
      <c r="B1410" t="s">
        <v>4283</v>
      </c>
      <c r="C1410" t="s">
        <v>665</v>
      </c>
      <c r="D1410" t="s">
        <v>675</v>
      </c>
      <c r="E1410" t="s">
        <v>835</v>
      </c>
      <c r="F1410" t="s">
        <v>668</v>
      </c>
      <c r="G1410" t="s">
        <v>1110</v>
      </c>
    </row>
    <row r="1411" spans="1:7" hidden="1">
      <c r="A1411">
        <v>866606</v>
      </c>
      <c r="B1411" t="s">
        <v>4284</v>
      </c>
      <c r="C1411" t="s">
        <v>665</v>
      </c>
      <c r="D1411" t="s">
        <v>675</v>
      </c>
      <c r="E1411" t="s">
        <v>4285</v>
      </c>
      <c r="F1411" t="s">
        <v>4286</v>
      </c>
      <c r="G1411" t="s">
        <v>888</v>
      </c>
    </row>
    <row r="1412" spans="1:7" hidden="1">
      <c r="A1412">
        <v>867505</v>
      </c>
      <c r="B1412" t="s">
        <v>4287</v>
      </c>
      <c r="C1412" t="s">
        <v>665</v>
      </c>
      <c r="D1412" t="s">
        <v>675</v>
      </c>
      <c r="E1412" t="s">
        <v>4288</v>
      </c>
      <c r="F1412" t="s">
        <v>4289</v>
      </c>
      <c r="G1412" t="s">
        <v>895</v>
      </c>
    </row>
    <row r="1413" spans="1:7" hidden="1">
      <c r="A1413">
        <v>864859</v>
      </c>
      <c r="B1413" t="s">
        <v>4287</v>
      </c>
      <c r="C1413" t="s">
        <v>665</v>
      </c>
      <c r="D1413" t="s">
        <v>675</v>
      </c>
      <c r="E1413" t="s">
        <v>4290</v>
      </c>
      <c r="F1413" t="s">
        <v>4291</v>
      </c>
      <c r="G1413" t="s">
        <v>605</v>
      </c>
    </row>
    <row r="1414" spans="1:7" hidden="1">
      <c r="A1414">
        <v>865181</v>
      </c>
      <c r="B1414" t="s">
        <v>4292</v>
      </c>
      <c r="C1414" t="s">
        <v>665</v>
      </c>
      <c r="D1414" t="s">
        <v>675</v>
      </c>
      <c r="E1414" t="s">
        <v>4293</v>
      </c>
      <c r="F1414" t="s">
        <v>4294</v>
      </c>
      <c r="G1414" t="s">
        <v>1114</v>
      </c>
    </row>
    <row r="1415" spans="1:7" hidden="1">
      <c r="A1415">
        <v>866009</v>
      </c>
      <c r="B1415" t="s">
        <v>4295</v>
      </c>
      <c r="C1415" t="s">
        <v>665</v>
      </c>
      <c r="D1415" t="s">
        <v>675</v>
      </c>
      <c r="E1415" t="s">
        <v>4296</v>
      </c>
      <c r="F1415" t="s">
        <v>4297</v>
      </c>
      <c r="G1415" t="s">
        <v>1045</v>
      </c>
    </row>
    <row r="1416" spans="1:7" hidden="1">
      <c r="A1416">
        <v>864860</v>
      </c>
      <c r="B1416" t="s">
        <v>4298</v>
      </c>
      <c r="C1416" t="s">
        <v>665</v>
      </c>
      <c r="D1416" t="s">
        <v>675</v>
      </c>
      <c r="E1416" t="s">
        <v>4299</v>
      </c>
      <c r="F1416" t="s">
        <v>4300</v>
      </c>
      <c r="G1416" t="s">
        <v>605</v>
      </c>
    </row>
    <row r="1417" spans="1:7" hidden="1">
      <c r="A1417">
        <v>866186</v>
      </c>
      <c r="B1417" t="s">
        <v>4301</v>
      </c>
      <c r="C1417" t="s">
        <v>665</v>
      </c>
      <c r="D1417" t="s">
        <v>675</v>
      </c>
      <c r="E1417" t="s">
        <v>4302</v>
      </c>
      <c r="F1417" t="s">
        <v>4303</v>
      </c>
      <c r="G1417" t="s">
        <v>860</v>
      </c>
    </row>
    <row r="1418" spans="1:7" hidden="1">
      <c r="A1418">
        <v>864330</v>
      </c>
      <c r="B1418" t="s">
        <v>4304</v>
      </c>
      <c r="C1418" t="s">
        <v>665</v>
      </c>
      <c r="D1418" t="s">
        <v>675</v>
      </c>
      <c r="E1418" t="s">
        <v>835</v>
      </c>
      <c r="F1418" t="s">
        <v>668</v>
      </c>
      <c r="G1418" t="s">
        <v>860</v>
      </c>
    </row>
    <row r="1419" spans="1:7" hidden="1">
      <c r="A1419">
        <v>866435</v>
      </c>
      <c r="B1419" t="s">
        <v>4305</v>
      </c>
      <c r="C1419" t="s">
        <v>665</v>
      </c>
      <c r="D1419" t="s">
        <v>675</v>
      </c>
      <c r="E1419" t="s">
        <v>4306</v>
      </c>
      <c r="F1419" t="s">
        <v>4307</v>
      </c>
      <c r="G1419" t="s">
        <v>683</v>
      </c>
    </row>
    <row r="1420" spans="1:7" hidden="1">
      <c r="A1420">
        <v>864304</v>
      </c>
      <c r="B1420" t="s">
        <v>4308</v>
      </c>
      <c r="C1420" t="s">
        <v>665</v>
      </c>
      <c r="D1420" t="s">
        <v>675</v>
      </c>
      <c r="E1420" t="s">
        <v>835</v>
      </c>
      <c r="F1420" t="s">
        <v>668</v>
      </c>
      <c r="G1420" t="s">
        <v>828</v>
      </c>
    </row>
    <row r="1421" spans="1:7" hidden="1">
      <c r="A1421">
        <v>867045</v>
      </c>
      <c r="B1421" t="s">
        <v>4309</v>
      </c>
      <c r="C1421" t="s">
        <v>665</v>
      </c>
      <c r="D1421" t="s">
        <v>675</v>
      </c>
      <c r="E1421" t="s">
        <v>4310</v>
      </c>
      <c r="F1421" t="s">
        <v>4311</v>
      </c>
      <c r="G1421" t="s">
        <v>823</v>
      </c>
    </row>
    <row r="1422" spans="1:7" hidden="1">
      <c r="A1422">
        <v>866306</v>
      </c>
      <c r="B1422" t="s">
        <v>4312</v>
      </c>
      <c r="C1422" t="s">
        <v>665</v>
      </c>
      <c r="D1422" t="s">
        <v>675</v>
      </c>
      <c r="E1422" t="s">
        <v>4313</v>
      </c>
      <c r="F1422" t="s">
        <v>3484</v>
      </c>
      <c r="G1422" t="s">
        <v>1296</v>
      </c>
    </row>
    <row r="1423" spans="1:7" hidden="1">
      <c r="A1423">
        <v>867329</v>
      </c>
      <c r="B1423" t="s">
        <v>4314</v>
      </c>
      <c r="C1423" t="s">
        <v>665</v>
      </c>
      <c r="D1423" t="s">
        <v>675</v>
      </c>
      <c r="E1423" t="s">
        <v>4315</v>
      </c>
      <c r="F1423" t="s">
        <v>4316</v>
      </c>
      <c r="G1423" t="s">
        <v>955</v>
      </c>
    </row>
    <row r="1424" spans="1:7" hidden="1">
      <c r="A1424">
        <v>865414</v>
      </c>
      <c r="B1424" t="s">
        <v>4317</v>
      </c>
      <c r="C1424" t="s">
        <v>665</v>
      </c>
      <c r="D1424" t="s">
        <v>675</v>
      </c>
      <c r="E1424" t="s">
        <v>4318</v>
      </c>
      <c r="F1424" t="s">
        <v>4319</v>
      </c>
      <c r="G1424" t="s">
        <v>669</v>
      </c>
    </row>
    <row r="1425" spans="1:7" hidden="1">
      <c r="A1425">
        <v>867575</v>
      </c>
      <c r="B1425" t="s">
        <v>4320</v>
      </c>
      <c r="C1425" t="s">
        <v>665</v>
      </c>
      <c r="D1425" t="s">
        <v>675</v>
      </c>
      <c r="E1425" t="s">
        <v>4321</v>
      </c>
      <c r="F1425" t="s">
        <v>4322</v>
      </c>
      <c r="G1425" t="s">
        <v>1089</v>
      </c>
    </row>
    <row r="1426" spans="1:7" hidden="1">
      <c r="A1426">
        <v>865329</v>
      </c>
      <c r="B1426" t="s">
        <v>4323</v>
      </c>
      <c r="C1426" t="s">
        <v>665</v>
      </c>
      <c r="D1426" t="s">
        <v>675</v>
      </c>
      <c r="E1426" t="s">
        <v>4324</v>
      </c>
      <c r="F1426" t="s">
        <v>4325</v>
      </c>
      <c r="G1426" t="s">
        <v>925</v>
      </c>
    </row>
    <row r="1427" spans="1:7" hidden="1">
      <c r="A1427">
        <v>865758</v>
      </c>
      <c r="B1427" t="s">
        <v>4326</v>
      </c>
      <c r="C1427" t="s">
        <v>665</v>
      </c>
      <c r="D1427" t="s">
        <v>675</v>
      </c>
      <c r="E1427" t="s">
        <v>4327</v>
      </c>
      <c r="F1427" t="s">
        <v>4328</v>
      </c>
      <c r="G1427" t="s">
        <v>913</v>
      </c>
    </row>
    <row r="1428" spans="1:7" hidden="1">
      <c r="A1428">
        <v>866714</v>
      </c>
      <c r="B1428" t="s">
        <v>4329</v>
      </c>
      <c r="C1428" t="s">
        <v>665</v>
      </c>
      <c r="D1428" t="s">
        <v>675</v>
      </c>
      <c r="E1428" t="s">
        <v>4330</v>
      </c>
      <c r="F1428" t="s">
        <v>4331</v>
      </c>
      <c r="G1428" t="s">
        <v>809</v>
      </c>
    </row>
    <row r="1429" spans="1:7" hidden="1">
      <c r="A1429">
        <v>866929</v>
      </c>
      <c r="B1429" t="s">
        <v>4332</v>
      </c>
      <c r="C1429" t="s">
        <v>665</v>
      </c>
      <c r="D1429" t="s">
        <v>675</v>
      </c>
      <c r="E1429" t="s">
        <v>4333</v>
      </c>
      <c r="F1429" t="s">
        <v>4334</v>
      </c>
      <c r="G1429" t="s">
        <v>1049</v>
      </c>
    </row>
    <row r="1430" spans="1:7" hidden="1">
      <c r="A1430">
        <v>866607</v>
      </c>
      <c r="B1430" t="s">
        <v>4335</v>
      </c>
      <c r="C1430" t="s">
        <v>665</v>
      </c>
      <c r="D1430" t="s">
        <v>675</v>
      </c>
      <c r="E1430" t="s">
        <v>4336</v>
      </c>
      <c r="F1430" t="s">
        <v>4337</v>
      </c>
      <c r="G1430" t="s">
        <v>888</v>
      </c>
    </row>
    <row r="1431" spans="1:7" hidden="1">
      <c r="A1431">
        <v>866047</v>
      </c>
      <c r="B1431" t="s">
        <v>4338</v>
      </c>
      <c r="C1431" t="s">
        <v>665</v>
      </c>
      <c r="D1431" t="s">
        <v>675</v>
      </c>
      <c r="E1431" t="s">
        <v>4339</v>
      </c>
      <c r="F1431" t="s">
        <v>4340</v>
      </c>
      <c r="G1431" t="s">
        <v>828</v>
      </c>
    </row>
    <row r="1432" spans="1:7" hidden="1">
      <c r="A1432">
        <v>866124</v>
      </c>
      <c r="B1432" t="s">
        <v>4341</v>
      </c>
      <c r="C1432" t="s">
        <v>665</v>
      </c>
      <c r="D1432" t="s">
        <v>675</v>
      </c>
      <c r="E1432" t="s">
        <v>4342</v>
      </c>
      <c r="F1432" t="s">
        <v>4343</v>
      </c>
      <c r="G1432" t="s">
        <v>1126</v>
      </c>
    </row>
    <row r="1433" spans="1:7" hidden="1">
      <c r="A1433">
        <v>867105</v>
      </c>
      <c r="B1433" t="s">
        <v>4344</v>
      </c>
      <c r="C1433" t="s">
        <v>665</v>
      </c>
      <c r="D1433" t="s">
        <v>675</v>
      </c>
      <c r="E1433" t="s">
        <v>4345</v>
      </c>
      <c r="F1433" t="s">
        <v>1302</v>
      </c>
      <c r="G1433" t="s">
        <v>851</v>
      </c>
    </row>
    <row r="1434" spans="1:7" hidden="1">
      <c r="A1434">
        <v>865415</v>
      </c>
      <c r="B1434" t="s">
        <v>4346</v>
      </c>
      <c r="C1434" t="s">
        <v>665</v>
      </c>
      <c r="D1434" t="s">
        <v>675</v>
      </c>
      <c r="E1434" t="s">
        <v>4347</v>
      </c>
      <c r="F1434" t="s">
        <v>4348</v>
      </c>
      <c r="G1434" t="s">
        <v>669</v>
      </c>
    </row>
    <row r="1435" spans="1:7" hidden="1">
      <c r="A1435">
        <v>866564</v>
      </c>
      <c r="B1435" t="s">
        <v>4349</v>
      </c>
      <c r="C1435" t="s">
        <v>665</v>
      </c>
      <c r="D1435" t="s">
        <v>675</v>
      </c>
      <c r="E1435" t="s">
        <v>4350</v>
      </c>
      <c r="F1435" t="s">
        <v>4351</v>
      </c>
      <c r="G1435" t="s">
        <v>1053</v>
      </c>
    </row>
    <row r="1436" spans="1:7" hidden="1">
      <c r="A1436">
        <v>865127</v>
      </c>
      <c r="B1436" t="s">
        <v>4352</v>
      </c>
      <c r="C1436" t="s">
        <v>665</v>
      </c>
      <c r="D1436" t="s">
        <v>675</v>
      </c>
      <c r="E1436" t="s">
        <v>4353</v>
      </c>
      <c r="F1436" t="s">
        <v>4354</v>
      </c>
      <c r="G1436" t="s">
        <v>846</v>
      </c>
    </row>
    <row r="1437" spans="1:7" hidden="1">
      <c r="A1437">
        <v>865416</v>
      </c>
      <c r="B1437" t="s">
        <v>4355</v>
      </c>
      <c r="C1437" t="s">
        <v>665</v>
      </c>
      <c r="D1437" t="s">
        <v>675</v>
      </c>
      <c r="E1437" t="s">
        <v>4356</v>
      </c>
      <c r="F1437" t="s">
        <v>4357</v>
      </c>
      <c r="G1437" t="s">
        <v>669</v>
      </c>
    </row>
    <row r="1438" spans="1:7" hidden="1">
      <c r="A1438">
        <v>867352</v>
      </c>
      <c r="B1438" t="s">
        <v>4358</v>
      </c>
      <c r="C1438" t="s">
        <v>665</v>
      </c>
      <c r="D1438" t="s">
        <v>675</v>
      </c>
      <c r="E1438" t="s">
        <v>4359</v>
      </c>
      <c r="F1438" t="s">
        <v>4360</v>
      </c>
      <c r="G1438" t="s">
        <v>1326</v>
      </c>
    </row>
    <row r="1439" spans="1:7" hidden="1">
      <c r="A1439">
        <v>866565</v>
      </c>
      <c r="B1439" t="s">
        <v>4361</v>
      </c>
      <c r="C1439" t="s">
        <v>665</v>
      </c>
      <c r="D1439" t="s">
        <v>675</v>
      </c>
      <c r="E1439" t="s">
        <v>4362</v>
      </c>
      <c r="F1439" t="s">
        <v>4363</v>
      </c>
      <c r="G1439" t="s">
        <v>1053</v>
      </c>
    </row>
    <row r="1440" spans="1:7" hidden="1">
      <c r="A1440">
        <v>865458</v>
      </c>
      <c r="B1440" t="s">
        <v>4364</v>
      </c>
      <c r="C1440" t="s">
        <v>665</v>
      </c>
      <c r="D1440" t="s">
        <v>675</v>
      </c>
      <c r="E1440" t="s">
        <v>4365</v>
      </c>
      <c r="F1440" t="s">
        <v>4366</v>
      </c>
      <c r="G1440" t="s">
        <v>804</v>
      </c>
    </row>
    <row r="1441" spans="1:7" hidden="1">
      <c r="A1441">
        <v>866307</v>
      </c>
      <c r="B1441" t="s">
        <v>4367</v>
      </c>
      <c r="C1441" t="s">
        <v>665</v>
      </c>
      <c r="D1441" t="s">
        <v>675</v>
      </c>
      <c r="E1441" t="s">
        <v>4368</v>
      </c>
      <c r="F1441" t="s">
        <v>4369</v>
      </c>
      <c r="G1441" t="s">
        <v>1296</v>
      </c>
    </row>
    <row r="1442" spans="1:7" hidden="1">
      <c r="A1442">
        <v>866308</v>
      </c>
      <c r="B1442" t="s">
        <v>4370</v>
      </c>
      <c r="C1442" t="s">
        <v>665</v>
      </c>
      <c r="D1442" t="s">
        <v>675</v>
      </c>
      <c r="E1442" t="s">
        <v>4371</v>
      </c>
      <c r="F1442" t="s">
        <v>4372</v>
      </c>
      <c r="G1442" t="s">
        <v>1296</v>
      </c>
    </row>
    <row r="1443" spans="1:7" hidden="1">
      <c r="A1443">
        <v>866436</v>
      </c>
      <c r="B1443" t="s">
        <v>4373</v>
      </c>
      <c r="C1443" t="s">
        <v>665</v>
      </c>
      <c r="D1443" t="s">
        <v>675</v>
      </c>
      <c r="E1443" t="s">
        <v>4374</v>
      </c>
      <c r="F1443" t="s">
        <v>4375</v>
      </c>
      <c r="G1443" t="s">
        <v>683</v>
      </c>
    </row>
    <row r="1444" spans="1:7" hidden="1">
      <c r="A1444">
        <v>866048</v>
      </c>
      <c r="B1444" t="s">
        <v>4376</v>
      </c>
      <c r="C1444" t="s">
        <v>665</v>
      </c>
      <c r="D1444" t="s">
        <v>675</v>
      </c>
      <c r="E1444" t="s">
        <v>4377</v>
      </c>
      <c r="F1444" t="s">
        <v>4378</v>
      </c>
      <c r="G1444" t="s">
        <v>828</v>
      </c>
    </row>
    <row r="1445" spans="1:7" hidden="1">
      <c r="A1445">
        <v>865893</v>
      </c>
      <c r="B1445" t="s">
        <v>4379</v>
      </c>
      <c r="C1445" t="s">
        <v>665</v>
      </c>
      <c r="D1445" t="s">
        <v>675</v>
      </c>
      <c r="E1445" t="s">
        <v>4380</v>
      </c>
      <c r="F1445" t="s">
        <v>4381</v>
      </c>
      <c r="G1445" t="s">
        <v>1420</v>
      </c>
    </row>
    <row r="1446" spans="1:7" hidden="1">
      <c r="A1446">
        <v>866437</v>
      </c>
      <c r="B1446" t="s">
        <v>4382</v>
      </c>
      <c r="C1446" t="s">
        <v>665</v>
      </c>
      <c r="D1446" t="s">
        <v>675</v>
      </c>
      <c r="E1446" t="s">
        <v>4383</v>
      </c>
      <c r="F1446" t="s">
        <v>4384</v>
      </c>
      <c r="G1446" t="s">
        <v>683</v>
      </c>
    </row>
    <row r="1447" spans="1:7" hidden="1">
      <c r="A1447">
        <v>866438</v>
      </c>
      <c r="B1447" t="s">
        <v>4385</v>
      </c>
      <c r="C1447" t="s">
        <v>665</v>
      </c>
      <c r="D1447" t="s">
        <v>675</v>
      </c>
      <c r="E1447" t="s">
        <v>4386</v>
      </c>
      <c r="F1447" t="s">
        <v>4387</v>
      </c>
      <c r="G1447" t="s">
        <v>683</v>
      </c>
    </row>
    <row r="1448" spans="1:7" hidden="1">
      <c r="A1448">
        <v>867186</v>
      </c>
      <c r="B1448" t="s">
        <v>4388</v>
      </c>
      <c r="C1448" t="s">
        <v>665</v>
      </c>
      <c r="D1448" t="s">
        <v>675</v>
      </c>
      <c r="E1448" t="s">
        <v>4389</v>
      </c>
      <c r="F1448" t="s">
        <v>4390</v>
      </c>
      <c r="G1448" t="s">
        <v>944</v>
      </c>
    </row>
    <row r="1449" spans="1:7" hidden="1">
      <c r="A1449">
        <v>866930</v>
      </c>
      <c r="B1449" t="s">
        <v>4391</v>
      </c>
      <c r="C1449" t="s">
        <v>665</v>
      </c>
      <c r="D1449" t="s">
        <v>675</v>
      </c>
      <c r="E1449" t="s">
        <v>4392</v>
      </c>
      <c r="F1449" t="s">
        <v>4393</v>
      </c>
      <c r="G1449" t="s">
        <v>1049</v>
      </c>
    </row>
    <row r="1450" spans="1:7" hidden="1">
      <c r="A1450">
        <v>866439</v>
      </c>
      <c r="B1450" t="s">
        <v>4394</v>
      </c>
      <c r="C1450" t="s">
        <v>665</v>
      </c>
      <c r="D1450" t="s">
        <v>675</v>
      </c>
      <c r="E1450" t="s">
        <v>4395</v>
      </c>
      <c r="F1450" t="s">
        <v>4396</v>
      </c>
      <c r="G1450" t="s">
        <v>683</v>
      </c>
    </row>
    <row r="1451" spans="1:7" hidden="1">
      <c r="A1451">
        <v>866715</v>
      </c>
      <c r="B1451" t="s">
        <v>4397</v>
      </c>
      <c r="C1451" t="s">
        <v>665</v>
      </c>
      <c r="D1451" t="s">
        <v>675</v>
      </c>
      <c r="E1451" t="s">
        <v>4398</v>
      </c>
      <c r="F1451" t="s">
        <v>4399</v>
      </c>
      <c r="G1451" t="s">
        <v>809</v>
      </c>
    </row>
    <row r="1452" spans="1:7" hidden="1">
      <c r="A1452">
        <v>866440</v>
      </c>
      <c r="B1452" t="s">
        <v>4400</v>
      </c>
      <c r="C1452" t="s">
        <v>665</v>
      </c>
      <c r="D1452" t="s">
        <v>675</v>
      </c>
      <c r="E1452" t="s">
        <v>4401</v>
      </c>
      <c r="F1452" t="s">
        <v>4402</v>
      </c>
      <c r="G1452" t="s">
        <v>683</v>
      </c>
    </row>
    <row r="1453" spans="1:7" hidden="1">
      <c r="A1453">
        <v>864960</v>
      </c>
      <c r="B1453" t="s">
        <v>4403</v>
      </c>
      <c r="C1453" t="s">
        <v>665</v>
      </c>
      <c r="D1453" t="s">
        <v>675</v>
      </c>
      <c r="E1453" t="s">
        <v>4404</v>
      </c>
      <c r="F1453" t="s">
        <v>4405</v>
      </c>
      <c r="G1453" t="s">
        <v>865</v>
      </c>
    </row>
    <row r="1454" spans="1:7" hidden="1">
      <c r="A1454">
        <v>865854</v>
      </c>
      <c r="B1454" t="s">
        <v>4406</v>
      </c>
      <c r="C1454" t="s">
        <v>665</v>
      </c>
      <c r="D1454" t="s">
        <v>675</v>
      </c>
      <c r="E1454" t="s">
        <v>4407</v>
      </c>
      <c r="F1454" t="s">
        <v>4408</v>
      </c>
      <c r="G1454" t="s">
        <v>921</v>
      </c>
    </row>
    <row r="1455" spans="1:7" hidden="1">
      <c r="A1455">
        <v>865855</v>
      </c>
      <c r="B1455" t="s">
        <v>4409</v>
      </c>
      <c r="C1455" t="s">
        <v>665</v>
      </c>
      <c r="D1455" t="s">
        <v>675</v>
      </c>
      <c r="E1455" t="s">
        <v>4410</v>
      </c>
      <c r="F1455" t="s">
        <v>4411</v>
      </c>
      <c r="G1455" t="s">
        <v>921</v>
      </c>
    </row>
    <row r="1456" spans="1:7" hidden="1">
      <c r="A1456">
        <v>867777</v>
      </c>
      <c r="B1456" t="s">
        <v>4412</v>
      </c>
      <c r="C1456" t="s">
        <v>665</v>
      </c>
      <c r="D1456" t="s">
        <v>675</v>
      </c>
      <c r="E1456" t="s">
        <v>4413</v>
      </c>
      <c r="F1456" t="s">
        <v>4414</v>
      </c>
      <c r="G1456" t="s">
        <v>4415</v>
      </c>
    </row>
    <row r="1457" spans="1:7" hidden="1">
      <c r="A1457">
        <v>866608</v>
      </c>
      <c r="B1457" t="s">
        <v>4416</v>
      </c>
      <c r="C1457" t="s">
        <v>665</v>
      </c>
      <c r="D1457" t="s">
        <v>675</v>
      </c>
      <c r="E1457" t="s">
        <v>4417</v>
      </c>
      <c r="F1457" t="s">
        <v>4418</v>
      </c>
      <c r="G1457" t="s">
        <v>888</v>
      </c>
    </row>
    <row r="1458" spans="1:7" hidden="1">
      <c r="A1458">
        <v>864961</v>
      </c>
      <c r="B1458" t="s">
        <v>4419</v>
      </c>
      <c r="C1458" t="s">
        <v>665</v>
      </c>
      <c r="D1458" t="s">
        <v>675</v>
      </c>
      <c r="E1458" t="s">
        <v>4420</v>
      </c>
      <c r="F1458" t="s">
        <v>4421</v>
      </c>
      <c r="G1458" t="s">
        <v>865</v>
      </c>
    </row>
    <row r="1459" spans="1:7" hidden="1">
      <c r="A1459">
        <v>865051</v>
      </c>
      <c r="B1459" t="s">
        <v>4422</v>
      </c>
      <c r="C1459" t="s">
        <v>665</v>
      </c>
      <c r="D1459" t="s">
        <v>675</v>
      </c>
      <c r="E1459" t="s">
        <v>4423</v>
      </c>
      <c r="F1459" t="s">
        <v>4424</v>
      </c>
      <c r="G1459" t="s">
        <v>1139</v>
      </c>
    </row>
    <row r="1460" spans="1:7" hidden="1">
      <c r="A1460">
        <v>866566</v>
      </c>
      <c r="B1460" t="s">
        <v>4425</v>
      </c>
      <c r="C1460" t="s">
        <v>665</v>
      </c>
      <c r="D1460" t="s">
        <v>675</v>
      </c>
      <c r="E1460" t="s">
        <v>4426</v>
      </c>
      <c r="F1460" t="s">
        <v>4427</v>
      </c>
      <c r="G1460" t="s">
        <v>1053</v>
      </c>
    </row>
    <row r="1461" spans="1:7" hidden="1">
      <c r="A1461">
        <v>867384</v>
      </c>
      <c r="B1461" t="s">
        <v>4428</v>
      </c>
      <c r="C1461" t="s">
        <v>665</v>
      </c>
      <c r="D1461" t="s">
        <v>675</v>
      </c>
      <c r="E1461" t="s">
        <v>4429</v>
      </c>
      <c r="F1461" t="s">
        <v>4430</v>
      </c>
      <c r="G1461" t="s">
        <v>1110</v>
      </c>
    </row>
    <row r="1462" spans="1:7" hidden="1">
      <c r="A1462">
        <v>865078</v>
      </c>
      <c r="B1462" t="s">
        <v>4431</v>
      </c>
      <c r="C1462" t="s">
        <v>665</v>
      </c>
      <c r="D1462" t="s">
        <v>675</v>
      </c>
      <c r="E1462" t="s">
        <v>4432</v>
      </c>
      <c r="F1462" t="s">
        <v>4433</v>
      </c>
      <c r="G1462" t="s">
        <v>1334</v>
      </c>
    </row>
    <row r="1463" spans="1:7" hidden="1">
      <c r="A1463">
        <v>866125</v>
      </c>
      <c r="B1463" t="s">
        <v>4434</v>
      </c>
      <c r="C1463" t="s">
        <v>665</v>
      </c>
      <c r="D1463" t="s">
        <v>675</v>
      </c>
      <c r="E1463" t="s">
        <v>4435</v>
      </c>
      <c r="F1463" t="s">
        <v>4436</v>
      </c>
      <c r="G1463" t="s">
        <v>1126</v>
      </c>
    </row>
    <row r="1464" spans="1:7" hidden="1">
      <c r="A1464">
        <v>866441</v>
      </c>
      <c r="B1464" t="s">
        <v>4437</v>
      </c>
      <c r="C1464" t="s">
        <v>665</v>
      </c>
      <c r="D1464" t="s">
        <v>675</v>
      </c>
      <c r="E1464" t="s">
        <v>4438</v>
      </c>
      <c r="F1464" t="s">
        <v>4439</v>
      </c>
      <c r="G1464" t="s">
        <v>683</v>
      </c>
    </row>
    <row r="1465" spans="1:7" hidden="1">
      <c r="A1465">
        <v>866442</v>
      </c>
      <c r="B1465" t="s">
        <v>4440</v>
      </c>
      <c r="C1465" t="s">
        <v>665</v>
      </c>
      <c r="D1465" t="s">
        <v>675</v>
      </c>
      <c r="E1465" t="s">
        <v>4441</v>
      </c>
      <c r="F1465" t="s">
        <v>4442</v>
      </c>
      <c r="G1465" t="s">
        <v>683</v>
      </c>
    </row>
    <row r="1466" spans="1:7" hidden="1">
      <c r="A1466">
        <v>865596</v>
      </c>
      <c r="B1466" t="s">
        <v>4443</v>
      </c>
      <c r="C1466" t="s">
        <v>665</v>
      </c>
      <c r="D1466" t="s">
        <v>675</v>
      </c>
      <c r="E1466" t="s">
        <v>4444</v>
      </c>
      <c r="F1466" t="s">
        <v>4445</v>
      </c>
      <c r="G1466" t="s">
        <v>1128</v>
      </c>
    </row>
    <row r="1467" spans="1:7" hidden="1">
      <c r="A1467">
        <v>865253</v>
      </c>
      <c r="B1467" t="s">
        <v>4446</v>
      </c>
      <c r="C1467" t="s">
        <v>665</v>
      </c>
      <c r="D1467" t="s">
        <v>675</v>
      </c>
      <c r="E1467" t="s">
        <v>4447</v>
      </c>
      <c r="F1467" t="s">
        <v>4448</v>
      </c>
      <c r="G1467" t="s">
        <v>1511</v>
      </c>
    </row>
    <row r="1468" spans="1:7" hidden="1">
      <c r="A1468">
        <v>867106</v>
      </c>
      <c r="B1468" t="s">
        <v>4449</v>
      </c>
      <c r="C1468" t="s">
        <v>665</v>
      </c>
      <c r="D1468" t="s">
        <v>675</v>
      </c>
      <c r="E1468" t="s">
        <v>4450</v>
      </c>
      <c r="F1468" t="s">
        <v>4451</v>
      </c>
      <c r="G1468" t="s">
        <v>851</v>
      </c>
    </row>
    <row r="1469" spans="1:7" hidden="1">
      <c r="A1469">
        <v>866931</v>
      </c>
      <c r="B1469" t="s">
        <v>4452</v>
      </c>
      <c r="C1469" t="s">
        <v>665</v>
      </c>
      <c r="D1469" t="s">
        <v>675</v>
      </c>
      <c r="E1469" t="s">
        <v>4453</v>
      </c>
      <c r="F1469" t="s">
        <v>4454</v>
      </c>
      <c r="G1469" t="s">
        <v>1049</v>
      </c>
    </row>
    <row r="1470" spans="1:7" hidden="1">
      <c r="A1470">
        <v>864160</v>
      </c>
      <c r="B1470" t="s">
        <v>4455</v>
      </c>
      <c r="C1470" t="s">
        <v>665</v>
      </c>
      <c r="D1470" t="s">
        <v>675</v>
      </c>
      <c r="E1470" t="s">
        <v>835</v>
      </c>
      <c r="F1470" t="s">
        <v>668</v>
      </c>
      <c r="G1470" t="s">
        <v>766</v>
      </c>
    </row>
    <row r="1471" spans="1:7" hidden="1">
      <c r="A1471">
        <v>866443</v>
      </c>
      <c r="B1471" t="s">
        <v>4456</v>
      </c>
      <c r="C1471" t="s">
        <v>665</v>
      </c>
      <c r="D1471" t="s">
        <v>675</v>
      </c>
      <c r="E1471" t="s">
        <v>4457</v>
      </c>
      <c r="F1471" t="s">
        <v>4458</v>
      </c>
      <c r="G1471" t="s">
        <v>683</v>
      </c>
    </row>
    <row r="1472" spans="1:7" hidden="1">
      <c r="A1472">
        <v>865330</v>
      </c>
      <c r="B1472" t="s">
        <v>4459</v>
      </c>
      <c r="C1472" t="s">
        <v>665</v>
      </c>
      <c r="D1472" t="s">
        <v>675</v>
      </c>
      <c r="E1472" t="s">
        <v>4460</v>
      </c>
      <c r="F1472" t="s">
        <v>4461</v>
      </c>
      <c r="G1472" t="s">
        <v>925</v>
      </c>
    </row>
    <row r="1473" spans="1:7" hidden="1">
      <c r="A1473">
        <v>867469</v>
      </c>
      <c r="B1473" t="s">
        <v>4462</v>
      </c>
      <c r="C1473" t="s">
        <v>665</v>
      </c>
      <c r="D1473" t="s">
        <v>675</v>
      </c>
      <c r="E1473" t="s">
        <v>4463</v>
      </c>
      <c r="F1473" t="s">
        <v>4464</v>
      </c>
      <c r="G1473" t="s">
        <v>842</v>
      </c>
    </row>
    <row r="1474" spans="1:7" hidden="1">
      <c r="A1474">
        <v>865079</v>
      </c>
      <c r="B1474" t="s">
        <v>4465</v>
      </c>
      <c r="C1474" t="s">
        <v>665</v>
      </c>
      <c r="D1474" t="s">
        <v>675</v>
      </c>
      <c r="E1474" t="s">
        <v>4466</v>
      </c>
      <c r="F1474" t="s">
        <v>4467</v>
      </c>
      <c r="G1474" t="s">
        <v>1334</v>
      </c>
    </row>
    <row r="1475" spans="1:7" hidden="1">
      <c r="A1475">
        <v>864861</v>
      </c>
      <c r="B1475" t="s">
        <v>4468</v>
      </c>
      <c r="C1475" t="s">
        <v>665</v>
      </c>
      <c r="D1475" t="s">
        <v>675</v>
      </c>
      <c r="E1475" t="s">
        <v>4469</v>
      </c>
      <c r="F1475" t="s">
        <v>4470</v>
      </c>
      <c r="G1475" t="s">
        <v>605</v>
      </c>
    </row>
    <row r="1476" spans="1:7" hidden="1">
      <c r="A1476">
        <v>866444</v>
      </c>
      <c r="B1476" t="s">
        <v>4468</v>
      </c>
      <c r="C1476" t="s">
        <v>665</v>
      </c>
      <c r="D1476" t="s">
        <v>675</v>
      </c>
      <c r="E1476" t="s">
        <v>4471</v>
      </c>
      <c r="F1476" t="s">
        <v>4472</v>
      </c>
      <c r="G1476" t="s">
        <v>683</v>
      </c>
    </row>
    <row r="1477" spans="1:7" hidden="1">
      <c r="A1477">
        <v>866609</v>
      </c>
      <c r="B1477" t="s">
        <v>4473</v>
      </c>
      <c r="C1477" t="s">
        <v>665</v>
      </c>
      <c r="D1477" t="s">
        <v>675</v>
      </c>
      <c r="E1477" t="s">
        <v>4474</v>
      </c>
      <c r="F1477" t="s">
        <v>4475</v>
      </c>
      <c r="G1477" t="s">
        <v>888</v>
      </c>
    </row>
    <row r="1478" spans="1:7" hidden="1">
      <c r="A1478">
        <v>865705</v>
      </c>
      <c r="B1478" t="s">
        <v>4476</v>
      </c>
      <c r="C1478" t="s">
        <v>665</v>
      </c>
      <c r="D1478" t="s">
        <v>675</v>
      </c>
      <c r="E1478" t="s">
        <v>4477</v>
      </c>
      <c r="F1478" t="s">
        <v>4478</v>
      </c>
      <c r="G1478" t="s">
        <v>1209</v>
      </c>
    </row>
    <row r="1479" spans="1:7" hidden="1">
      <c r="A1479">
        <v>866187</v>
      </c>
      <c r="B1479" t="s">
        <v>4479</v>
      </c>
      <c r="C1479" t="s">
        <v>665</v>
      </c>
      <c r="D1479" t="s">
        <v>675</v>
      </c>
      <c r="E1479" t="s">
        <v>4480</v>
      </c>
      <c r="F1479" t="s">
        <v>4481</v>
      </c>
      <c r="G1479" t="s">
        <v>860</v>
      </c>
    </row>
    <row r="1480" spans="1:7" hidden="1">
      <c r="A1480">
        <v>866188</v>
      </c>
      <c r="B1480" t="s">
        <v>4482</v>
      </c>
      <c r="C1480" t="s">
        <v>665</v>
      </c>
      <c r="D1480" t="s">
        <v>675</v>
      </c>
      <c r="E1480" t="s">
        <v>4483</v>
      </c>
      <c r="F1480" t="s">
        <v>4484</v>
      </c>
      <c r="G1480" t="s">
        <v>860</v>
      </c>
    </row>
    <row r="1481" spans="1:7" hidden="1">
      <c r="A1481">
        <v>866309</v>
      </c>
      <c r="B1481" t="s">
        <v>4485</v>
      </c>
      <c r="C1481" t="s">
        <v>665</v>
      </c>
      <c r="D1481" t="s">
        <v>675</v>
      </c>
      <c r="E1481" t="s">
        <v>4486</v>
      </c>
      <c r="F1481" t="s">
        <v>4487</v>
      </c>
      <c r="G1481" t="s">
        <v>1296</v>
      </c>
    </row>
    <row r="1482" spans="1:7" hidden="1">
      <c r="A1482">
        <v>866310</v>
      </c>
      <c r="B1482" t="s">
        <v>4488</v>
      </c>
      <c r="C1482" t="s">
        <v>665</v>
      </c>
      <c r="D1482" t="s">
        <v>675</v>
      </c>
      <c r="E1482" t="s">
        <v>4489</v>
      </c>
      <c r="F1482" t="s">
        <v>4490</v>
      </c>
      <c r="G1482" t="s">
        <v>1296</v>
      </c>
    </row>
    <row r="1483" spans="1:7" hidden="1">
      <c r="A1483">
        <v>865214</v>
      </c>
      <c r="B1483" t="s">
        <v>4491</v>
      </c>
      <c r="C1483" t="s">
        <v>665</v>
      </c>
      <c r="D1483" t="s">
        <v>675</v>
      </c>
      <c r="E1483" t="s">
        <v>4492</v>
      </c>
      <c r="F1483" t="s">
        <v>4493</v>
      </c>
      <c r="G1483" t="s">
        <v>1319</v>
      </c>
    </row>
    <row r="1484" spans="1:7" hidden="1">
      <c r="A1484">
        <v>864464</v>
      </c>
      <c r="B1484" t="s">
        <v>4494</v>
      </c>
      <c r="C1484" t="s">
        <v>665</v>
      </c>
      <c r="D1484" t="s">
        <v>675</v>
      </c>
      <c r="E1484" t="s">
        <v>835</v>
      </c>
      <c r="F1484" t="s">
        <v>668</v>
      </c>
      <c r="G1484" t="s">
        <v>1448</v>
      </c>
    </row>
    <row r="1485" spans="1:7" hidden="1">
      <c r="A1485">
        <v>866610</v>
      </c>
      <c r="B1485" t="s">
        <v>4495</v>
      </c>
      <c r="C1485" t="s">
        <v>665</v>
      </c>
      <c r="D1485" t="s">
        <v>675</v>
      </c>
      <c r="E1485" t="s">
        <v>4496</v>
      </c>
      <c r="F1485" t="s">
        <v>4497</v>
      </c>
      <c r="G1485" t="s">
        <v>888</v>
      </c>
    </row>
    <row r="1486" spans="1:7" hidden="1">
      <c r="A1486">
        <v>867187</v>
      </c>
      <c r="B1486" t="s">
        <v>4498</v>
      </c>
      <c r="C1486" t="s">
        <v>665</v>
      </c>
      <c r="D1486" t="s">
        <v>675</v>
      </c>
      <c r="E1486" t="s">
        <v>4499</v>
      </c>
      <c r="F1486" t="s">
        <v>4500</v>
      </c>
      <c r="G1486" t="s">
        <v>944</v>
      </c>
    </row>
    <row r="1487" spans="1:7" hidden="1">
      <c r="A1487">
        <v>866716</v>
      </c>
      <c r="B1487" t="s">
        <v>4501</v>
      </c>
      <c r="C1487" t="s">
        <v>665</v>
      </c>
      <c r="D1487" t="s">
        <v>675</v>
      </c>
      <c r="E1487" t="s">
        <v>4502</v>
      </c>
      <c r="F1487" t="s">
        <v>4503</v>
      </c>
      <c r="G1487" t="s">
        <v>809</v>
      </c>
    </row>
    <row r="1488" spans="1:7" hidden="1">
      <c r="A1488">
        <v>864370</v>
      </c>
      <c r="B1488" t="s">
        <v>4504</v>
      </c>
      <c r="C1488" t="s">
        <v>665</v>
      </c>
      <c r="D1488" t="s">
        <v>675</v>
      </c>
      <c r="E1488" t="s">
        <v>835</v>
      </c>
      <c r="F1488" t="s">
        <v>668</v>
      </c>
      <c r="G1488" t="s">
        <v>809</v>
      </c>
    </row>
    <row r="1489" spans="1:7" hidden="1">
      <c r="A1489">
        <v>864371</v>
      </c>
      <c r="B1489" t="s">
        <v>4505</v>
      </c>
      <c r="C1489" t="s">
        <v>665</v>
      </c>
      <c r="D1489" t="s">
        <v>675</v>
      </c>
      <c r="E1489" t="s">
        <v>835</v>
      </c>
      <c r="F1489" t="s">
        <v>668</v>
      </c>
      <c r="G1489" t="s">
        <v>851</v>
      </c>
    </row>
    <row r="1490" spans="1:7" hidden="1">
      <c r="A1490">
        <v>864372</v>
      </c>
      <c r="B1490" t="s">
        <v>4506</v>
      </c>
      <c r="C1490" t="s">
        <v>665</v>
      </c>
      <c r="D1490" t="s">
        <v>675</v>
      </c>
      <c r="E1490" t="s">
        <v>835</v>
      </c>
      <c r="F1490" t="s">
        <v>668</v>
      </c>
      <c r="G1490" t="s">
        <v>809</v>
      </c>
    </row>
    <row r="1491" spans="1:7" hidden="1">
      <c r="A1491">
        <v>864373</v>
      </c>
      <c r="B1491" t="s">
        <v>4507</v>
      </c>
      <c r="C1491" t="s">
        <v>665</v>
      </c>
      <c r="D1491" t="s">
        <v>675</v>
      </c>
      <c r="E1491" t="s">
        <v>835</v>
      </c>
      <c r="F1491" t="s">
        <v>668</v>
      </c>
      <c r="G1491" t="s">
        <v>1049</v>
      </c>
    </row>
    <row r="1492" spans="1:7" hidden="1">
      <c r="A1492">
        <v>866445</v>
      </c>
      <c r="B1492" t="s">
        <v>4508</v>
      </c>
      <c r="C1492" t="s">
        <v>665</v>
      </c>
      <c r="D1492" t="s">
        <v>675</v>
      </c>
      <c r="E1492" t="s">
        <v>4509</v>
      </c>
      <c r="F1492" t="s">
        <v>4510</v>
      </c>
      <c r="G1492" t="s">
        <v>683</v>
      </c>
    </row>
    <row r="1493" spans="1:7" hidden="1">
      <c r="A1493">
        <v>867757</v>
      </c>
      <c r="B1493" t="s">
        <v>4511</v>
      </c>
      <c r="C1493" t="s">
        <v>665</v>
      </c>
      <c r="D1493" t="s">
        <v>675</v>
      </c>
      <c r="E1493" t="s">
        <v>4512</v>
      </c>
      <c r="F1493" t="s">
        <v>4513</v>
      </c>
      <c r="G1493" t="s">
        <v>1590</v>
      </c>
    </row>
    <row r="1494" spans="1:7" hidden="1">
      <c r="A1494">
        <v>864374</v>
      </c>
      <c r="B1494" t="s">
        <v>4514</v>
      </c>
      <c r="C1494" t="s">
        <v>665</v>
      </c>
      <c r="D1494" t="s">
        <v>675</v>
      </c>
      <c r="E1494" t="s">
        <v>835</v>
      </c>
      <c r="F1494" t="s">
        <v>668</v>
      </c>
      <c r="G1494" t="s">
        <v>888</v>
      </c>
    </row>
    <row r="1495" spans="1:7" hidden="1">
      <c r="A1495">
        <v>867532</v>
      </c>
      <c r="B1495" t="s">
        <v>4515</v>
      </c>
      <c r="C1495" t="s">
        <v>665</v>
      </c>
      <c r="D1495" t="s">
        <v>675</v>
      </c>
      <c r="E1495" t="s">
        <v>4516</v>
      </c>
      <c r="F1495" t="s">
        <v>4517</v>
      </c>
      <c r="G1495" t="s">
        <v>898</v>
      </c>
    </row>
    <row r="1496" spans="1:7" hidden="1">
      <c r="A1496">
        <v>864480</v>
      </c>
      <c r="B1496" t="s">
        <v>4518</v>
      </c>
      <c r="C1496" t="s">
        <v>665</v>
      </c>
      <c r="D1496" t="s">
        <v>675</v>
      </c>
      <c r="E1496" t="s">
        <v>835</v>
      </c>
      <c r="F1496" t="s">
        <v>668</v>
      </c>
      <c r="G1496" t="s">
        <v>1053</v>
      </c>
    </row>
    <row r="1497" spans="1:7" hidden="1">
      <c r="A1497">
        <v>865660</v>
      </c>
      <c r="B1497" t="s">
        <v>4519</v>
      </c>
      <c r="C1497" t="s">
        <v>665</v>
      </c>
      <c r="D1497" t="s">
        <v>675</v>
      </c>
      <c r="E1497" t="s">
        <v>4520</v>
      </c>
      <c r="F1497" t="s">
        <v>4521</v>
      </c>
      <c r="G1497" t="s">
        <v>795</v>
      </c>
    </row>
    <row r="1498" spans="1:7" hidden="1">
      <c r="A1498">
        <v>864375</v>
      </c>
      <c r="B1498" t="s">
        <v>4522</v>
      </c>
      <c r="C1498" t="s">
        <v>665</v>
      </c>
      <c r="D1498" t="s">
        <v>675</v>
      </c>
      <c r="E1498" t="s">
        <v>835</v>
      </c>
      <c r="F1498" t="s">
        <v>668</v>
      </c>
      <c r="G1498" t="s">
        <v>851</v>
      </c>
    </row>
    <row r="1499" spans="1:7" hidden="1">
      <c r="A1499">
        <v>867470</v>
      </c>
      <c r="B1499" t="s">
        <v>4523</v>
      </c>
      <c r="C1499" t="s">
        <v>665</v>
      </c>
      <c r="D1499" t="s">
        <v>675</v>
      </c>
      <c r="E1499" t="s">
        <v>4524</v>
      </c>
      <c r="F1499" t="s">
        <v>4525</v>
      </c>
      <c r="G1499" t="s">
        <v>842</v>
      </c>
    </row>
    <row r="1500" spans="1:7" hidden="1">
      <c r="A1500">
        <v>865979</v>
      </c>
      <c r="B1500" t="s">
        <v>4526</v>
      </c>
      <c r="C1500" t="s">
        <v>665</v>
      </c>
      <c r="D1500" t="s">
        <v>675</v>
      </c>
      <c r="E1500" t="s">
        <v>4527</v>
      </c>
      <c r="F1500" t="s">
        <v>4528</v>
      </c>
      <c r="G1500" t="s">
        <v>799</v>
      </c>
    </row>
    <row r="1501" spans="1:7" hidden="1">
      <c r="A1501">
        <v>866717</v>
      </c>
      <c r="B1501" t="s">
        <v>4529</v>
      </c>
      <c r="C1501" t="s">
        <v>665</v>
      </c>
      <c r="D1501" t="s">
        <v>675</v>
      </c>
      <c r="E1501" t="s">
        <v>4530</v>
      </c>
      <c r="F1501" t="s">
        <v>4531</v>
      </c>
      <c r="G1501" t="s">
        <v>809</v>
      </c>
    </row>
    <row r="1502" spans="1:7" hidden="1">
      <c r="A1502">
        <v>864481</v>
      </c>
      <c r="B1502" t="s">
        <v>4532</v>
      </c>
      <c r="C1502" t="s">
        <v>665</v>
      </c>
      <c r="D1502" t="s">
        <v>675</v>
      </c>
      <c r="E1502" t="s">
        <v>835</v>
      </c>
      <c r="F1502" t="s">
        <v>668</v>
      </c>
      <c r="G1502" t="s">
        <v>1089</v>
      </c>
    </row>
    <row r="1503" spans="1:7" hidden="1">
      <c r="A1503">
        <v>866228</v>
      </c>
      <c r="B1503" t="s">
        <v>4533</v>
      </c>
      <c r="C1503" t="s">
        <v>665</v>
      </c>
      <c r="D1503" t="s">
        <v>675</v>
      </c>
      <c r="E1503" t="s">
        <v>4534</v>
      </c>
      <c r="F1503" t="s">
        <v>4535</v>
      </c>
      <c r="G1503" t="s">
        <v>1590</v>
      </c>
    </row>
    <row r="1504" spans="1:7" hidden="1">
      <c r="A1504">
        <v>864264</v>
      </c>
      <c r="B1504" t="s">
        <v>4536</v>
      </c>
      <c r="C1504" t="s">
        <v>665</v>
      </c>
      <c r="D1504" t="s">
        <v>675</v>
      </c>
      <c r="E1504" t="s">
        <v>835</v>
      </c>
      <c r="F1504" t="s">
        <v>668</v>
      </c>
      <c r="G1504" t="s">
        <v>1619</v>
      </c>
    </row>
    <row r="1505" spans="1:7" hidden="1">
      <c r="A1505">
        <v>864277</v>
      </c>
      <c r="B1505" t="s">
        <v>4537</v>
      </c>
      <c r="C1505" t="s">
        <v>665</v>
      </c>
      <c r="D1505" t="s">
        <v>675</v>
      </c>
      <c r="E1505" t="s">
        <v>835</v>
      </c>
      <c r="F1505" t="s">
        <v>668</v>
      </c>
      <c r="G1505" t="s">
        <v>921</v>
      </c>
    </row>
    <row r="1506" spans="1:7" hidden="1">
      <c r="A1506">
        <v>864376</v>
      </c>
      <c r="B1506" t="s">
        <v>4538</v>
      </c>
      <c r="C1506" t="s">
        <v>665</v>
      </c>
      <c r="D1506" t="s">
        <v>675</v>
      </c>
      <c r="E1506" t="s">
        <v>835</v>
      </c>
      <c r="F1506" t="s">
        <v>668</v>
      </c>
      <c r="G1506" t="s">
        <v>1219</v>
      </c>
    </row>
    <row r="1507" spans="1:7" hidden="1">
      <c r="A1507">
        <v>864454</v>
      </c>
      <c r="B1507" t="s">
        <v>4539</v>
      </c>
      <c r="C1507" t="s">
        <v>665</v>
      </c>
      <c r="D1507" t="s">
        <v>675</v>
      </c>
      <c r="E1507" t="s">
        <v>835</v>
      </c>
      <c r="F1507" t="s">
        <v>668</v>
      </c>
      <c r="G1507" t="s">
        <v>1241</v>
      </c>
    </row>
    <row r="1508" spans="1:7" hidden="1">
      <c r="A1508">
        <v>867758</v>
      </c>
      <c r="B1508" t="s">
        <v>4540</v>
      </c>
      <c r="C1508" t="s">
        <v>665</v>
      </c>
      <c r="D1508" t="s">
        <v>675</v>
      </c>
      <c r="E1508" t="s">
        <v>4541</v>
      </c>
      <c r="F1508" t="s">
        <v>4542</v>
      </c>
      <c r="G1508" t="s">
        <v>4543</v>
      </c>
    </row>
    <row r="1509" spans="1:7" hidden="1">
      <c r="A1509">
        <v>864324</v>
      </c>
      <c r="B1509" t="s">
        <v>4544</v>
      </c>
      <c r="C1509" t="s">
        <v>665</v>
      </c>
      <c r="D1509" t="s">
        <v>675</v>
      </c>
      <c r="E1509" t="s">
        <v>835</v>
      </c>
      <c r="F1509" t="s">
        <v>668</v>
      </c>
      <c r="G1509" t="s">
        <v>705</v>
      </c>
    </row>
    <row r="1510" spans="1:7" hidden="1">
      <c r="A1510">
        <v>864141</v>
      </c>
      <c r="B1510" t="s">
        <v>4545</v>
      </c>
      <c r="C1510" t="s">
        <v>665</v>
      </c>
      <c r="D1510" t="s">
        <v>675</v>
      </c>
      <c r="E1510" t="s">
        <v>835</v>
      </c>
      <c r="F1510" t="s">
        <v>668</v>
      </c>
      <c r="G1510" t="s">
        <v>1263</v>
      </c>
    </row>
    <row r="1511" spans="1:7" hidden="1">
      <c r="A1511">
        <v>865833</v>
      </c>
      <c r="B1511" t="s">
        <v>4546</v>
      </c>
      <c r="C1511" t="s">
        <v>665</v>
      </c>
      <c r="D1511" t="s">
        <v>675</v>
      </c>
      <c r="E1511" t="s">
        <v>4547</v>
      </c>
      <c r="F1511" t="s">
        <v>4548</v>
      </c>
      <c r="G1511" t="s">
        <v>992</v>
      </c>
    </row>
    <row r="1512" spans="1:7" hidden="1">
      <c r="A1512">
        <v>867797</v>
      </c>
      <c r="B1512" t="s">
        <v>4549</v>
      </c>
      <c r="C1512" t="s">
        <v>665</v>
      </c>
      <c r="D1512" t="s">
        <v>675</v>
      </c>
      <c r="E1512" t="s">
        <v>4550</v>
      </c>
      <c r="F1512" t="s">
        <v>4551</v>
      </c>
      <c r="G1512" t="s">
        <v>1089</v>
      </c>
    </row>
    <row r="1513" spans="1:7" hidden="1">
      <c r="A1513">
        <v>864261</v>
      </c>
      <c r="B1513" t="s">
        <v>4552</v>
      </c>
      <c r="C1513" t="s">
        <v>665</v>
      </c>
      <c r="D1513" t="s">
        <v>675</v>
      </c>
      <c r="E1513" t="s">
        <v>835</v>
      </c>
      <c r="F1513" t="s">
        <v>668</v>
      </c>
      <c r="G1513" t="s">
        <v>913</v>
      </c>
    </row>
    <row r="1514" spans="1:7" hidden="1">
      <c r="A1514">
        <v>866311</v>
      </c>
      <c r="B1514" t="s">
        <v>4553</v>
      </c>
      <c r="C1514" t="s">
        <v>665</v>
      </c>
      <c r="D1514" t="s">
        <v>675</v>
      </c>
      <c r="E1514" t="s">
        <v>4554</v>
      </c>
      <c r="F1514" t="s">
        <v>4555</v>
      </c>
      <c r="G1514" t="s">
        <v>1296</v>
      </c>
    </row>
    <row r="1515" spans="1:7" hidden="1">
      <c r="A1515">
        <v>864597</v>
      </c>
      <c r="B1515" t="s">
        <v>4556</v>
      </c>
      <c r="C1515" t="s">
        <v>665</v>
      </c>
      <c r="D1515" t="s">
        <v>675</v>
      </c>
      <c r="E1515" t="s">
        <v>835</v>
      </c>
      <c r="F1515" t="s">
        <v>668</v>
      </c>
      <c r="G1515" t="s">
        <v>1263</v>
      </c>
    </row>
    <row r="1516" spans="1:7" hidden="1">
      <c r="A1516">
        <v>867385</v>
      </c>
      <c r="B1516" t="s">
        <v>4557</v>
      </c>
      <c r="C1516" t="s">
        <v>665</v>
      </c>
      <c r="D1516" t="s">
        <v>675</v>
      </c>
      <c r="E1516" t="s">
        <v>4558</v>
      </c>
      <c r="F1516" t="s">
        <v>4559</v>
      </c>
      <c r="G1516" t="s">
        <v>1110</v>
      </c>
    </row>
    <row r="1517" spans="1:7" hidden="1">
      <c r="A1517">
        <v>866189</v>
      </c>
      <c r="B1517" t="s">
        <v>4560</v>
      </c>
      <c r="C1517" t="s">
        <v>665</v>
      </c>
      <c r="D1517" t="s">
        <v>675</v>
      </c>
      <c r="E1517" t="s">
        <v>4561</v>
      </c>
      <c r="F1517" t="s">
        <v>4562</v>
      </c>
      <c r="G1517" t="s">
        <v>860</v>
      </c>
    </row>
    <row r="1518" spans="1:7" hidden="1">
      <c r="A1518">
        <v>864183</v>
      </c>
      <c r="B1518" t="s">
        <v>4563</v>
      </c>
      <c r="C1518" t="s">
        <v>665</v>
      </c>
      <c r="D1518" t="s">
        <v>675</v>
      </c>
      <c r="E1518" t="s">
        <v>835</v>
      </c>
      <c r="F1518" t="s">
        <v>668</v>
      </c>
      <c r="G1518" t="s">
        <v>1114</v>
      </c>
    </row>
    <row r="1519" spans="1:7" hidden="1">
      <c r="A1519">
        <v>865706</v>
      </c>
      <c r="B1519" t="s">
        <v>4564</v>
      </c>
      <c r="C1519" t="s">
        <v>665</v>
      </c>
      <c r="D1519" t="s">
        <v>675</v>
      </c>
      <c r="E1519" t="s">
        <v>4565</v>
      </c>
      <c r="F1519" t="s">
        <v>4566</v>
      </c>
      <c r="G1519" t="s">
        <v>1209</v>
      </c>
    </row>
    <row r="1520" spans="1:7" hidden="1">
      <c r="A1520">
        <v>864560</v>
      </c>
      <c r="B1520" t="s">
        <v>4567</v>
      </c>
      <c r="C1520" t="s">
        <v>665</v>
      </c>
      <c r="D1520" t="s">
        <v>675</v>
      </c>
      <c r="E1520" t="s">
        <v>835</v>
      </c>
      <c r="F1520" t="s">
        <v>668</v>
      </c>
      <c r="G1520" t="s">
        <v>1128</v>
      </c>
    </row>
    <row r="1521" spans="1:7" hidden="1">
      <c r="A1521">
        <v>864377</v>
      </c>
      <c r="B1521" t="s">
        <v>4568</v>
      </c>
      <c r="C1521" t="s">
        <v>665</v>
      </c>
      <c r="D1521" t="s">
        <v>675</v>
      </c>
      <c r="E1521" t="s">
        <v>835</v>
      </c>
      <c r="F1521" t="s">
        <v>668</v>
      </c>
      <c r="G1521" t="s">
        <v>895</v>
      </c>
    </row>
    <row r="1522" spans="1:7" hidden="1">
      <c r="A1522">
        <v>867107</v>
      </c>
      <c r="B1522" t="s">
        <v>4569</v>
      </c>
      <c r="C1522" t="s">
        <v>665</v>
      </c>
      <c r="D1522" t="s">
        <v>675</v>
      </c>
      <c r="E1522" t="s">
        <v>4570</v>
      </c>
      <c r="F1522" t="s">
        <v>4571</v>
      </c>
      <c r="G1522" t="s">
        <v>851</v>
      </c>
    </row>
    <row r="1523" spans="1:7" hidden="1">
      <c r="A1523">
        <v>864378</v>
      </c>
      <c r="B1523" t="s">
        <v>4572</v>
      </c>
      <c r="C1523" t="s">
        <v>665</v>
      </c>
      <c r="D1523" t="s">
        <v>675</v>
      </c>
      <c r="E1523" t="s">
        <v>835</v>
      </c>
      <c r="F1523" t="s">
        <v>668</v>
      </c>
      <c r="G1523" t="s">
        <v>783</v>
      </c>
    </row>
    <row r="1524" spans="1:7" hidden="1">
      <c r="A1524">
        <v>864541</v>
      </c>
      <c r="B1524" t="s">
        <v>4573</v>
      </c>
      <c r="C1524" t="s">
        <v>665</v>
      </c>
      <c r="D1524" t="s">
        <v>675</v>
      </c>
      <c r="E1524" t="s">
        <v>835</v>
      </c>
      <c r="F1524" t="s">
        <v>668</v>
      </c>
      <c r="G1524" t="s">
        <v>955</v>
      </c>
    </row>
    <row r="1525" spans="1:7" hidden="1">
      <c r="A1525">
        <v>866932</v>
      </c>
      <c r="B1525" t="s">
        <v>4574</v>
      </c>
      <c r="C1525" t="s">
        <v>665</v>
      </c>
      <c r="D1525" t="s">
        <v>675</v>
      </c>
      <c r="E1525" t="s">
        <v>4575</v>
      </c>
      <c r="F1525" t="s">
        <v>4576</v>
      </c>
      <c r="G1525" t="s">
        <v>1049</v>
      </c>
    </row>
    <row r="1526" spans="1:7" hidden="1">
      <c r="A1526">
        <v>867297</v>
      </c>
      <c r="B1526" t="s">
        <v>4577</v>
      </c>
      <c r="C1526" t="s">
        <v>665</v>
      </c>
      <c r="D1526" t="s">
        <v>675</v>
      </c>
      <c r="E1526" t="s">
        <v>4578</v>
      </c>
      <c r="F1526" t="s">
        <v>4579</v>
      </c>
      <c r="G1526" t="s">
        <v>1219</v>
      </c>
    </row>
    <row r="1527" spans="1:7" hidden="1">
      <c r="A1527">
        <v>867752</v>
      </c>
      <c r="B1527" t="s">
        <v>4580</v>
      </c>
      <c r="C1527" t="s">
        <v>665</v>
      </c>
      <c r="D1527" t="s">
        <v>675</v>
      </c>
      <c r="E1527" t="s">
        <v>4581</v>
      </c>
      <c r="F1527" t="s">
        <v>4582</v>
      </c>
      <c r="G1527" t="s">
        <v>828</v>
      </c>
    </row>
    <row r="1528" spans="1:7" hidden="1">
      <c r="A1528">
        <v>865661</v>
      </c>
      <c r="B1528" t="s">
        <v>4583</v>
      </c>
      <c r="C1528" t="s">
        <v>665</v>
      </c>
      <c r="D1528" t="s">
        <v>675</v>
      </c>
      <c r="E1528" t="s">
        <v>4584</v>
      </c>
      <c r="F1528" t="s">
        <v>4585</v>
      </c>
      <c r="G1528" t="s">
        <v>795</v>
      </c>
    </row>
    <row r="1529" spans="1:7" hidden="1">
      <c r="A1529">
        <v>865936</v>
      </c>
      <c r="B1529" t="s">
        <v>4586</v>
      </c>
      <c r="C1529" t="s">
        <v>665</v>
      </c>
      <c r="D1529" t="s">
        <v>675</v>
      </c>
      <c r="E1529" t="s">
        <v>4587</v>
      </c>
      <c r="F1529" t="s">
        <v>4588</v>
      </c>
      <c r="G1529" t="s">
        <v>1103</v>
      </c>
    </row>
    <row r="1530" spans="1:7" hidden="1">
      <c r="A1530">
        <v>865597</v>
      </c>
      <c r="B1530" t="s">
        <v>4589</v>
      </c>
      <c r="C1530" t="s">
        <v>665</v>
      </c>
      <c r="D1530" t="s">
        <v>675</v>
      </c>
      <c r="E1530" t="s">
        <v>4590</v>
      </c>
      <c r="F1530" t="s">
        <v>4591</v>
      </c>
      <c r="G1530" t="s">
        <v>1128</v>
      </c>
    </row>
    <row r="1531" spans="1:7" hidden="1">
      <c r="A1531">
        <v>866832</v>
      </c>
      <c r="B1531" t="s">
        <v>810</v>
      </c>
      <c r="C1531" t="s">
        <v>665</v>
      </c>
      <c r="D1531" t="s">
        <v>675</v>
      </c>
      <c r="E1531" t="s">
        <v>4592</v>
      </c>
      <c r="F1531" t="s">
        <v>4593</v>
      </c>
      <c r="G1531" t="s">
        <v>1341</v>
      </c>
    </row>
    <row r="1532" spans="1:7" hidden="1">
      <c r="A1532">
        <v>864379</v>
      </c>
      <c r="B1532" t="s">
        <v>4594</v>
      </c>
      <c r="C1532" t="s">
        <v>665</v>
      </c>
      <c r="D1532" t="s">
        <v>675</v>
      </c>
      <c r="E1532" t="s">
        <v>835</v>
      </c>
      <c r="F1532" t="s">
        <v>668</v>
      </c>
      <c r="G1532" t="s">
        <v>1341</v>
      </c>
    </row>
    <row r="1533" spans="1:7" hidden="1">
      <c r="A1533">
        <v>866446</v>
      </c>
      <c r="B1533" t="s">
        <v>4595</v>
      </c>
      <c r="C1533" t="s">
        <v>665</v>
      </c>
      <c r="D1533" t="s">
        <v>675</v>
      </c>
      <c r="E1533" t="s">
        <v>4596</v>
      </c>
      <c r="F1533" t="s">
        <v>4597</v>
      </c>
      <c r="G1533" t="s">
        <v>683</v>
      </c>
    </row>
    <row r="1534" spans="1:7" hidden="1">
      <c r="A1534">
        <v>867622</v>
      </c>
      <c r="B1534" t="s">
        <v>4598</v>
      </c>
      <c r="C1534" t="s">
        <v>665</v>
      </c>
      <c r="D1534" t="s">
        <v>675</v>
      </c>
      <c r="E1534" t="s">
        <v>4599</v>
      </c>
      <c r="F1534" t="s">
        <v>4600</v>
      </c>
      <c r="G1534" t="s">
        <v>783</v>
      </c>
    </row>
    <row r="1535" spans="1:7" hidden="1">
      <c r="A1535">
        <v>865980</v>
      </c>
      <c r="B1535" t="s">
        <v>4601</v>
      </c>
      <c r="C1535" t="s">
        <v>665</v>
      </c>
      <c r="D1535" t="s">
        <v>675</v>
      </c>
      <c r="E1535" t="s">
        <v>4602</v>
      </c>
      <c r="F1535" t="s">
        <v>4603</v>
      </c>
      <c r="G1535" t="s">
        <v>799</v>
      </c>
    </row>
    <row r="1536" spans="1:7" hidden="1">
      <c r="A1536">
        <v>864380</v>
      </c>
      <c r="B1536" t="s">
        <v>4604</v>
      </c>
      <c r="C1536" t="s">
        <v>665</v>
      </c>
      <c r="D1536" t="s">
        <v>675</v>
      </c>
      <c r="E1536" t="s">
        <v>835</v>
      </c>
      <c r="F1536" t="s">
        <v>668</v>
      </c>
      <c r="G1536" t="s">
        <v>944</v>
      </c>
    </row>
    <row r="1537" spans="1:7" hidden="1">
      <c r="A1537">
        <v>867576</v>
      </c>
      <c r="B1537" t="s">
        <v>4605</v>
      </c>
      <c r="C1537" t="s">
        <v>665</v>
      </c>
      <c r="D1537" t="s">
        <v>675</v>
      </c>
      <c r="E1537" t="s">
        <v>4606</v>
      </c>
      <c r="F1537" t="s">
        <v>4607</v>
      </c>
      <c r="G1537" t="s">
        <v>1089</v>
      </c>
    </row>
    <row r="1538" spans="1:7" hidden="1">
      <c r="A1538">
        <v>865354</v>
      </c>
      <c r="B1538" t="s">
        <v>4608</v>
      </c>
      <c r="C1538" t="s">
        <v>665</v>
      </c>
      <c r="D1538" t="s">
        <v>675</v>
      </c>
      <c r="E1538" t="s">
        <v>4609</v>
      </c>
      <c r="F1538" t="s">
        <v>4610</v>
      </c>
      <c r="G1538" t="s">
        <v>909</v>
      </c>
    </row>
    <row r="1539" spans="1:7" hidden="1">
      <c r="A1539">
        <v>867577</v>
      </c>
      <c r="B1539" t="s">
        <v>4611</v>
      </c>
      <c r="C1539" t="s">
        <v>665</v>
      </c>
      <c r="D1539" t="s">
        <v>675</v>
      </c>
      <c r="E1539" t="s">
        <v>4612</v>
      </c>
      <c r="F1539" t="s">
        <v>4613</v>
      </c>
      <c r="G1539" t="s">
        <v>1089</v>
      </c>
    </row>
    <row r="1540" spans="1:7" hidden="1">
      <c r="A1540">
        <v>865545</v>
      </c>
      <c r="B1540" t="s">
        <v>4614</v>
      </c>
      <c r="C1540" t="s">
        <v>665</v>
      </c>
      <c r="D1540" t="s">
        <v>675</v>
      </c>
      <c r="E1540" t="s">
        <v>4615</v>
      </c>
      <c r="F1540" t="s">
        <v>4616</v>
      </c>
      <c r="G1540" t="s">
        <v>685</v>
      </c>
    </row>
    <row r="1541" spans="1:7" hidden="1">
      <c r="A1541">
        <v>866611</v>
      </c>
      <c r="B1541" t="s">
        <v>4617</v>
      </c>
      <c r="C1541" t="s">
        <v>665</v>
      </c>
      <c r="D1541" t="s">
        <v>675</v>
      </c>
      <c r="E1541" t="s">
        <v>4618</v>
      </c>
      <c r="F1541" t="s">
        <v>4619</v>
      </c>
      <c r="G1541" t="s">
        <v>888</v>
      </c>
    </row>
    <row r="1542" spans="1:7" hidden="1">
      <c r="A1542">
        <v>866049</v>
      </c>
      <c r="B1542" t="s">
        <v>4620</v>
      </c>
      <c r="C1542" t="s">
        <v>665</v>
      </c>
      <c r="D1542" t="s">
        <v>675</v>
      </c>
      <c r="E1542" t="s">
        <v>4621</v>
      </c>
      <c r="F1542" t="s">
        <v>4622</v>
      </c>
      <c r="G1542" t="s">
        <v>828</v>
      </c>
    </row>
    <row r="1543" spans="1:7" hidden="1">
      <c r="A1543">
        <v>867188</v>
      </c>
      <c r="B1543" t="s">
        <v>4623</v>
      </c>
      <c r="C1543" t="s">
        <v>665</v>
      </c>
      <c r="D1543" t="s">
        <v>675</v>
      </c>
      <c r="E1543" t="s">
        <v>4624</v>
      </c>
      <c r="F1543" t="s">
        <v>4625</v>
      </c>
      <c r="G1543" t="s">
        <v>944</v>
      </c>
    </row>
    <row r="1544" spans="1:7" hidden="1">
      <c r="A1544">
        <v>865958</v>
      </c>
      <c r="B1544" t="s">
        <v>4626</v>
      </c>
      <c r="C1544" t="s">
        <v>665</v>
      </c>
      <c r="D1544" t="s">
        <v>675</v>
      </c>
      <c r="E1544" t="s">
        <v>4627</v>
      </c>
      <c r="F1544" t="s">
        <v>4628</v>
      </c>
      <c r="G1544" t="s">
        <v>937</v>
      </c>
    </row>
    <row r="1545" spans="1:7" hidden="1">
      <c r="A1545">
        <v>865080</v>
      </c>
      <c r="B1545" t="s">
        <v>4629</v>
      </c>
      <c r="C1545" t="s">
        <v>665</v>
      </c>
      <c r="D1545" t="s">
        <v>675</v>
      </c>
      <c r="E1545" t="s">
        <v>4630</v>
      </c>
      <c r="F1545" t="s">
        <v>4631</v>
      </c>
      <c r="G1545" t="s">
        <v>1334</v>
      </c>
    </row>
    <row r="1546" spans="1:7" hidden="1">
      <c r="A1546">
        <v>864381</v>
      </c>
      <c r="B1546" t="s">
        <v>4632</v>
      </c>
      <c r="C1546" t="s">
        <v>665</v>
      </c>
      <c r="D1546" t="s">
        <v>675</v>
      </c>
      <c r="E1546" t="s">
        <v>835</v>
      </c>
      <c r="F1546" t="s">
        <v>668</v>
      </c>
      <c r="G1546" t="s">
        <v>783</v>
      </c>
    </row>
    <row r="1547" spans="1:7" hidden="1">
      <c r="A1547">
        <v>866447</v>
      </c>
      <c r="B1547" t="s">
        <v>4633</v>
      </c>
      <c r="C1547" t="s">
        <v>665</v>
      </c>
      <c r="D1547" t="s">
        <v>675</v>
      </c>
      <c r="E1547" t="s">
        <v>4634</v>
      </c>
      <c r="F1547" t="s">
        <v>4635</v>
      </c>
      <c r="G1547" t="s">
        <v>683</v>
      </c>
    </row>
    <row r="1548" spans="1:7" hidden="1">
      <c r="A1548">
        <v>864482</v>
      </c>
      <c r="B1548" t="s">
        <v>4636</v>
      </c>
      <c r="C1548" t="s">
        <v>665</v>
      </c>
      <c r="D1548" t="s">
        <v>675</v>
      </c>
      <c r="E1548" t="s">
        <v>835</v>
      </c>
      <c r="F1548" t="s">
        <v>668</v>
      </c>
      <c r="G1548" t="s">
        <v>2765</v>
      </c>
    </row>
    <row r="1549" spans="1:7" hidden="1">
      <c r="A1549">
        <v>867353</v>
      </c>
      <c r="B1549" t="s">
        <v>4637</v>
      </c>
      <c r="C1549" t="s">
        <v>665</v>
      </c>
      <c r="D1549" t="s">
        <v>675</v>
      </c>
      <c r="E1549" t="s">
        <v>4638</v>
      </c>
      <c r="F1549" t="s">
        <v>4639</v>
      </c>
      <c r="G1549" t="s">
        <v>1326</v>
      </c>
    </row>
    <row r="1550" spans="1:7" hidden="1">
      <c r="A1550">
        <v>865459</v>
      </c>
      <c r="B1550" t="s">
        <v>4640</v>
      </c>
      <c r="C1550" t="s">
        <v>665</v>
      </c>
      <c r="D1550" t="s">
        <v>675</v>
      </c>
      <c r="E1550" t="s">
        <v>4641</v>
      </c>
      <c r="F1550" t="s">
        <v>4642</v>
      </c>
      <c r="G1550" t="s">
        <v>804</v>
      </c>
    </row>
    <row r="1551" spans="1:7" hidden="1">
      <c r="A1551">
        <v>866106</v>
      </c>
      <c r="B1551" t="s">
        <v>4643</v>
      </c>
      <c r="C1551" t="s">
        <v>665</v>
      </c>
      <c r="D1551" t="s">
        <v>675</v>
      </c>
      <c r="E1551" t="s">
        <v>4644</v>
      </c>
      <c r="F1551" t="s">
        <v>4645</v>
      </c>
      <c r="G1551" t="s">
        <v>1410</v>
      </c>
    </row>
    <row r="1552" spans="1:7" hidden="1">
      <c r="A1552">
        <v>864568</v>
      </c>
      <c r="B1552" t="s">
        <v>4646</v>
      </c>
      <c r="C1552" t="s">
        <v>665</v>
      </c>
      <c r="D1552" t="s">
        <v>675</v>
      </c>
      <c r="E1552" t="s">
        <v>835</v>
      </c>
      <c r="F1552" t="s">
        <v>668</v>
      </c>
      <c r="G1552" t="s">
        <v>1162</v>
      </c>
    </row>
    <row r="1553" spans="1:7" hidden="1">
      <c r="A1553">
        <v>866190</v>
      </c>
      <c r="B1553" t="s">
        <v>4647</v>
      </c>
      <c r="C1553" t="s">
        <v>665</v>
      </c>
      <c r="D1553" t="s">
        <v>675</v>
      </c>
      <c r="E1553" t="s">
        <v>4648</v>
      </c>
      <c r="F1553" t="s">
        <v>4649</v>
      </c>
      <c r="G1553" t="s">
        <v>860</v>
      </c>
    </row>
    <row r="1554" spans="1:7" hidden="1">
      <c r="A1554">
        <v>866718</v>
      </c>
      <c r="B1554" t="s">
        <v>4650</v>
      </c>
      <c r="C1554" t="s">
        <v>665</v>
      </c>
      <c r="D1554" t="s">
        <v>675</v>
      </c>
      <c r="E1554" t="s">
        <v>4651</v>
      </c>
      <c r="F1554" t="s">
        <v>4652</v>
      </c>
      <c r="G1554" t="s">
        <v>809</v>
      </c>
    </row>
    <row r="1555" spans="1:7" hidden="1">
      <c r="A1555">
        <v>864255</v>
      </c>
      <c r="B1555" t="s">
        <v>4653</v>
      </c>
      <c r="C1555" t="s">
        <v>665</v>
      </c>
      <c r="D1555" t="s">
        <v>675</v>
      </c>
      <c r="E1555" t="s">
        <v>835</v>
      </c>
      <c r="F1555" t="s">
        <v>668</v>
      </c>
      <c r="G1555" t="s">
        <v>795</v>
      </c>
    </row>
    <row r="1556" spans="1:7" hidden="1">
      <c r="A1556">
        <v>865790</v>
      </c>
      <c r="B1556" t="s">
        <v>4654</v>
      </c>
      <c r="C1556" t="s">
        <v>665</v>
      </c>
      <c r="D1556" t="s">
        <v>675</v>
      </c>
      <c r="E1556" t="s">
        <v>4655</v>
      </c>
      <c r="F1556" t="s">
        <v>4656</v>
      </c>
      <c r="G1556" t="s">
        <v>1619</v>
      </c>
    </row>
    <row r="1557" spans="1:7" hidden="1">
      <c r="A1557">
        <v>867046</v>
      </c>
      <c r="B1557" t="s">
        <v>4657</v>
      </c>
      <c r="C1557" t="s">
        <v>665</v>
      </c>
      <c r="D1557" t="s">
        <v>675</v>
      </c>
      <c r="E1557" t="s">
        <v>4658</v>
      </c>
      <c r="F1557" t="s">
        <v>4659</v>
      </c>
      <c r="G1557" t="s">
        <v>823</v>
      </c>
    </row>
    <row r="1558" spans="1:7" hidden="1">
      <c r="A1558">
        <v>864483</v>
      </c>
      <c r="B1558" t="s">
        <v>4660</v>
      </c>
      <c r="C1558" t="s">
        <v>665</v>
      </c>
      <c r="D1558" t="s">
        <v>675</v>
      </c>
      <c r="E1558" t="s">
        <v>835</v>
      </c>
      <c r="F1558" t="s">
        <v>668</v>
      </c>
      <c r="G1558" t="s">
        <v>779</v>
      </c>
    </row>
    <row r="1559" spans="1:7" hidden="1">
      <c r="A1559">
        <v>864221</v>
      </c>
      <c r="B1559" t="s">
        <v>4661</v>
      </c>
      <c r="C1559" t="s">
        <v>665</v>
      </c>
      <c r="D1559" t="s">
        <v>675</v>
      </c>
      <c r="E1559" t="s">
        <v>835</v>
      </c>
      <c r="F1559" t="s">
        <v>668</v>
      </c>
      <c r="G1559" t="s">
        <v>669</v>
      </c>
    </row>
    <row r="1560" spans="1:7" hidden="1">
      <c r="A1560">
        <v>867623</v>
      </c>
      <c r="B1560" t="s">
        <v>4662</v>
      </c>
      <c r="C1560" t="s">
        <v>665</v>
      </c>
      <c r="D1560" t="s">
        <v>675</v>
      </c>
      <c r="E1560" t="s">
        <v>4663</v>
      </c>
      <c r="F1560" t="s">
        <v>4664</v>
      </c>
      <c r="G1560" t="s">
        <v>783</v>
      </c>
    </row>
    <row r="1561" spans="1:7" hidden="1">
      <c r="A1561">
        <v>867298</v>
      </c>
      <c r="B1561" t="s">
        <v>4665</v>
      </c>
      <c r="C1561" t="s">
        <v>665</v>
      </c>
      <c r="D1561" t="s">
        <v>675</v>
      </c>
      <c r="E1561" t="s">
        <v>4666</v>
      </c>
      <c r="F1561" t="s">
        <v>4667</v>
      </c>
      <c r="G1561" t="s">
        <v>1219</v>
      </c>
    </row>
    <row r="1562" spans="1:7" hidden="1">
      <c r="A1562">
        <v>865546</v>
      </c>
      <c r="B1562" t="s">
        <v>4668</v>
      </c>
      <c r="C1562" t="s">
        <v>665</v>
      </c>
      <c r="D1562" t="s">
        <v>675</v>
      </c>
      <c r="E1562" t="s">
        <v>4669</v>
      </c>
      <c r="F1562" t="s">
        <v>4670</v>
      </c>
      <c r="G1562" t="s">
        <v>685</v>
      </c>
    </row>
    <row r="1563" spans="1:7" hidden="1">
      <c r="A1563">
        <v>865182</v>
      </c>
      <c r="B1563" t="s">
        <v>4671</v>
      </c>
      <c r="C1563" t="s">
        <v>665</v>
      </c>
      <c r="D1563" t="s">
        <v>675</v>
      </c>
      <c r="E1563" t="s">
        <v>4672</v>
      </c>
      <c r="F1563" t="s">
        <v>4673</v>
      </c>
      <c r="G1563" t="s">
        <v>1114</v>
      </c>
    </row>
    <row r="1564" spans="1:7" hidden="1">
      <c r="A1564">
        <v>867047</v>
      </c>
      <c r="B1564" t="s">
        <v>4674</v>
      </c>
      <c r="C1564" t="s">
        <v>665</v>
      </c>
      <c r="D1564" t="s">
        <v>675</v>
      </c>
      <c r="E1564" t="s">
        <v>4675</v>
      </c>
      <c r="F1564" t="s">
        <v>4676</v>
      </c>
      <c r="G1564" t="s">
        <v>823</v>
      </c>
    </row>
    <row r="1565" spans="1:7" hidden="1">
      <c r="A1565">
        <v>865937</v>
      </c>
      <c r="B1565" t="s">
        <v>4677</v>
      </c>
      <c r="C1565" t="s">
        <v>665</v>
      </c>
      <c r="D1565" t="s">
        <v>675</v>
      </c>
      <c r="E1565" t="s">
        <v>4678</v>
      </c>
      <c r="F1565" t="s">
        <v>4679</v>
      </c>
      <c r="G1565" t="s">
        <v>1103</v>
      </c>
    </row>
    <row r="1566" spans="1:7" hidden="1">
      <c r="A1566">
        <v>866933</v>
      </c>
      <c r="B1566" t="s">
        <v>4680</v>
      </c>
      <c r="C1566" t="s">
        <v>665</v>
      </c>
      <c r="D1566" t="s">
        <v>675</v>
      </c>
      <c r="E1566" t="s">
        <v>4681</v>
      </c>
      <c r="F1566" t="s">
        <v>4682</v>
      </c>
      <c r="G1566" t="s">
        <v>1049</v>
      </c>
    </row>
    <row r="1567" spans="1:7" hidden="1">
      <c r="A1567">
        <v>864451</v>
      </c>
      <c r="B1567" t="s">
        <v>4683</v>
      </c>
      <c r="C1567" t="s">
        <v>665</v>
      </c>
      <c r="D1567" t="s">
        <v>675</v>
      </c>
      <c r="E1567" t="s">
        <v>835</v>
      </c>
      <c r="F1567" t="s">
        <v>668</v>
      </c>
      <c r="G1567" t="s">
        <v>683</v>
      </c>
    </row>
    <row r="1568" spans="1:7" hidden="1">
      <c r="A1568">
        <v>866934</v>
      </c>
      <c r="B1568" t="s">
        <v>4684</v>
      </c>
      <c r="C1568" t="s">
        <v>665</v>
      </c>
      <c r="D1568" t="s">
        <v>675</v>
      </c>
      <c r="E1568" t="s">
        <v>4685</v>
      </c>
      <c r="F1568" t="s">
        <v>4686</v>
      </c>
      <c r="G1568" t="s">
        <v>1049</v>
      </c>
    </row>
    <row r="1569" spans="1:7" hidden="1">
      <c r="A1569">
        <v>865294</v>
      </c>
      <c r="B1569" t="s">
        <v>4687</v>
      </c>
      <c r="C1569" t="s">
        <v>665</v>
      </c>
      <c r="D1569" t="s">
        <v>675</v>
      </c>
      <c r="E1569" t="s">
        <v>4688</v>
      </c>
      <c r="F1569" t="s">
        <v>4689</v>
      </c>
      <c r="G1569" t="s">
        <v>1241</v>
      </c>
    </row>
    <row r="1570" spans="1:7" hidden="1">
      <c r="A1570">
        <v>864157</v>
      </c>
      <c r="B1570" t="s">
        <v>4690</v>
      </c>
      <c r="C1570" t="s">
        <v>665</v>
      </c>
      <c r="D1570" t="s">
        <v>675</v>
      </c>
      <c r="E1570" t="s">
        <v>835</v>
      </c>
      <c r="F1570" t="s">
        <v>668</v>
      </c>
      <c r="G1570" t="s">
        <v>1282</v>
      </c>
    </row>
    <row r="1571" spans="1:7" hidden="1">
      <c r="A1571">
        <v>866612</v>
      </c>
      <c r="B1571" t="s">
        <v>4691</v>
      </c>
      <c r="C1571" t="s">
        <v>665</v>
      </c>
      <c r="D1571" t="s">
        <v>675</v>
      </c>
      <c r="E1571" t="s">
        <v>4692</v>
      </c>
      <c r="F1571" t="s">
        <v>4693</v>
      </c>
      <c r="G1571" t="s">
        <v>888</v>
      </c>
    </row>
    <row r="1572" spans="1:7" hidden="1">
      <c r="A1572">
        <v>865598</v>
      </c>
      <c r="B1572" t="s">
        <v>4694</v>
      </c>
      <c r="C1572" t="s">
        <v>665</v>
      </c>
      <c r="D1572" t="s">
        <v>675</v>
      </c>
      <c r="E1572" t="s">
        <v>4695</v>
      </c>
      <c r="F1572" t="s">
        <v>4696</v>
      </c>
      <c r="G1572" t="s">
        <v>1128</v>
      </c>
    </row>
    <row r="1573" spans="1:7" hidden="1">
      <c r="A1573">
        <v>865355</v>
      </c>
      <c r="B1573" t="s">
        <v>4697</v>
      </c>
      <c r="C1573" t="s">
        <v>665</v>
      </c>
      <c r="D1573" t="s">
        <v>675</v>
      </c>
      <c r="E1573" t="s">
        <v>4698</v>
      </c>
      <c r="F1573" t="s">
        <v>4699</v>
      </c>
      <c r="G1573" t="s">
        <v>909</v>
      </c>
    </row>
    <row r="1574" spans="1:7" hidden="1">
      <c r="A1574">
        <v>865707</v>
      </c>
      <c r="B1574" t="s">
        <v>4700</v>
      </c>
      <c r="C1574" t="s">
        <v>665</v>
      </c>
      <c r="D1574" t="s">
        <v>675</v>
      </c>
      <c r="E1574" t="s">
        <v>4701</v>
      </c>
      <c r="F1574" t="s">
        <v>4702</v>
      </c>
      <c r="G1574" t="s">
        <v>1209</v>
      </c>
    </row>
    <row r="1575" spans="1:7" hidden="1">
      <c r="A1575">
        <v>865599</v>
      </c>
      <c r="B1575" t="s">
        <v>4703</v>
      </c>
      <c r="C1575" t="s">
        <v>665</v>
      </c>
      <c r="D1575" t="s">
        <v>675</v>
      </c>
      <c r="E1575" t="s">
        <v>4704</v>
      </c>
      <c r="F1575" t="s">
        <v>4705</v>
      </c>
      <c r="G1575" t="s">
        <v>1128</v>
      </c>
    </row>
    <row r="1576" spans="1:7" hidden="1">
      <c r="A1576">
        <v>866050</v>
      </c>
      <c r="B1576" t="s">
        <v>4706</v>
      </c>
      <c r="C1576" t="s">
        <v>665</v>
      </c>
      <c r="D1576" t="s">
        <v>675</v>
      </c>
      <c r="E1576" t="s">
        <v>4707</v>
      </c>
      <c r="F1576" t="s">
        <v>4708</v>
      </c>
      <c r="G1576" t="s">
        <v>828</v>
      </c>
    </row>
    <row r="1577" spans="1:7" hidden="1">
      <c r="A1577">
        <v>864534</v>
      </c>
      <c r="B1577" t="s">
        <v>4709</v>
      </c>
      <c r="C1577" t="s">
        <v>665</v>
      </c>
      <c r="D1577" t="s">
        <v>675</v>
      </c>
      <c r="E1577" t="s">
        <v>835</v>
      </c>
      <c r="F1577" t="s">
        <v>668</v>
      </c>
      <c r="G1577" t="s">
        <v>913</v>
      </c>
    </row>
    <row r="1578" spans="1:7" hidden="1">
      <c r="A1578">
        <v>865215</v>
      </c>
      <c r="B1578" t="s">
        <v>4710</v>
      </c>
      <c r="C1578" t="s">
        <v>665</v>
      </c>
      <c r="D1578" t="s">
        <v>675</v>
      </c>
      <c r="E1578" t="s">
        <v>4711</v>
      </c>
      <c r="F1578" t="s">
        <v>4712</v>
      </c>
      <c r="G1578" t="s">
        <v>1319</v>
      </c>
    </row>
    <row r="1579" spans="1:7" hidden="1">
      <c r="A1579">
        <v>866935</v>
      </c>
      <c r="B1579" t="s">
        <v>4713</v>
      </c>
      <c r="C1579" t="s">
        <v>665</v>
      </c>
      <c r="D1579" t="s">
        <v>675</v>
      </c>
      <c r="E1579" t="s">
        <v>4714</v>
      </c>
      <c r="F1579" t="s">
        <v>4715</v>
      </c>
      <c r="G1579" t="s">
        <v>1049</v>
      </c>
    </row>
    <row r="1580" spans="1:7" hidden="1">
      <c r="A1580">
        <v>867299</v>
      </c>
      <c r="B1580" t="s">
        <v>4716</v>
      </c>
      <c r="C1580" t="s">
        <v>665</v>
      </c>
      <c r="D1580" t="s">
        <v>675</v>
      </c>
      <c r="E1580" t="s">
        <v>4717</v>
      </c>
      <c r="F1580" t="s">
        <v>4718</v>
      </c>
      <c r="G1580" t="s">
        <v>1219</v>
      </c>
    </row>
    <row r="1581" spans="1:7" hidden="1">
      <c r="A1581">
        <v>867354</v>
      </c>
      <c r="B1581" t="s">
        <v>4719</v>
      </c>
      <c r="C1581" t="s">
        <v>665</v>
      </c>
      <c r="D1581" t="s">
        <v>675</v>
      </c>
      <c r="E1581" t="s">
        <v>4720</v>
      </c>
      <c r="F1581" t="s">
        <v>4721</v>
      </c>
      <c r="G1581" t="s">
        <v>1326</v>
      </c>
    </row>
    <row r="1582" spans="1:7" hidden="1">
      <c r="A1582">
        <v>867386</v>
      </c>
      <c r="B1582" t="s">
        <v>4722</v>
      </c>
      <c r="C1582" t="s">
        <v>665</v>
      </c>
      <c r="D1582" t="s">
        <v>675</v>
      </c>
      <c r="E1582" t="s">
        <v>4723</v>
      </c>
      <c r="F1582" t="s">
        <v>4724</v>
      </c>
      <c r="G1582" t="s">
        <v>1110</v>
      </c>
    </row>
    <row r="1583" spans="1:7" hidden="1">
      <c r="A1583">
        <v>867387</v>
      </c>
      <c r="B1583" t="s">
        <v>4725</v>
      </c>
      <c r="C1583" t="s">
        <v>665</v>
      </c>
      <c r="D1583" t="s">
        <v>675</v>
      </c>
      <c r="E1583" t="s">
        <v>4726</v>
      </c>
      <c r="F1583" t="s">
        <v>4727</v>
      </c>
      <c r="G1583" t="s">
        <v>1110</v>
      </c>
    </row>
    <row r="1584" spans="1:7" hidden="1">
      <c r="A1584">
        <v>866936</v>
      </c>
      <c r="B1584" t="s">
        <v>4728</v>
      </c>
      <c r="C1584" t="s">
        <v>665</v>
      </c>
      <c r="D1584" t="s">
        <v>675</v>
      </c>
      <c r="E1584" t="s">
        <v>4729</v>
      </c>
      <c r="F1584" t="s">
        <v>4730</v>
      </c>
      <c r="G1584" t="s">
        <v>1049</v>
      </c>
    </row>
    <row r="1585" spans="1:7" hidden="1">
      <c r="A1585">
        <v>864305</v>
      </c>
      <c r="B1585" t="s">
        <v>4731</v>
      </c>
      <c r="C1585" t="s">
        <v>665</v>
      </c>
      <c r="D1585" t="s">
        <v>675</v>
      </c>
      <c r="E1585" t="s">
        <v>835</v>
      </c>
      <c r="F1585" t="s">
        <v>668</v>
      </c>
      <c r="G1585" t="s">
        <v>828</v>
      </c>
    </row>
    <row r="1586" spans="1:7" hidden="1">
      <c r="A1586">
        <v>866531</v>
      </c>
      <c r="B1586" t="s">
        <v>4732</v>
      </c>
      <c r="C1586" t="s">
        <v>665</v>
      </c>
      <c r="D1586" t="s">
        <v>675</v>
      </c>
      <c r="E1586" t="s">
        <v>4733</v>
      </c>
      <c r="F1586" t="s">
        <v>4734</v>
      </c>
      <c r="G1586" t="s">
        <v>779</v>
      </c>
    </row>
    <row r="1587" spans="1:7" hidden="1">
      <c r="A1587">
        <v>864331</v>
      </c>
      <c r="B1587" t="s">
        <v>4735</v>
      </c>
      <c r="C1587" t="s">
        <v>665</v>
      </c>
      <c r="D1587" t="s">
        <v>675</v>
      </c>
      <c r="E1587" t="s">
        <v>835</v>
      </c>
      <c r="F1587" t="s">
        <v>668</v>
      </c>
      <c r="G1587" t="s">
        <v>860</v>
      </c>
    </row>
    <row r="1588" spans="1:7" hidden="1">
      <c r="A1588">
        <v>864382</v>
      </c>
      <c r="B1588" t="s">
        <v>4736</v>
      </c>
      <c r="C1588" t="s">
        <v>665</v>
      </c>
      <c r="D1588" t="s">
        <v>675</v>
      </c>
      <c r="E1588" t="s">
        <v>835</v>
      </c>
      <c r="F1588" t="s">
        <v>668</v>
      </c>
      <c r="G1588" t="s">
        <v>961</v>
      </c>
    </row>
    <row r="1589" spans="1:7" hidden="1">
      <c r="A1589">
        <v>866051</v>
      </c>
      <c r="B1589" t="s">
        <v>4737</v>
      </c>
      <c r="C1589" t="s">
        <v>665</v>
      </c>
      <c r="D1589" t="s">
        <v>675</v>
      </c>
      <c r="E1589" t="s">
        <v>4738</v>
      </c>
      <c r="F1589" t="s">
        <v>4739</v>
      </c>
      <c r="G1589" t="s">
        <v>828</v>
      </c>
    </row>
    <row r="1590" spans="1:7" hidden="1">
      <c r="A1590">
        <v>865600</v>
      </c>
      <c r="B1590" t="s">
        <v>4740</v>
      </c>
      <c r="C1590" t="s">
        <v>665</v>
      </c>
      <c r="D1590" t="s">
        <v>675</v>
      </c>
      <c r="E1590" t="s">
        <v>4741</v>
      </c>
      <c r="F1590" t="s">
        <v>4742</v>
      </c>
      <c r="G1590" t="s">
        <v>1128</v>
      </c>
    </row>
    <row r="1591" spans="1:7" hidden="1">
      <c r="A1591">
        <v>866313</v>
      </c>
      <c r="B1591" t="s">
        <v>4743</v>
      </c>
      <c r="C1591" t="s">
        <v>665</v>
      </c>
      <c r="D1591" t="s">
        <v>675</v>
      </c>
      <c r="E1591" t="s">
        <v>4744</v>
      </c>
      <c r="F1591" t="s">
        <v>4745</v>
      </c>
      <c r="G1591" t="s">
        <v>1296</v>
      </c>
    </row>
    <row r="1592" spans="1:7" hidden="1">
      <c r="A1592">
        <v>865331</v>
      </c>
      <c r="B1592" t="s">
        <v>4746</v>
      </c>
      <c r="C1592" t="s">
        <v>665</v>
      </c>
      <c r="D1592" t="s">
        <v>675</v>
      </c>
      <c r="E1592" t="s">
        <v>4747</v>
      </c>
      <c r="F1592" t="s">
        <v>4748</v>
      </c>
      <c r="G1592" t="s">
        <v>925</v>
      </c>
    </row>
    <row r="1593" spans="1:7" hidden="1">
      <c r="A1593">
        <v>864383</v>
      </c>
      <c r="B1593" t="s">
        <v>4749</v>
      </c>
      <c r="C1593" t="s">
        <v>665</v>
      </c>
      <c r="D1593" t="s">
        <v>675</v>
      </c>
      <c r="E1593" t="s">
        <v>835</v>
      </c>
      <c r="F1593" t="s">
        <v>668</v>
      </c>
      <c r="G1593" t="s">
        <v>944</v>
      </c>
    </row>
    <row r="1594" spans="1:7" hidden="1">
      <c r="A1594">
        <v>864962</v>
      </c>
      <c r="B1594" t="s">
        <v>4750</v>
      </c>
      <c r="C1594" t="s">
        <v>665</v>
      </c>
      <c r="D1594" t="s">
        <v>675</v>
      </c>
      <c r="E1594" t="s">
        <v>4751</v>
      </c>
      <c r="F1594" t="s">
        <v>4752</v>
      </c>
      <c r="G1594" t="s">
        <v>865</v>
      </c>
    </row>
    <row r="1595" spans="1:7" hidden="1">
      <c r="A1595">
        <v>865708</v>
      </c>
      <c r="B1595" t="s">
        <v>4753</v>
      </c>
      <c r="C1595" t="s">
        <v>665</v>
      </c>
      <c r="D1595" t="s">
        <v>675</v>
      </c>
      <c r="E1595" t="s">
        <v>4754</v>
      </c>
      <c r="F1595" t="s">
        <v>4755</v>
      </c>
      <c r="G1595" t="s">
        <v>1209</v>
      </c>
    </row>
    <row r="1596" spans="1:7" hidden="1">
      <c r="A1596">
        <v>867388</v>
      </c>
      <c r="B1596" t="s">
        <v>4756</v>
      </c>
      <c r="C1596" t="s">
        <v>665</v>
      </c>
      <c r="D1596" t="s">
        <v>675</v>
      </c>
      <c r="E1596" t="s">
        <v>4757</v>
      </c>
      <c r="F1596" t="s">
        <v>4758</v>
      </c>
      <c r="G1596" t="s">
        <v>1110</v>
      </c>
    </row>
    <row r="1597" spans="1:7" hidden="1">
      <c r="A1597">
        <v>864168</v>
      </c>
      <c r="B1597" t="s">
        <v>4759</v>
      </c>
      <c r="C1597" t="s">
        <v>665</v>
      </c>
      <c r="D1597" t="s">
        <v>675</v>
      </c>
      <c r="E1597" t="s">
        <v>835</v>
      </c>
      <c r="F1597" t="s">
        <v>668</v>
      </c>
      <c r="G1597" t="s">
        <v>1139</v>
      </c>
    </row>
    <row r="1598" spans="1:7" hidden="1">
      <c r="A1598">
        <v>864135</v>
      </c>
      <c r="B1598" t="s">
        <v>4760</v>
      </c>
      <c r="C1598" t="s">
        <v>665</v>
      </c>
      <c r="D1598" t="s">
        <v>675</v>
      </c>
      <c r="E1598" t="s">
        <v>835</v>
      </c>
      <c r="F1598" t="s">
        <v>668</v>
      </c>
      <c r="G1598" t="s">
        <v>1078</v>
      </c>
    </row>
    <row r="1599" spans="1:7" hidden="1">
      <c r="A1599">
        <v>864249</v>
      </c>
      <c r="B1599" t="s">
        <v>4761</v>
      </c>
      <c r="C1599" t="s">
        <v>665</v>
      </c>
      <c r="D1599" t="s">
        <v>675</v>
      </c>
      <c r="E1599" t="s">
        <v>835</v>
      </c>
      <c r="F1599" t="s">
        <v>668</v>
      </c>
      <c r="G1599" t="s">
        <v>795</v>
      </c>
    </row>
    <row r="1600" spans="1:7" hidden="1">
      <c r="A1600">
        <v>864909</v>
      </c>
      <c r="B1600" t="s">
        <v>4762</v>
      </c>
      <c r="C1600" t="s">
        <v>665</v>
      </c>
      <c r="D1600" t="s">
        <v>675</v>
      </c>
      <c r="E1600" t="s">
        <v>4763</v>
      </c>
      <c r="F1600" t="s">
        <v>4764</v>
      </c>
      <c r="G1600" t="s">
        <v>905</v>
      </c>
    </row>
    <row r="1601" spans="1:7" hidden="1">
      <c r="A1601">
        <v>864287</v>
      </c>
      <c r="B1601" t="s">
        <v>4765</v>
      </c>
      <c r="C1601" t="s">
        <v>665</v>
      </c>
      <c r="D1601" t="s">
        <v>675</v>
      </c>
      <c r="E1601" t="s">
        <v>835</v>
      </c>
      <c r="F1601" t="s">
        <v>668</v>
      </c>
      <c r="G1601" t="s">
        <v>901</v>
      </c>
    </row>
    <row r="1602" spans="1:7" hidden="1">
      <c r="A1602">
        <v>865547</v>
      </c>
      <c r="B1602" t="s">
        <v>4766</v>
      </c>
      <c r="C1602" t="s">
        <v>665</v>
      </c>
      <c r="D1602" t="s">
        <v>675</v>
      </c>
      <c r="E1602" t="s">
        <v>4767</v>
      </c>
      <c r="F1602" t="s">
        <v>4768</v>
      </c>
      <c r="G1602" t="s">
        <v>685</v>
      </c>
    </row>
    <row r="1603" spans="1:7" hidden="1">
      <c r="A1603">
        <v>866937</v>
      </c>
      <c r="B1603" t="s">
        <v>4769</v>
      </c>
      <c r="C1603" t="s">
        <v>665</v>
      </c>
      <c r="D1603" t="s">
        <v>675</v>
      </c>
      <c r="E1603" t="s">
        <v>4770</v>
      </c>
      <c r="F1603" t="s">
        <v>4771</v>
      </c>
      <c r="G1603" t="s">
        <v>1049</v>
      </c>
    </row>
    <row r="1604" spans="1:7" hidden="1">
      <c r="A1604">
        <v>865791</v>
      </c>
      <c r="B1604" t="s">
        <v>4772</v>
      </c>
      <c r="C1604" t="s">
        <v>665</v>
      </c>
      <c r="D1604" t="s">
        <v>675</v>
      </c>
      <c r="E1604" t="s">
        <v>4773</v>
      </c>
      <c r="F1604" t="s">
        <v>4774</v>
      </c>
      <c r="G1604" t="s">
        <v>1619</v>
      </c>
    </row>
    <row r="1605" spans="1:7" hidden="1">
      <c r="A1605">
        <v>866314</v>
      </c>
      <c r="B1605" t="s">
        <v>4775</v>
      </c>
      <c r="C1605" t="s">
        <v>665</v>
      </c>
      <c r="D1605" t="s">
        <v>675</v>
      </c>
      <c r="E1605" t="s">
        <v>4776</v>
      </c>
      <c r="F1605" t="s">
        <v>4777</v>
      </c>
      <c r="G1605" t="s">
        <v>1296</v>
      </c>
    </row>
    <row r="1606" spans="1:7" hidden="1">
      <c r="A1606">
        <v>864126</v>
      </c>
      <c r="B1606" t="s">
        <v>4778</v>
      </c>
      <c r="C1606" t="s">
        <v>665</v>
      </c>
      <c r="D1606" t="s">
        <v>675</v>
      </c>
      <c r="E1606" t="s">
        <v>835</v>
      </c>
      <c r="F1606" t="s">
        <v>668</v>
      </c>
      <c r="G1606" t="s">
        <v>1209</v>
      </c>
    </row>
    <row r="1607" spans="1:7" hidden="1">
      <c r="A1607">
        <v>867578</v>
      </c>
      <c r="B1607" t="s">
        <v>4779</v>
      </c>
      <c r="C1607" t="s">
        <v>665</v>
      </c>
      <c r="D1607" t="s">
        <v>675</v>
      </c>
      <c r="E1607" t="s">
        <v>4780</v>
      </c>
      <c r="F1607" t="s">
        <v>4781</v>
      </c>
      <c r="G1607" t="s">
        <v>1089</v>
      </c>
    </row>
    <row r="1608" spans="1:7" hidden="1">
      <c r="A1608">
        <v>864910</v>
      </c>
      <c r="B1608" t="s">
        <v>4782</v>
      </c>
      <c r="C1608" t="s">
        <v>665</v>
      </c>
      <c r="D1608" t="s">
        <v>675</v>
      </c>
      <c r="E1608" t="s">
        <v>4783</v>
      </c>
      <c r="F1608" t="s">
        <v>4784</v>
      </c>
      <c r="G1608" t="s">
        <v>905</v>
      </c>
    </row>
    <row r="1609" spans="1:7" hidden="1">
      <c r="A1609">
        <v>867624</v>
      </c>
      <c r="B1609" t="s">
        <v>4785</v>
      </c>
      <c r="C1609" t="s">
        <v>665</v>
      </c>
      <c r="D1609" t="s">
        <v>675</v>
      </c>
      <c r="E1609" t="s">
        <v>4786</v>
      </c>
      <c r="F1609" t="s">
        <v>4787</v>
      </c>
      <c r="G1609" t="s">
        <v>783</v>
      </c>
    </row>
    <row r="1610" spans="1:7" hidden="1">
      <c r="A1610">
        <v>867330</v>
      </c>
      <c r="B1610" t="s">
        <v>4788</v>
      </c>
      <c r="C1610" t="s">
        <v>665</v>
      </c>
      <c r="D1610" t="s">
        <v>675</v>
      </c>
      <c r="E1610" t="s">
        <v>4789</v>
      </c>
      <c r="F1610" t="s">
        <v>4790</v>
      </c>
      <c r="G1610" t="s">
        <v>955</v>
      </c>
    </row>
    <row r="1611" spans="1:7" hidden="1">
      <c r="A1611">
        <v>867389</v>
      </c>
      <c r="B1611" t="s">
        <v>4791</v>
      </c>
      <c r="C1611" t="s">
        <v>665</v>
      </c>
      <c r="D1611" t="s">
        <v>675</v>
      </c>
      <c r="E1611" t="s">
        <v>4792</v>
      </c>
      <c r="F1611" t="s">
        <v>4793</v>
      </c>
      <c r="G1611" t="s">
        <v>1110</v>
      </c>
    </row>
    <row r="1612" spans="1:7" hidden="1">
      <c r="A1612">
        <v>866719</v>
      </c>
      <c r="B1612" t="s">
        <v>4794</v>
      </c>
      <c r="C1612" t="s">
        <v>665</v>
      </c>
      <c r="D1612" t="s">
        <v>675</v>
      </c>
      <c r="E1612" t="s">
        <v>4795</v>
      </c>
      <c r="F1612" t="s">
        <v>4796</v>
      </c>
      <c r="G1612" t="s">
        <v>809</v>
      </c>
    </row>
    <row r="1613" spans="1:7" hidden="1">
      <c r="A1613">
        <v>865548</v>
      </c>
      <c r="B1613" t="s">
        <v>4797</v>
      </c>
      <c r="C1613" t="s">
        <v>665</v>
      </c>
      <c r="D1613" t="s">
        <v>675</v>
      </c>
      <c r="E1613" t="s">
        <v>4798</v>
      </c>
      <c r="F1613" t="s">
        <v>4799</v>
      </c>
      <c r="G1613" t="s">
        <v>685</v>
      </c>
    </row>
    <row r="1614" spans="1:7" hidden="1">
      <c r="A1614">
        <v>867579</v>
      </c>
      <c r="B1614" t="s">
        <v>4800</v>
      </c>
      <c r="C1614" t="s">
        <v>665</v>
      </c>
      <c r="D1614" t="s">
        <v>675</v>
      </c>
      <c r="E1614" t="s">
        <v>4801</v>
      </c>
      <c r="F1614" t="s">
        <v>4802</v>
      </c>
      <c r="G1614" t="s">
        <v>1089</v>
      </c>
    </row>
    <row r="1615" spans="1:7" hidden="1">
      <c r="A1615">
        <v>866532</v>
      </c>
      <c r="B1615" t="s">
        <v>4803</v>
      </c>
      <c r="C1615" t="s">
        <v>665</v>
      </c>
      <c r="D1615" t="s">
        <v>675</v>
      </c>
      <c r="E1615" t="s">
        <v>4804</v>
      </c>
      <c r="F1615" t="s">
        <v>4805</v>
      </c>
      <c r="G1615" t="s">
        <v>779</v>
      </c>
    </row>
    <row r="1616" spans="1:7" hidden="1">
      <c r="A1616">
        <v>866720</v>
      </c>
      <c r="B1616" t="s">
        <v>4803</v>
      </c>
      <c r="C1616" t="s">
        <v>665</v>
      </c>
      <c r="D1616" t="s">
        <v>675</v>
      </c>
      <c r="E1616" t="s">
        <v>4806</v>
      </c>
      <c r="F1616" t="s">
        <v>4807</v>
      </c>
      <c r="G1616" t="s">
        <v>809</v>
      </c>
    </row>
    <row r="1617" spans="1:7" hidden="1">
      <c r="A1617">
        <v>864911</v>
      </c>
      <c r="B1617" t="s">
        <v>4808</v>
      </c>
      <c r="C1617" t="s">
        <v>665</v>
      </c>
      <c r="D1617" t="s">
        <v>675</v>
      </c>
      <c r="E1617" t="s">
        <v>4809</v>
      </c>
      <c r="F1617" t="s">
        <v>4810</v>
      </c>
      <c r="G1617" t="s">
        <v>905</v>
      </c>
    </row>
    <row r="1618" spans="1:7" hidden="1">
      <c r="A1618">
        <v>866448</v>
      </c>
      <c r="B1618" t="s">
        <v>4811</v>
      </c>
      <c r="C1618" t="s">
        <v>665</v>
      </c>
      <c r="D1618" t="s">
        <v>675</v>
      </c>
      <c r="E1618" t="s">
        <v>4812</v>
      </c>
      <c r="F1618" t="s">
        <v>4813</v>
      </c>
      <c r="G1618" t="s">
        <v>683</v>
      </c>
    </row>
    <row r="1619" spans="1:7" hidden="1">
      <c r="A1619">
        <v>867300</v>
      </c>
      <c r="B1619" t="s">
        <v>4814</v>
      </c>
      <c r="C1619" t="s">
        <v>665</v>
      </c>
      <c r="D1619" t="s">
        <v>675</v>
      </c>
      <c r="E1619" t="s">
        <v>4815</v>
      </c>
      <c r="F1619" t="s">
        <v>4816</v>
      </c>
      <c r="G1619" t="s">
        <v>1219</v>
      </c>
    </row>
    <row r="1620" spans="1:7" hidden="1">
      <c r="A1620">
        <v>865735</v>
      </c>
      <c r="B1620" t="s">
        <v>4817</v>
      </c>
      <c r="C1620" t="s">
        <v>665</v>
      </c>
      <c r="D1620" t="s">
        <v>675</v>
      </c>
      <c r="E1620" t="s">
        <v>4818</v>
      </c>
      <c r="F1620" t="s">
        <v>4819</v>
      </c>
      <c r="G1620" t="s">
        <v>2287</v>
      </c>
    </row>
    <row r="1621" spans="1:7" hidden="1">
      <c r="A1621">
        <v>866315</v>
      </c>
      <c r="B1621" t="s">
        <v>4820</v>
      </c>
      <c r="C1621" t="s">
        <v>665</v>
      </c>
      <c r="D1621" t="s">
        <v>675</v>
      </c>
      <c r="E1621" t="s">
        <v>4821</v>
      </c>
      <c r="F1621" t="s">
        <v>4822</v>
      </c>
      <c r="G1621" t="s">
        <v>1296</v>
      </c>
    </row>
    <row r="1622" spans="1:7" hidden="1">
      <c r="A1622">
        <v>865254</v>
      </c>
      <c r="B1622" t="s">
        <v>4823</v>
      </c>
      <c r="C1622" t="s">
        <v>665</v>
      </c>
      <c r="D1622" t="s">
        <v>675</v>
      </c>
      <c r="E1622" t="s">
        <v>4824</v>
      </c>
      <c r="F1622" t="s">
        <v>4825</v>
      </c>
      <c r="G1622" t="s">
        <v>1511</v>
      </c>
    </row>
    <row r="1623" spans="1:7" hidden="1">
      <c r="A1623">
        <v>866316</v>
      </c>
      <c r="B1623" t="s">
        <v>4826</v>
      </c>
      <c r="C1623" t="s">
        <v>665</v>
      </c>
      <c r="D1623" t="s">
        <v>675</v>
      </c>
      <c r="E1623" t="s">
        <v>4827</v>
      </c>
      <c r="F1623" t="s">
        <v>4828</v>
      </c>
      <c r="G1623" t="s">
        <v>1296</v>
      </c>
    </row>
    <row r="1624" spans="1:7" hidden="1">
      <c r="A1624">
        <v>864262</v>
      </c>
      <c r="B1624" t="s">
        <v>4829</v>
      </c>
      <c r="C1624" t="s">
        <v>665</v>
      </c>
      <c r="D1624" t="s">
        <v>675</v>
      </c>
      <c r="E1624" t="s">
        <v>835</v>
      </c>
      <c r="F1624" t="s">
        <v>668</v>
      </c>
      <c r="G1624" t="s">
        <v>913</v>
      </c>
    </row>
    <row r="1625" spans="1:7" hidden="1">
      <c r="A1625">
        <v>866938</v>
      </c>
      <c r="B1625" t="s">
        <v>4830</v>
      </c>
      <c r="C1625" t="s">
        <v>665</v>
      </c>
      <c r="D1625" t="s">
        <v>675</v>
      </c>
      <c r="E1625" t="s">
        <v>4831</v>
      </c>
      <c r="F1625" t="s">
        <v>4832</v>
      </c>
      <c r="G1625" t="s">
        <v>1049</v>
      </c>
    </row>
    <row r="1626" spans="1:7" hidden="1">
      <c r="A1626">
        <v>864862</v>
      </c>
      <c r="B1626" t="s">
        <v>4833</v>
      </c>
      <c r="C1626" t="s">
        <v>665</v>
      </c>
      <c r="D1626" t="s">
        <v>675</v>
      </c>
      <c r="E1626" t="s">
        <v>4834</v>
      </c>
      <c r="F1626" t="s">
        <v>4835</v>
      </c>
      <c r="G1626" t="s">
        <v>605</v>
      </c>
    </row>
    <row r="1627" spans="1:7" hidden="1">
      <c r="A1627">
        <v>866253</v>
      </c>
      <c r="B1627" t="s">
        <v>4836</v>
      </c>
      <c r="C1627" t="s">
        <v>665</v>
      </c>
      <c r="D1627" t="s">
        <v>675</v>
      </c>
      <c r="E1627" t="s">
        <v>4837</v>
      </c>
      <c r="F1627" t="s">
        <v>4838</v>
      </c>
      <c r="G1627" t="s">
        <v>997</v>
      </c>
    </row>
    <row r="1628" spans="1:7" hidden="1">
      <c r="A1628">
        <v>864462</v>
      </c>
      <c r="B1628" t="s">
        <v>4839</v>
      </c>
      <c r="C1628" t="s">
        <v>665</v>
      </c>
      <c r="D1628" t="s">
        <v>675</v>
      </c>
      <c r="E1628" t="s">
        <v>835</v>
      </c>
      <c r="F1628" t="s">
        <v>668</v>
      </c>
      <c r="G1628" t="s">
        <v>2287</v>
      </c>
    </row>
    <row r="1629" spans="1:7" hidden="1">
      <c r="A1629">
        <v>867625</v>
      </c>
      <c r="B1629" t="s">
        <v>4840</v>
      </c>
      <c r="C1629" t="s">
        <v>665</v>
      </c>
      <c r="D1629" t="s">
        <v>675</v>
      </c>
      <c r="E1629" t="s">
        <v>4841</v>
      </c>
      <c r="F1629" t="s">
        <v>4842</v>
      </c>
      <c r="G1629" t="s">
        <v>783</v>
      </c>
    </row>
    <row r="1630" spans="1:7" hidden="1">
      <c r="A1630">
        <v>864251</v>
      </c>
      <c r="B1630" t="s">
        <v>4843</v>
      </c>
      <c r="C1630" t="s">
        <v>665</v>
      </c>
      <c r="D1630" t="s">
        <v>675</v>
      </c>
      <c r="E1630" t="s">
        <v>835</v>
      </c>
      <c r="F1630" t="s">
        <v>668</v>
      </c>
      <c r="G1630" t="s">
        <v>795</v>
      </c>
    </row>
    <row r="1631" spans="1:7" hidden="1">
      <c r="A1631">
        <v>866939</v>
      </c>
      <c r="B1631" t="s">
        <v>4844</v>
      </c>
      <c r="C1631" t="s">
        <v>665</v>
      </c>
      <c r="D1631" t="s">
        <v>675</v>
      </c>
      <c r="E1631" t="s">
        <v>4845</v>
      </c>
      <c r="F1631" t="s">
        <v>4846</v>
      </c>
      <c r="G1631" t="s">
        <v>1049</v>
      </c>
    </row>
    <row r="1632" spans="1:7" hidden="1">
      <c r="A1632">
        <v>865081</v>
      </c>
      <c r="B1632" t="s">
        <v>4847</v>
      </c>
      <c r="C1632" t="s">
        <v>665</v>
      </c>
      <c r="D1632" t="s">
        <v>675</v>
      </c>
      <c r="E1632" t="s">
        <v>4848</v>
      </c>
      <c r="F1632" t="s">
        <v>4849</v>
      </c>
      <c r="G1632" t="s">
        <v>1334</v>
      </c>
    </row>
    <row r="1633" spans="1:7" hidden="1">
      <c r="A1633">
        <v>865295</v>
      </c>
      <c r="B1633" t="s">
        <v>4850</v>
      </c>
      <c r="C1633" t="s">
        <v>665</v>
      </c>
      <c r="D1633" t="s">
        <v>675</v>
      </c>
      <c r="E1633" t="s">
        <v>4851</v>
      </c>
      <c r="F1633" t="s">
        <v>4852</v>
      </c>
      <c r="G1633" t="s">
        <v>1241</v>
      </c>
    </row>
    <row r="1634" spans="1:7" hidden="1">
      <c r="A1634">
        <v>865183</v>
      </c>
      <c r="B1634" t="s">
        <v>4853</v>
      </c>
      <c r="C1634" t="s">
        <v>665</v>
      </c>
      <c r="D1634" t="s">
        <v>675</v>
      </c>
      <c r="E1634" t="s">
        <v>4854</v>
      </c>
      <c r="F1634" t="s">
        <v>4855</v>
      </c>
      <c r="G1634" t="s">
        <v>1114</v>
      </c>
    </row>
    <row r="1635" spans="1:7" hidden="1">
      <c r="A1635">
        <v>865601</v>
      </c>
      <c r="B1635" t="s">
        <v>4856</v>
      </c>
      <c r="C1635" t="s">
        <v>665</v>
      </c>
      <c r="D1635" t="s">
        <v>675</v>
      </c>
      <c r="E1635" t="s">
        <v>4857</v>
      </c>
      <c r="F1635" t="s">
        <v>4858</v>
      </c>
      <c r="G1635" t="s">
        <v>1128</v>
      </c>
    </row>
    <row r="1636" spans="1:7" hidden="1">
      <c r="A1636">
        <v>866940</v>
      </c>
      <c r="B1636" t="s">
        <v>4859</v>
      </c>
      <c r="C1636" t="s">
        <v>665</v>
      </c>
      <c r="D1636" t="s">
        <v>675</v>
      </c>
      <c r="E1636" t="s">
        <v>4860</v>
      </c>
      <c r="F1636" t="s">
        <v>4861</v>
      </c>
      <c r="G1636" t="s">
        <v>1049</v>
      </c>
    </row>
    <row r="1637" spans="1:7" hidden="1">
      <c r="A1637">
        <v>866833</v>
      </c>
      <c r="B1637" t="s">
        <v>688</v>
      </c>
      <c r="C1637" t="s">
        <v>665</v>
      </c>
      <c r="D1637" t="s">
        <v>675</v>
      </c>
      <c r="E1637" t="s">
        <v>4862</v>
      </c>
      <c r="F1637" t="s">
        <v>4863</v>
      </c>
      <c r="G1637" t="s">
        <v>1341</v>
      </c>
    </row>
    <row r="1638" spans="1:7" hidden="1">
      <c r="A1638">
        <v>866941</v>
      </c>
      <c r="B1638" t="s">
        <v>4864</v>
      </c>
      <c r="C1638" t="s">
        <v>665</v>
      </c>
      <c r="D1638" t="s">
        <v>675</v>
      </c>
      <c r="E1638" t="s">
        <v>4865</v>
      </c>
      <c r="F1638" t="s">
        <v>4866</v>
      </c>
      <c r="G1638" t="s">
        <v>1049</v>
      </c>
    </row>
    <row r="1639" spans="1:7" hidden="1">
      <c r="A1639">
        <v>864166</v>
      </c>
      <c r="B1639" t="s">
        <v>4867</v>
      </c>
      <c r="C1639" t="s">
        <v>665</v>
      </c>
      <c r="D1639" t="s">
        <v>675</v>
      </c>
      <c r="E1639" t="s">
        <v>835</v>
      </c>
      <c r="F1639" t="s">
        <v>668</v>
      </c>
      <c r="G1639" t="s">
        <v>1139</v>
      </c>
    </row>
    <row r="1640" spans="1:7" hidden="1">
      <c r="A1640">
        <v>864384</v>
      </c>
      <c r="B1640" t="s">
        <v>4868</v>
      </c>
      <c r="C1640" t="s">
        <v>665</v>
      </c>
      <c r="D1640" t="s">
        <v>675</v>
      </c>
      <c r="E1640" t="s">
        <v>835</v>
      </c>
      <c r="F1640" t="s">
        <v>668</v>
      </c>
      <c r="G1640" t="s">
        <v>997</v>
      </c>
    </row>
    <row r="1641" spans="1:7" hidden="1">
      <c r="A1641">
        <v>866721</v>
      </c>
      <c r="B1641" t="s">
        <v>4869</v>
      </c>
      <c r="C1641" t="s">
        <v>665</v>
      </c>
      <c r="D1641" t="s">
        <v>675</v>
      </c>
      <c r="E1641" t="s">
        <v>4870</v>
      </c>
      <c r="F1641" t="s">
        <v>4871</v>
      </c>
      <c r="G1641" t="s">
        <v>809</v>
      </c>
    </row>
    <row r="1642" spans="1:7" hidden="1">
      <c r="A1642">
        <v>866942</v>
      </c>
      <c r="B1642" t="s">
        <v>4872</v>
      </c>
      <c r="C1642" t="s">
        <v>665</v>
      </c>
      <c r="D1642" t="s">
        <v>675</v>
      </c>
      <c r="E1642" t="s">
        <v>4873</v>
      </c>
      <c r="F1642" t="s">
        <v>4874</v>
      </c>
      <c r="G1642" t="s">
        <v>1049</v>
      </c>
    </row>
    <row r="1643" spans="1:7" hidden="1">
      <c r="A1643">
        <v>865662</v>
      </c>
      <c r="B1643" t="s">
        <v>4875</v>
      </c>
      <c r="C1643" t="s">
        <v>665</v>
      </c>
      <c r="D1643" t="s">
        <v>675</v>
      </c>
      <c r="E1643" t="s">
        <v>4876</v>
      </c>
      <c r="F1643" t="s">
        <v>4877</v>
      </c>
      <c r="G1643" t="s">
        <v>795</v>
      </c>
    </row>
    <row r="1644" spans="1:7" hidden="1">
      <c r="A1644">
        <v>864385</v>
      </c>
      <c r="B1644" t="s">
        <v>4878</v>
      </c>
      <c r="C1644" t="s">
        <v>665</v>
      </c>
      <c r="D1644" t="s">
        <v>675</v>
      </c>
      <c r="E1644" t="s">
        <v>835</v>
      </c>
      <c r="F1644" t="s">
        <v>668</v>
      </c>
      <c r="G1644" t="s">
        <v>1219</v>
      </c>
    </row>
    <row r="1645" spans="1:7" hidden="1">
      <c r="A1645">
        <v>865602</v>
      </c>
      <c r="B1645" t="s">
        <v>4879</v>
      </c>
      <c r="C1645" t="s">
        <v>665</v>
      </c>
      <c r="D1645" t="s">
        <v>675</v>
      </c>
      <c r="E1645" t="s">
        <v>4880</v>
      </c>
      <c r="F1645" t="s">
        <v>4881</v>
      </c>
      <c r="G1645" t="s">
        <v>1128</v>
      </c>
    </row>
    <row r="1646" spans="1:7" hidden="1">
      <c r="A1646">
        <v>867259</v>
      </c>
      <c r="B1646" t="s">
        <v>4882</v>
      </c>
      <c r="C1646" t="s">
        <v>665</v>
      </c>
      <c r="D1646" t="s">
        <v>675</v>
      </c>
      <c r="E1646" t="s">
        <v>4883</v>
      </c>
      <c r="F1646" t="s">
        <v>4884</v>
      </c>
      <c r="G1646" t="s">
        <v>884</v>
      </c>
    </row>
    <row r="1647" spans="1:7" hidden="1">
      <c r="A1647">
        <v>867391</v>
      </c>
      <c r="B1647" t="s">
        <v>4885</v>
      </c>
      <c r="C1647" t="s">
        <v>665</v>
      </c>
      <c r="D1647" t="s">
        <v>675</v>
      </c>
      <c r="E1647" t="s">
        <v>4886</v>
      </c>
      <c r="F1647" t="s">
        <v>4887</v>
      </c>
      <c r="G1647" t="s">
        <v>1110</v>
      </c>
    </row>
    <row r="1648" spans="1:7" hidden="1">
      <c r="A1648">
        <v>865792</v>
      </c>
      <c r="B1648" t="s">
        <v>4888</v>
      </c>
      <c r="C1648" t="s">
        <v>665</v>
      </c>
      <c r="D1648" t="s">
        <v>675</v>
      </c>
      <c r="E1648" t="s">
        <v>4889</v>
      </c>
      <c r="F1648" t="s">
        <v>4890</v>
      </c>
      <c r="G1648" t="s">
        <v>1619</v>
      </c>
    </row>
    <row r="1649" spans="1:7" hidden="1">
      <c r="A1649">
        <v>865793</v>
      </c>
      <c r="B1649" t="s">
        <v>4891</v>
      </c>
      <c r="C1649" t="s">
        <v>665</v>
      </c>
      <c r="D1649" t="s">
        <v>675</v>
      </c>
      <c r="E1649" t="s">
        <v>4892</v>
      </c>
      <c r="F1649" t="s">
        <v>4893</v>
      </c>
      <c r="G1649" t="s">
        <v>1619</v>
      </c>
    </row>
    <row r="1650" spans="1:7" hidden="1">
      <c r="A1650">
        <v>866052</v>
      </c>
      <c r="B1650" t="s">
        <v>4894</v>
      </c>
      <c r="C1650" t="s">
        <v>665</v>
      </c>
      <c r="D1650" t="s">
        <v>675</v>
      </c>
      <c r="E1650" t="s">
        <v>4895</v>
      </c>
      <c r="F1650" t="s">
        <v>4896</v>
      </c>
      <c r="G1650" t="s">
        <v>828</v>
      </c>
    </row>
    <row r="1651" spans="1:7" hidden="1">
      <c r="A1651">
        <v>867471</v>
      </c>
      <c r="B1651" t="s">
        <v>4897</v>
      </c>
      <c r="C1651" t="s">
        <v>665</v>
      </c>
      <c r="D1651" t="s">
        <v>675</v>
      </c>
      <c r="E1651" t="s">
        <v>4898</v>
      </c>
      <c r="F1651" t="s">
        <v>4899</v>
      </c>
      <c r="G1651" t="s">
        <v>842</v>
      </c>
    </row>
    <row r="1652" spans="1:7" hidden="1">
      <c r="A1652">
        <v>864601</v>
      </c>
      <c r="B1652" t="s">
        <v>4900</v>
      </c>
      <c r="C1652" t="s">
        <v>665</v>
      </c>
      <c r="D1652" t="s">
        <v>675</v>
      </c>
      <c r="E1652" t="s">
        <v>835</v>
      </c>
      <c r="F1652" t="s">
        <v>668</v>
      </c>
      <c r="G1652" t="s">
        <v>1263</v>
      </c>
    </row>
    <row r="1653" spans="1:7" hidden="1">
      <c r="A1653">
        <v>865082</v>
      </c>
      <c r="B1653" t="s">
        <v>4901</v>
      </c>
      <c r="C1653" t="s">
        <v>665</v>
      </c>
      <c r="D1653" t="s">
        <v>675</v>
      </c>
      <c r="E1653" t="s">
        <v>4902</v>
      </c>
      <c r="F1653" t="s">
        <v>4903</v>
      </c>
      <c r="G1653" t="s">
        <v>1334</v>
      </c>
    </row>
    <row r="1654" spans="1:7" hidden="1">
      <c r="A1654">
        <v>865856</v>
      </c>
      <c r="B1654" t="s">
        <v>4904</v>
      </c>
      <c r="C1654" t="s">
        <v>665</v>
      </c>
      <c r="D1654" t="s">
        <v>675</v>
      </c>
      <c r="E1654" t="s">
        <v>4905</v>
      </c>
      <c r="F1654" t="s">
        <v>4906</v>
      </c>
      <c r="G1654" t="s">
        <v>921</v>
      </c>
    </row>
    <row r="1655" spans="1:7" hidden="1">
      <c r="A1655">
        <v>865959</v>
      </c>
      <c r="B1655" t="s">
        <v>4907</v>
      </c>
      <c r="C1655" t="s">
        <v>665</v>
      </c>
      <c r="D1655" t="s">
        <v>675</v>
      </c>
      <c r="E1655" t="s">
        <v>4908</v>
      </c>
      <c r="F1655" t="s">
        <v>4909</v>
      </c>
      <c r="G1655" t="s">
        <v>937</v>
      </c>
    </row>
    <row r="1656" spans="1:7" hidden="1">
      <c r="A1656">
        <v>864169</v>
      </c>
      <c r="B1656" t="s">
        <v>4910</v>
      </c>
      <c r="C1656" t="s">
        <v>665</v>
      </c>
      <c r="D1656" t="s">
        <v>675</v>
      </c>
      <c r="E1656" t="s">
        <v>835</v>
      </c>
      <c r="F1656" t="s">
        <v>668</v>
      </c>
      <c r="G1656" t="s">
        <v>1139</v>
      </c>
    </row>
    <row r="1657" spans="1:7" hidden="1">
      <c r="A1657">
        <v>865879</v>
      </c>
      <c r="B1657" t="s">
        <v>4911</v>
      </c>
      <c r="C1657" t="s">
        <v>665</v>
      </c>
      <c r="D1657" t="s">
        <v>675</v>
      </c>
      <c r="E1657" t="s">
        <v>4912</v>
      </c>
      <c r="F1657" t="s">
        <v>4913</v>
      </c>
      <c r="G1657" t="s">
        <v>787</v>
      </c>
    </row>
    <row r="1658" spans="1:7" hidden="1">
      <c r="A1658">
        <v>867108</v>
      </c>
      <c r="B1658" t="s">
        <v>4914</v>
      </c>
      <c r="C1658" t="s">
        <v>665</v>
      </c>
      <c r="D1658" t="s">
        <v>675</v>
      </c>
      <c r="E1658" t="s">
        <v>4915</v>
      </c>
      <c r="F1658" t="s">
        <v>4916</v>
      </c>
      <c r="G1658" t="s">
        <v>851</v>
      </c>
    </row>
    <row r="1659" spans="1:7" hidden="1">
      <c r="A1659">
        <v>866722</v>
      </c>
      <c r="B1659" t="s">
        <v>4917</v>
      </c>
      <c r="C1659" t="s">
        <v>665</v>
      </c>
      <c r="D1659" t="s">
        <v>675</v>
      </c>
      <c r="E1659" t="s">
        <v>4918</v>
      </c>
      <c r="F1659" t="s">
        <v>4919</v>
      </c>
      <c r="G1659" t="s">
        <v>809</v>
      </c>
    </row>
    <row r="1660" spans="1:7" hidden="1">
      <c r="A1660">
        <v>865417</v>
      </c>
      <c r="B1660" t="s">
        <v>4920</v>
      </c>
      <c r="C1660" t="s">
        <v>665</v>
      </c>
      <c r="D1660" t="s">
        <v>675</v>
      </c>
      <c r="E1660" t="s">
        <v>4921</v>
      </c>
      <c r="F1660" t="s">
        <v>4922</v>
      </c>
      <c r="G1660" t="s">
        <v>669</v>
      </c>
    </row>
    <row r="1661" spans="1:7" hidden="1">
      <c r="A1661">
        <v>866144</v>
      </c>
      <c r="B1661" t="s">
        <v>4923</v>
      </c>
      <c r="C1661" t="s">
        <v>665</v>
      </c>
      <c r="D1661" t="s">
        <v>675</v>
      </c>
      <c r="E1661" t="s">
        <v>4924</v>
      </c>
      <c r="F1661" t="s">
        <v>4925</v>
      </c>
      <c r="G1661" t="s">
        <v>705</v>
      </c>
    </row>
    <row r="1662" spans="1:7" hidden="1">
      <c r="A1662">
        <v>864226</v>
      </c>
      <c r="B1662" t="s">
        <v>4926</v>
      </c>
      <c r="C1662" t="s">
        <v>665</v>
      </c>
      <c r="D1662" t="s">
        <v>675</v>
      </c>
      <c r="E1662" t="s">
        <v>835</v>
      </c>
      <c r="F1662" t="s">
        <v>668</v>
      </c>
      <c r="G1662" t="s">
        <v>804</v>
      </c>
    </row>
    <row r="1663" spans="1:7" hidden="1">
      <c r="A1663">
        <v>865083</v>
      </c>
      <c r="B1663" t="s">
        <v>4927</v>
      </c>
      <c r="C1663" t="s">
        <v>665</v>
      </c>
      <c r="D1663" t="s">
        <v>675</v>
      </c>
      <c r="E1663" t="s">
        <v>4928</v>
      </c>
      <c r="F1663" t="s">
        <v>4929</v>
      </c>
      <c r="G1663" t="s">
        <v>1334</v>
      </c>
    </row>
    <row r="1664" spans="1:7" hidden="1">
      <c r="A1664">
        <v>865216</v>
      </c>
      <c r="B1664" t="s">
        <v>4930</v>
      </c>
      <c r="C1664" t="s">
        <v>665</v>
      </c>
      <c r="D1664" t="s">
        <v>675</v>
      </c>
      <c r="E1664" t="s">
        <v>4931</v>
      </c>
      <c r="F1664" t="s">
        <v>4932</v>
      </c>
      <c r="G1664" t="s">
        <v>1319</v>
      </c>
    </row>
    <row r="1665" spans="1:7" hidden="1">
      <c r="A1665">
        <v>866449</v>
      </c>
      <c r="B1665" t="s">
        <v>4933</v>
      </c>
      <c r="C1665" t="s">
        <v>665</v>
      </c>
      <c r="D1665" t="s">
        <v>675</v>
      </c>
      <c r="E1665" t="s">
        <v>4934</v>
      </c>
      <c r="F1665" t="s">
        <v>4935</v>
      </c>
      <c r="G1665" t="s">
        <v>683</v>
      </c>
    </row>
    <row r="1666" spans="1:7" hidden="1">
      <c r="A1666">
        <v>866533</v>
      </c>
      <c r="B1666" t="s">
        <v>4936</v>
      </c>
      <c r="C1666" t="s">
        <v>665</v>
      </c>
      <c r="D1666" t="s">
        <v>675</v>
      </c>
      <c r="E1666" t="s">
        <v>4937</v>
      </c>
      <c r="F1666" t="s">
        <v>4938</v>
      </c>
      <c r="G1666" t="s">
        <v>779</v>
      </c>
    </row>
    <row r="1667" spans="1:7" hidden="1">
      <c r="A1667">
        <v>866943</v>
      </c>
      <c r="B1667" t="s">
        <v>4939</v>
      </c>
      <c r="C1667" t="s">
        <v>665</v>
      </c>
      <c r="D1667" t="s">
        <v>675</v>
      </c>
      <c r="E1667" t="s">
        <v>4940</v>
      </c>
      <c r="F1667" t="s">
        <v>4941</v>
      </c>
      <c r="G1667" t="s">
        <v>1049</v>
      </c>
    </row>
    <row r="1668" spans="1:7" hidden="1">
      <c r="A1668">
        <v>865255</v>
      </c>
      <c r="B1668" t="s">
        <v>4942</v>
      </c>
      <c r="C1668" t="s">
        <v>665</v>
      </c>
      <c r="D1668" t="s">
        <v>675</v>
      </c>
      <c r="E1668" t="s">
        <v>4943</v>
      </c>
      <c r="F1668" t="s">
        <v>4944</v>
      </c>
      <c r="G1668" t="s">
        <v>1511</v>
      </c>
    </row>
    <row r="1669" spans="1:7" hidden="1">
      <c r="A1669">
        <v>865052</v>
      </c>
      <c r="B1669" t="s">
        <v>4945</v>
      </c>
      <c r="C1669" t="s">
        <v>665</v>
      </c>
      <c r="D1669" t="s">
        <v>675</v>
      </c>
      <c r="E1669" t="s">
        <v>4946</v>
      </c>
      <c r="F1669" t="s">
        <v>4947</v>
      </c>
      <c r="G1669" t="s">
        <v>1139</v>
      </c>
    </row>
    <row r="1670" spans="1:7" hidden="1">
      <c r="A1670">
        <v>864484</v>
      </c>
      <c r="B1670" t="s">
        <v>4948</v>
      </c>
      <c r="C1670" t="s">
        <v>665</v>
      </c>
      <c r="D1670" t="s">
        <v>675</v>
      </c>
      <c r="E1670" t="s">
        <v>835</v>
      </c>
      <c r="F1670" t="s">
        <v>668</v>
      </c>
      <c r="G1670" t="s">
        <v>766</v>
      </c>
    </row>
    <row r="1671" spans="1:7" hidden="1">
      <c r="A1671">
        <v>866723</v>
      </c>
      <c r="B1671" t="s">
        <v>4949</v>
      </c>
      <c r="C1671" t="s">
        <v>665</v>
      </c>
      <c r="D1671" t="s">
        <v>675</v>
      </c>
      <c r="E1671" t="s">
        <v>4950</v>
      </c>
      <c r="F1671" t="s">
        <v>4951</v>
      </c>
      <c r="G1671" t="s">
        <v>809</v>
      </c>
    </row>
    <row r="1672" spans="1:7" hidden="1">
      <c r="A1672">
        <v>865217</v>
      </c>
      <c r="B1672" t="s">
        <v>4952</v>
      </c>
      <c r="C1672" t="s">
        <v>665</v>
      </c>
      <c r="D1672" t="s">
        <v>675</v>
      </c>
      <c r="E1672" t="s">
        <v>4953</v>
      </c>
      <c r="F1672" t="s">
        <v>4954</v>
      </c>
      <c r="G1672" t="s">
        <v>1319</v>
      </c>
    </row>
    <row r="1673" spans="1:7" hidden="1">
      <c r="A1673">
        <v>867189</v>
      </c>
      <c r="B1673" t="s">
        <v>4955</v>
      </c>
      <c r="C1673" t="s">
        <v>665</v>
      </c>
      <c r="D1673" t="s">
        <v>675</v>
      </c>
      <c r="E1673" t="s">
        <v>4956</v>
      </c>
      <c r="F1673" t="s">
        <v>4957</v>
      </c>
      <c r="G1673" t="s">
        <v>944</v>
      </c>
    </row>
    <row r="1674" spans="1:7" hidden="1">
      <c r="A1674">
        <v>866191</v>
      </c>
      <c r="B1674" t="s">
        <v>4958</v>
      </c>
      <c r="C1674" t="s">
        <v>665</v>
      </c>
      <c r="D1674" t="s">
        <v>675</v>
      </c>
      <c r="E1674" t="s">
        <v>4959</v>
      </c>
      <c r="F1674" t="s">
        <v>4960</v>
      </c>
      <c r="G1674" t="s">
        <v>860</v>
      </c>
    </row>
    <row r="1675" spans="1:7" hidden="1">
      <c r="A1675">
        <v>866724</v>
      </c>
      <c r="B1675" t="s">
        <v>4961</v>
      </c>
      <c r="C1675" t="s">
        <v>665</v>
      </c>
      <c r="D1675" t="s">
        <v>675</v>
      </c>
      <c r="E1675" t="s">
        <v>4962</v>
      </c>
      <c r="F1675" t="s">
        <v>4963</v>
      </c>
      <c r="G1675" t="s">
        <v>809</v>
      </c>
    </row>
    <row r="1676" spans="1:7" hidden="1">
      <c r="A1676">
        <v>865663</v>
      </c>
      <c r="B1676" t="s">
        <v>4964</v>
      </c>
      <c r="C1676" t="s">
        <v>665</v>
      </c>
      <c r="D1676" t="s">
        <v>675</v>
      </c>
      <c r="E1676" t="s">
        <v>4965</v>
      </c>
      <c r="F1676" t="s">
        <v>4966</v>
      </c>
      <c r="G1676" t="s">
        <v>795</v>
      </c>
    </row>
    <row r="1677" spans="1:7" hidden="1">
      <c r="A1677">
        <v>865709</v>
      </c>
      <c r="B1677" t="s">
        <v>4967</v>
      </c>
      <c r="C1677" t="s">
        <v>665</v>
      </c>
      <c r="D1677" t="s">
        <v>675</v>
      </c>
      <c r="E1677" t="s">
        <v>4968</v>
      </c>
      <c r="F1677" t="s">
        <v>4969</v>
      </c>
      <c r="G1677" t="s">
        <v>1209</v>
      </c>
    </row>
    <row r="1678" spans="1:7" hidden="1">
      <c r="A1678">
        <v>866192</v>
      </c>
      <c r="B1678" t="s">
        <v>4970</v>
      </c>
      <c r="C1678" t="s">
        <v>665</v>
      </c>
      <c r="D1678" t="s">
        <v>675</v>
      </c>
      <c r="E1678" t="s">
        <v>4971</v>
      </c>
      <c r="F1678" t="s">
        <v>4972</v>
      </c>
      <c r="G1678" t="s">
        <v>860</v>
      </c>
    </row>
    <row r="1679" spans="1:7" hidden="1">
      <c r="A1679">
        <v>867260</v>
      </c>
      <c r="B1679" t="s">
        <v>4973</v>
      </c>
      <c r="C1679" t="s">
        <v>665</v>
      </c>
      <c r="D1679" t="s">
        <v>675</v>
      </c>
      <c r="E1679" t="s">
        <v>4974</v>
      </c>
      <c r="F1679" t="s">
        <v>4975</v>
      </c>
      <c r="G1679" t="s">
        <v>884</v>
      </c>
    </row>
    <row r="1680" spans="1:7" hidden="1">
      <c r="A1680">
        <v>864386</v>
      </c>
      <c r="B1680" t="s">
        <v>4976</v>
      </c>
      <c r="C1680" t="s">
        <v>665</v>
      </c>
      <c r="D1680" t="s">
        <v>675</v>
      </c>
      <c r="E1680" t="s">
        <v>835</v>
      </c>
      <c r="F1680" t="s">
        <v>668</v>
      </c>
      <c r="G1680" t="s">
        <v>1341</v>
      </c>
    </row>
    <row r="1681" spans="1:7" hidden="1">
      <c r="A1681">
        <v>866725</v>
      </c>
      <c r="B1681" t="s">
        <v>4977</v>
      </c>
      <c r="C1681" t="s">
        <v>665</v>
      </c>
      <c r="D1681" t="s">
        <v>675</v>
      </c>
      <c r="E1681" t="s">
        <v>4978</v>
      </c>
      <c r="F1681" t="s">
        <v>4979</v>
      </c>
      <c r="G1681" t="s">
        <v>809</v>
      </c>
    </row>
    <row r="1682" spans="1:7" hidden="1">
      <c r="A1682">
        <v>866944</v>
      </c>
      <c r="B1682" t="s">
        <v>4980</v>
      </c>
      <c r="C1682" t="s">
        <v>665</v>
      </c>
      <c r="D1682" t="s">
        <v>675</v>
      </c>
      <c r="E1682" t="s">
        <v>4981</v>
      </c>
      <c r="F1682" t="s">
        <v>4982</v>
      </c>
      <c r="G1682" t="s">
        <v>1049</v>
      </c>
    </row>
    <row r="1683" spans="1:7" hidden="1">
      <c r="A1683">
        <v>866317</v>
      </c>
      <c r="B1683" t="s">
        <v>4983</v>
      </c>
      <c r="C1683" t="s">
        <v>665</v>
      </c>
      <c r="D1683" t="s">
        <v>675</v>
      </c>
      <c r="E1683" t="s">
        <v>4984</v>
      </c>
      <c r="F1683" t="s">
        <v>4985</v>
      </c>
      <c r="G1683" t="s">
        <v>1296</v>
      </c>
    </row>
    <row r="1684" spans="1:7" hidden="1">
      <c r="A1684">
        <v>865266</v>
      </c>
      <c r="B1684" t="s">
        <v>4986</v>
      </c>
      <c r="C1684" t="s">
        <v>665</v>
      </c>
      <c r="D1684" t="s">
        <v>675</v>
      </c>
      <c r="E1684" t="s">
        <v>4987</v>
      </c>
      <c r="F1684" t="s">
        <v>4988</v>
      </c>
      <c r="G1684" t="s">
        <v>874</v>
      </c>
    </row>
    <row r="1685" spans="1:7" hidden="1">
      <c r="A1685">
        <v>866945</v>
      </c>
      <c r="B1685" t="s">
        <v>4989</v>
      </c>
      <c r="C1685" t="s">
        <v>665</v>
      </c>
      <c r="D1685" t="s">
        <v>675</v>
      </c>
      <c r="E1685" t="s">
        <v>4990</v>
      </c>
      <c r="F1685" t="s">
        <v>4991</v>
      </c>
      <c r="G1685" t="s">
        <v>1049</v>
      </c>
    </row>
    <row r="1686" spans="1:7" hidden="1">
      <c r="A1686">
        <v>866613</v>
      </c>
      <c r="B1686" t="s">
        <v>4992</v>
      </c>
      <c r="C1686" t="s">
        <v>665</v>
      </c>
      <c r="D1686" t="s">
        <v>675</v>
      </c>
      <c r="E1686" t="s">
        <v>4993</v>
      </c>
      <c r="F1686" t="s">
        <v>4994</v>
      </c>
      <c r="G1686" t="s">
        <v>888</v>
      </c>
    </row>
    <row r="1687" spans="1:7" hidden="1">
      <c r="A1687">
        <v>864274</v>
      </c>
      <c r="B1687" t="s">
        <v>4995</v>
      </c>
      <c r="C1687" t="s">
        <v>665</v>
      </c>
      <c r="D1687" t="s">
        <v>675</v>
      </c>
      <c r="E1687" t="s">
        <v>835</v>
      </c>
      <c r="F1687" t="s">
        <v>668</v>
      </c>
      <c r="G1687" t="s">
        <v>992</v>
      </c>
    </row>
    <row r="1688" spans="1:7" hidden="1">
      <c r="A1688">
        <v>865857</v>
      </c>
      <c r="B1688" t="s">
        <v>4996</v>
      </c>
      <c r="C1688" t="s">
        <v>665</v>
      </c>
      <c r="D1688" t="s">
        <v>675</v>
      </c>
      <c r="E1688" t="s">
        <v>4997</v>
      </c>
      <c r="F1688" t="s">
        <v>4998</v>
      </c>
      <c r="G1688" t="s">
        <v>921</v>
      </c>
    </row>
    <row r="1689" spans="1:7" hidden="1">
      <c r="A1689">
        <v>866946</v>
      </c>
      <c r="B1689" t="s">
        <v>4999</v>
      </c>
      <c r="C1689" t="s">
        <v>665</v>
      </c>
      <c r="D1689" t="s">
        <v>675</v>
      </c>
      <c r="E1689" t="s">
        <v>5000</v>
      </c>
      <c r="F1689" t="s">
        <v>5001</v>
      </c>
      <c r="G1689" t="s">
        <v>1049</v>
      </c>
    </row>
    <row r="1690" spans="1:7" hidden="1">
      <c r="A1690">
        <v>865664</v>
      </c>
      <c r="B1690" t="s">
        <v>5002</v>
      </c>
      <c r="C1690" t="s">
        <v>665</v>
      </c>
      <c r="D1690" t="s">
        <v>675</v>
      </c>
      <c r="E1690" t="s">
        <v>5003</v>
      </c>
      <c r="F1690" t="s">
        <v>5004</v>
      </c>
      <c r="G1690" t="s">
        <v>795</v>
      </c>
    </row>
    <row r="1691" spans="1:7" hidden="1">
      <c r="A1691">
        <v>867261</v>
      </c>
      <c r="B1691" t="s">
        <v>5005</v>
      </c>
      <c r="C1691" t="s">
        <v>665</v>
      </c>
      <c r="D1691" t="s">
        <v>675</v>
      </c>
      <c r="E1691" t="s">
        <v>5006</v>
      </c>
      <c r="F1691" t="s">
        <v>5007</v>
      </c>
      <c r="G1691" t="s">
        <v>884</v>
      </c>
    </row>
    <row r="1692" spans="1:7" hidden="1">
      <c r="A1692">
        <v>865084</v>
      </c>
      <c r="B1692" t="s">
        <v>5008</v>
      </c>
      <c r="C1692" t="s">
        <v>665</v>
      </c>
      <c r="D1692" t="s">
        <v>675</v>
      </c>
      <c r="E1692" t="s">
        <v>5009</v>
      </c>
      <c r="F1692" t="s">
        <v>5010</v>
      </c>
      <c r="G1692" t="s">
        <v>1334</v>
      </c>
    </row>
    <row r="1693" spans="1:7" hidden="1">
      <c r="A1693">
        <v>865665</v>
      </c>
      <c r="B1693" t="s">
        <v>5011</v>
      </c>
      <c r="C1693" t="s">
        <v>665</v>
      </c>
      <c r="D1693" t="s">
        <v>675</v>
      </c>
      <c r="E1693" t="s">
        <v>5012</v>
      </c>
      <c r="F1693" t="s">
        <v>5013</v>
      </c>
      <c r="G1693" t="s">
        <v>795</v>
      </c>
    </row>
    <row r="1694" spans="1:7" hidden="1">
      <c r="A1694">
        <v>865460</v>
      </c>
      <c r="B1694" t="s">
        <v>5014</v>
      </c>
      <c r="C1694" t="s">
        <v>665</v>
      </c>
      <c r="D1694" t="s">
        <v>675</v>
      </c>
      <c r="E1694" t="s">
        <v>5015</v>
      </c>
      <c r="F1694" t="s">
        <v>5016</v>
      </c>
      <c r="G1694" t="s">
        <v>804</v>
      </c>
    </row>
    <row r="1695" spans="1:7" hidden="1">
      <c r="A1695">
        <v>865549</v>
      </c>
      <c r="B1695" t="s">
        <v>5017</v>
      </c>
      <c r="C1695" t="s">
        <v>665</v>
      </c>
      <c r="D1695" t="s">
        <v>675</v>
      </c>
      <c r="E1695" t="s">
        <v>5018</v>
      </c>
      <c r="F1695" t="s">
        <v>5019</v>
      </c>
      <c r="G1695" t="s">
        <v>685</v>
      </c>
    </row>
    <row r="1696" spans="1:7" hidden="1">
      <c r="A1696">
        <v>864208</v>
      </c>
      <c r="B1696" t="s">
        <v>5020</v>
      </c>
      <c r="C1696" t="s">
        <v>665</v>
      </c>
      <c r="D1696" t="s">
        <v>675</v>
      </c>
      <c r="E1696" t="s">
        <v>835</v>
      </c>
      <c r="F1696" t="s">
        <v>668</v>
      </c>
      <c r="G1696" t="s">
        <v>909</v>
      </c>
    </row>
    <row r="1697" spans="1:7" hidden="1">
      <c r="A1697">
        <v>864912</v>
      </c>
      <c r="B1697" t="s">
        <v>5021</v>
      </c>
      <c r="C1697" t="s">
        <v>665</v>
      </c>
      <c r="D1697" t="s">
        <v>675</v>
      </c>
      <c r="E1697" t="s">
        <v>5022</v>
      </c>
      <c r="F1697" t="s">
        <v>5023</v>
      </c>
      <c r="G1697" t="s">
        <v>905</v>
      </c>
    </row>
    <row r="1698" spans="1:7" hidden="1">
      <c r="A1698">
        <v>864131</v>
      </c>
      <c r="B1698" t="s">
        <v>5024</v>
      </c>
      <c r="C1698" t="s">
        <v>665</v>
      </c>
      <c r="D1698" t="s">
        <v>675</v>
      </c>
      <c r="E1698" t="s">
        <v>835</v>
      </c>
      <c r="F1698" t="s">
        <v>668</v>
      </c>
      <c r="G1698" t="s">
        <v>898</v>
      </c>
    </row>
    <row r="1699" spans="1:7" hidden="1">
      <c r="A1699">
        <v>867355</v>
      </c>
      <c r="B1699" t="s">
        <v>5025</v>
      </c>
      <c r="C1699" t="s">
        <v>665</v>
      </c>
      <c r="D1699" t="s">
        <v>675</v>
      </c>
      <c r="E1699" t="s">
        <v>5026</v>
      </c>
      <c r="F1699" t="s">
        <v>5027</v>
      </c>
      <c r="G1699" t="s">
        <v>1326</v>
      </c>
    </row>
    <row r="1700" spans="1:7" hidden="1">
      <c r="A1700">
        <v>867897</v>
      </c>
      <c r="B1700" t="s">
        <v>5028</v>
      </c>
      <c r="C1700" t="s">
        <v>665</v>
      </c>
      <c r="D1700" t="s">
        <v>675</v>
      </c>
      <c r="E1700" t="s">
        <v>1397</v>
      </c>
      <c r="F1700" t="s">
        <v>616</v>
      </c>
      <c r="G1700" t="s">
        <v>1078</v>
      </c>
    </row>
    <row r="1701" spans="1:7" hidden="1">
      <c r="A1701">
        <v>865184</v>
      </c>
      <c r="B1701" t="s">
        <v>5029</v>
      </c>
      <c r="C1701" t="s">
        <v>665</v>
      </c>
      <c r="D1701" t="s">
        <v>675</v>
      </c>
      <c r="E1701" t="s">
        <v>5030</v>
      </c>
      <c r="F1701" t="s">
        <v>5031</v>
      </c>
      <c r="G1701" t="s">
        <v>1114</v>
      </c>
    </row>
    <row r="1702" spans="1:7" hidden="1">
      <c r="A1702">
        <v>865981</v>
      </c>
      <c r="B1702" t="s">
        <v>5032</v>
      </c>
      <c r="C1702" t="s">
        <v>665</v>
      </c>
      <c r="D1702" t="s">
        <v>675</v>
      </c>
      <c r="E1702" t="s">
        <v>5033</v>
      </c>
      <c r="F1702" t="s">
        <v>5034</v>
      </c>
      <c r="G1702" t="s">
        <v>799</v>
      </c>
    </row>
    <row r="1703" spans="1:7" hidden="1">
      <c r="A1703">
        <v>867190</v>
      </c>
      <c r="B1703" t="s">
        <v>5035</v>
      </c>
      <c r="C1703" t="s">
        <v>665</v>
      </c>
      <c r="D1703" t="s">
        <v>675</v>
      </c>
      <c r="E1703" t="s">
        <v>5036</v>
      </c>
      <c r="F1703" t="s">
        <v>5037</v>
      </c>
      <c r="G1703" t="s">
        <v>944</v>
      </c>
    </row>
    <row r="1704" spans="1:7" hidden="1">
      <c r="A1704">
        <v>865834</v>
      </c>
      <c r="B1704" t="s">
        <v>5038</v>
      </c>
      <c r="C1704" t="s">
        <v>665</v>
      </c>
      <c r="D1704" t="s">
        <v>675</v>
      </c>
      <c r="E1704" t="s">
        <v>5039</v>
      </c>
      <c r="F1704" t="s">
        <v>5040</v>
      </c>
      <c r="G1704" t="s">
        <v>992</v>
      </c>
    </row>
    <row r="1705" spans="1:7" hidden="1">
      <c r="A1705">
        <v>867626</v>
      </c>
      <c r="B1705" t="s">
        <v>5041</v>
      </c>
      <c r="C1705" t="s">
        <v>665</v>
      </c>
      <c r="D1705" t="s">
        <v>675</v>
      </c>
      <c r="E1705" t="s">
        <v>5042</v>
      </c>
      <c r="F1705" t="s">
        <v>5043</v>
      </c>
      <c r="G1705" t="s">
        <v>783</v>
      </c>
    </row>
    <row r="1706" spans="1:7" hidden="1">
      <c r="A1706">
        <v>864333</v>
      </c>
      <c r="B1706" t="s">
        <v>5044</v>
      </c>
      <c r="C1706" t="s">
        <v>665</v>
      </c>
      <c r="D1706" t="s">
        <v>675</v>
      </c>
      <c r="E1706" t="s">
        <v>835</v>
      </c>
      <c r="F1706" t="s">
        <v>668</v>
      </c>
      <c r="G1706" t="s">
        <v>1590</v>
      </c>
    </row>
    <row r="1707" spans="1:7" hidden="1">
      <c r="A1707">
        <v>864963</v>
      </c>
      <c r="B1707" t="s">
        <v>5045</v>
      </c>
      <c r="C1707" t="s">
        <v>665</v>
      </c>
      <c r="D1707" t="s">
        <v>675</v>
      </c>
      <c r="E1707" t="s">
        <v>5046</v>
      </c>
      <c r="F1707" t="s">
        <v>5047</v>
      </c>
      <c r="G1707" t="s">
        <v>865</v>
      </c>
    </row>
    <row r="1708" spans="1:7" hidden="1">
      <c r="A1708">
        <v>865107</v>
      </c>
      <c r="B1708" t="s">
        <v>5048</v>
      </c>
      <c r="C1708" t="s">
        <v>665</v>
      </c>
      <c r="D1708" t="s">
        <v>675</v>
      </c>
      <c r="E1708" t="s">
        <v>5049</v>
      </c>
      <c r="F1708" t="s">
        <v>5050</v>
      </c>
      <c r="G1708" t="s">
        <v>1162</v>
      </c>
    </row>
    <row r="1709" spans="1:7" hidden="1">
      <c r="A1709">
        <v>866567</v>
      </c>
      <c r="B1709" t="s">
        <v>5051</v>
      </c>
      <c r="C1709" t="s">
        <v>665</v>
      </c>
      <c r="D1709" t="s">
        <v>675</v>
      </c>
      <c r="E1709" t="s">
        <v>5052</v>
      </c>
      <c r="F1709" t="s">
        <v>5053</v>
      </c>
      <c r="G1709" t="s">
        <v>1053</v>
      </c>
    </row>
    <row r="1710" spans="1:7" hidden="1">
      <c r="A1710">
        <v>865128</v>
      </c>
      <c r="B1710" t="s">
        <v>5054</v>
      </c>
      <c r="C1710" t="s">
        <v>665</v>
      </c>
      <c r="D1710" t="s">
        <v>675</v>
      </c>
      <c r="E1710" t="s">
        <v>5055</v>
      </c>
      <c r="F1710" t="s">
        <v>5056</v>
      </c>
      <c r="G1710" t="s">
        <v>846</v>
      </c>
    </row>
    <row r="1711" spans="1:7" hidden="1">
      <c r="A1711">
        <v>867301</v>
      </c>
      <c r="B1711" t="s">
        <v>5057</v>
      </c>
      <c r="C1711" t="s">
        <v>665</v>
      </c>
      <c r="D1711" t="s">
        <v>675</v>
      </c>
      <c r="E1711" t="s">
        <v>5058</v>
      </c>
      <c r="F1711" t="s">
        <v>5059</v>
      </c>
      <c r="G1711" t="s">
        <v>1219</v>
      </c>
    </row>
    <row r="1712" spans="1:7" hidden="1">
      <c r="A1712">
        <v>866534</v>
      </c>
      <c r="B1712" t="s">
        <v>5060</v>
      </c>
      <c r="C1712" t="s">
        <v>665</v>
      </c>
      <c r="D1712" t="s">
        <v>675</v>
      </c>
      <c r="E1712" t="s">
        <v>5061</v>
      </c>
      <c r="F1712" t="s">
        <v>5062</v>
      </c>
      <c r="G1712" t="s">
        <v>779</v>
      </c>
    </row>
    <row r="1713" spans="1:7" hidden="1">
      <c r="A1713">
        <v>865894</v>
      </c>
      <c r="B1713" t="s">
        <v>5063</v>
      </c>
      <c r="C1713" t="s">
        <v>665</v>
      </c>
      <c r="D1713" t="s">
        <v>675</v>
      </c>
      <c r="E1713" t="s">
        <v>5064</v>
      </c>
      <c r="F1713" t="s">
        <v>5065</v>
      </c>
      <c r="G1713" t="s">
        <v>1420</v>
      </c>
    </row>
    <row r="1714" spans="1:7" hidden="1">
      <c r="A1714">
        <v>864219</v>
      </c>
      <c r="B1714" t="s">
        <v>5066</v>
      </c>
      <c r="C1714" t="s">
        <v>665</v>
      </c>
      <c r="D1714" t="s">
        <v>675</v>
      </c>
      <c r="E1714" t="s">
        <v>835</v>
      </c>
      <c r="F1714" t="s">
        <v>668</v>
      </c>
      <c r="G1714" t="s">
        <v>669</v>
      </c>
    </row>
    <row r="1715" spans="1:7" hidden="1">
      <c r="A1715">
        <v>864982</v>
      </c>
      <c r="B1715" t="s">
        <v>5067</v>
      </c>
      <c r="C1715" t="s">
        <v>665</v>
      </c>
      <c r="D1715" t="s">
        <v>675</v>
      </c>
      <c r="E1715" t="s">
        <v>5068</v>
      </c>
      <c r="F1715" t="s">
        <v>5069</v>
      </c>
      <c r="G1715" t="s">
        <v>1282</v>
      </c>
    </row>
    <row r="1716" spans="1:7" hidden="1">
      <c r="A1716">
        <v>865185</v>
      </c>
      <c r="B1716" t="s">
        <v>5070</v>
      </c>
      <c r="C1716" t="s">
        <v>665</v>
      </c>
      <c r="D1716" t="s">
        <v>675</v>
      </c>
      <c r="E1716" t="s">
        <v>5071</v>
      </c>
      <c r="F1716" t="s">
        <v>5072</v>
      </c>
      <c r="G1716" t="s">
        <v>1114</v>
      </c>
    </row>
    <row r="1717" spans="1:7" hidden="1">
      <c r="A1717">
        <v>864886</v>
      </c>
      <c r="B1717" t="s">
        <v>5073</v>
      </c>
      <c r="C1717" t="s">
        <v>665</v>
      </c>
      <c r="D1717" t="s">
        <v>675</v>
      </c>
      <c r="E1717" t="s">
        <v>5074</v>
      </c>
      <c r="F1717" t="s">
        <v>5075</v>
      </c>
      <c r="G1717" t="s">
        <v>1673</v>
      </c>
    </row>
    <row r="1718" spans="1:7" hidden="1">
      <c r="A1718">
        <v>867191</v>
      </c>
      <c r="B1718" t="s">
        <v>5076</v>
      </c>
      <c r="C1718" t="s">
        <v>665</v>
      </c>
      <c r="D1718" t="s">
        <v>675</v>
      </c>
      <c r="E1718" t="s">
        <v>5077</v>
      </c>
      <c r="F1718" t="s">
        <v>5078</v>
      </c>
      <c r="G1718" t="s">
        <v>944</v>
      </c>
    </row>
    <row r="1719" spans="1:7" hidden="1">
      <c r="A1719">
        <v>865296</v>
      </c>
      <c r="B1719" t="s">
        <v>5079</v>
      </c>
      <c r="C1719" t="s">
        <v>665</v>
      </c>
      <c r="D1719" t="s">
        <v>675</v>
      </c>
      <c r="E1719" t="s">
        <v>5080</v>
      </c>
      <c r="F1719" t="s">
        <v>5081</v>
      </c>
      <c r="G1719" t="s">
        <v>1241</v>
      </c>
    </row>
    <row r="1720" spans="1:7" hidden="1">
      <c r="A1720">
        <v>866726</v>
      </c>
      <c r="B1720" t="s">
        <v>5082</v>
      </c>
      <c r="C1720" t="s">
        <v>665</v>
      </c>
      <c r="D1720" t="s">
        <v>675</v>
      </c>
      <c r="E1720" t="s">
        <v>5083</v>
      </c>
      <c r="F1720" t="s">
        <v>5084</v>
      </c>
      <c r="G1720" t="s">
        <v>809</v>
      </c>
    </row>
    <row r="1721" spans="1:7" hidden="1">
      <c r="A1721">
        <v>867192</v>
      </c>
      <c r="B1721" t="s">
        <v>5085</v>
      </c>
      <c r="C1721" t="s">
        <v>665</v>
      </c>
      <c r="D1721" t="s">
        <v>675</v>
      </c>
      <c r="E1721" t="s">
        <v>5086</v>
      </c>
      <c r="F1721" t="s">
        <v>5087</v>
      </c>
      <c r="G1721" t="s">
        <v>944</v>
      </c>
    </row>
    <row r="1722" spans="1:7" hidden="1">
      <c r="A1722">
        <v>866947</v>
      </c>
      <c r="B1722" t="s">
        <v>5088</v>
      </c>
      <c r="C1722" t="s">
        <v>665</v>
      </c>
      <c r="D1722" t="s">
        <v>675</v>
      </c>
      <c r="E1722" t="s">
        <v>5089</v>
      </c>
      <c r="F1722" t="s">
        <v>5090</v>
      </c>
      <c r="G1722" t="s">
        <v>1049</v>
      </c>
    </row>
    <row r="1723" spans="1:7" hidden="1">
      <c r="A1723">
        <v>865186</v>
      </c>
      <c r="B1723" t="s">
        <v>5091</v>
      </c>
      <c r="C1723" t="s">
        <v>665</v>
      </c>
      <c r="D1723" t="s">
        <v>675</v>
      </c>
      <c r="E1723" t="s">
        <v>5092</v>
      </c>
      <c r="F1723" t="s">
        <v>5093</v>
      </c>
      <c r="G1723" t="s">
        <v>1114</v>
      </c>
    </row>
    <row r="1724" spans="1:7" hidden="1">
      <c r="A1724">
        <v>867472</v>
      </c>
      <c r="B1724" t="s">
        <v>5094</v>
      </c>
      <c r="C1724" t="s">
        <v>665</v>
      </c>
      <c r="D1724" t="s">
        <v>675</v>
      </c>
      <c r="E1724" t="s">
        <v>5095</v>
      </c>
      <c r="F1724" t="s">
        <v>5096</v>
      </c>
      <c r="G1724" t="s">
        <v>842</v>
      </c>
    </row>
    <row r="1725" spans="1:7" hidden="1">
      <c r="A1725">
        <v>865794</v>
      </c>
      <c r="B1725" t="s">
        <v>5097</v>
      </c>
      <c r="C1725" t="s">
        <v>665</v>
      </c>
      <c r="D1725" t="s">
        <v>675</v>
      </c>
      <c r="E1725" t="s">
        <v>5098</v>
      </c>
      <c r="F1725" t="s">
        <v>5099</v>
      </c>
      <c r="G1725" t="s">
        <v>1619</v>
      </c>
    </row>
    <row r="1726" spans="1:7" hidden="1">
      <c r="A1726">
        <v>866568</v>
      </c>
      <c r="B1726" t="s">
        <v>5100</v>
      </c>
      <c r="C1726" t="s">
        <v>665</v>
      </c>
      <c r="D1726" t="s">
        <v>675</v>
      </c>
      <c r="E1726" t="s">
        <v>5101</v>
      </c>
      <c r="F1726" t="s">
        <v>5102</v>
      </c>
      <c r="G1726" t="s">
        <v>1053</v>
      </c>
    </row>
    <row r="1727" spans="1:7" hidden="1">
      <c r="A1727">
        <v>866053</v>
      </c>
      <c r="B1727" t="s">
        <v>5103</v>
      </c>
      <c r="C1727" t="s">
        <v>665</v>
      </c>
      <c r="D1727" t="s">
        <v>675</v>
      </c>
      <c r="E1727" t="s">
        <v>5104</v>
      </c>
      <c r="F1727" t="s">
        <v>5105</v>
      </c>
      <c r="G1727" t="s">
        <v>828</v>
      </c>
    </row>
    <row r="1728" spans="1:7" hidden="1">
      <c r="A1728">
        <v>865267</v>
      </c>
      <c r="B1728" t="s">
        <v>5106</v>
      </c>
      <c r="C1728" t="s">
        <v>665</v>
      </c>
      <c r="D1728" t="s">
        <v>675</v>
      </c>
      <c r="E1728" t="s">
        <v>5107</v>
      </c>
      <c r="F1728" t="s">
        <v>5108</v>
      </c>
      <c r="G1728" t="s">
        <v>874</v>
      </c>
    </row>
    <row r="1729" spans="1:7" hidden="1">
      <c r="A1729">
        <v>865982</v>
      </c>
      <c r="B1729" t="s">
        <v>5109</v>
      </c>
      <c r="C1729" t="s">
        <v>665</v>
      </c>
      <c r="D1729" t="s">
        <v>675</v>
      </c>
      <c r="E1729" t="s">
        <v>5110</v>
      </c>
      <c r="F1729" t="s">
        <v>5111</v>
      </c>
      <c r="G1729" t="s">
        <v>799</v>
      </c>
    </row>
    <row r="1730" spans="1:7" hidden="1">
      <c r="A1730">
        <v>866948</v>
      </c>
      <c r="B1730" t="s">
        <v>5112</v>
      </c>
      <c r="C1730" t="s">
        <v>665</v>
      </c>
      <c r="D1730" t="s">
        <v>675</v>
      </c>
      <c r="E1730" t="s">
        <v>5113</v>
      </c>
      <c r="F1730" t="s">
        <v>5114</v>
      </c>
      <c r="G1730" t="s">
        <v>1049</v>
      </c>
    </row>
    <row r="1731" spans="1:7" hidden="1">
      <c r="A1731">
        <v>867580</v>
      </c>
      <c r="B1731" t="s">
        <v>5115</v>
      </c>
      <c r="C1731" t="s">
        <v>665</v>
      </c>
      <c r="D1731" t="s">
        <v>675</v>
      </c>
      <c r="E1731" t="s">
        <v>5116</v>
      </c>
      <c r="F1731" t="s">
        <v>5117</v>
      </c>
      <c r="G1731" t="s">
        <v>1089</v>
      </c>
    </row>
    <row r="1732" spans="1:7" hidden="1">
      <c r="A1732">
        <v>866318</v>
      </c>
      <c r="B1732" t="s">
        <v>5118</v>
      </c>
      <c r="C1732" t="s">
        <v>665</v>
      </c>
      <c r="D1732" t="s">
        <v>675</v>
      </c>
      <c r="E1732" t="s">
        <v>5119</v>
      </c>
      <c r="F1732" t="s">
        <v>5120</v>
      </c>
      <c r="G1732" t="s">
        <v>1296</v>
      </c>
    </row>
    <row r="1733" spans="1:7" hidden="1">
      <c r="A1733">
        <v>867109</v>
      </c>
      <c r="B1733" t="s">
        <v>5121</v>
      </c>
      <c r="C1733" t="s">
        <v>665</v>
      </c>
      <c r="D1733" t="s">
        <v>675</v>
      </c>
      <c r="E1733" t="s">
        <v>5122</v>
      </c>
      <c r="F1733" t="s">
        <v>5123</v>
      </c>
      <c r="G1733" t="s">
        <v>851</v>
      </c>
    </row>
    <row r="1734" spans="1:7" hidden="1">
      <c r="A1734">
        <v>866450</v>
      </c>
      <c r="B1734" t="s">
        <v>5124</v>
      </c>
      <c r="C1734" t="s">
        <v>665</v>
      </c>
      <c r="D1734" t="s">
        <v>675</v>
      </c>
      <c r="E1734" t="s">
        <v>5125</v>
      </c>
      <c r="F1734" t="s">
        <v>5126</v>
      </c>
      <c r="G1734" t="s">
        <v>683</v>
      </c>
    </row>
    <row r="1735" spans="1:7" hidden="1">
      <c r="A1735">
        <v>866834</v>
      </c>
      <c r="B1735" t="s">
        <v>5127</v>
      </c>
      <c r="C1735" t="s">
        <v>665</v>
      </c>
      <c r="D1735" t="s">
        <v>675</v>
      </c>
      <c r="E1735" t="s">
        <v>5128</v>
      </c>
      <c r="F1735" t="s">
        <v>5129</v>
      </c>
      <c r="G1735" t="s">
        <v>1341</v>
      </c>
    </row>
    <row r="1736" spans="1:7" hidden="1">
      <c r="A1736">
        <v>865666</v>
      </c>
      <c r="B1736" t="s">
        <v>5130</v>
      </c>
      <c r="C1736" t="s">
        <v>665</v>
      </c>
      <c r="D1736" t="s">
        <v>675</v>
      </c>
      <c r="E1736" t="s">
        <v>5131</v>
      </c>
      <c r="F1736" t="s">
        <v>5132</v>
      </c>
      <c r="G1736" t="s">
        <v>795</v>
      </c>
    </row>
    <row r="1737" spans="1:7" hidden="1">
      <c r="A1737">
        <v>865001</v>
      </c>
      <c r="B1737" t="s">
        <v>5133</v>
      </c>
      <c r="C1737" t="s">
        <v>665</v>
      </c>
      <c r="D1737" t="s">
        <v>675</v>
      </c>
      <c r="E1737" t="s">
        <v>5134</v>
      </c>
      <c r="F1737" t="s">
        <v>5135</v>
      </c>
      <c r="G1737" t="s">
        <v>1175</v>
      </c>
    </row>
    <row r="1738" spans="1:7" hidden="1">
      <c r="A1738">
        <v>866193</v>
      </c>
      <c r="B1738" t="s">
        <v>5136</v>
      </c>
      <c r="C1738" t="s">
        <v>665</v>
      </c>
      <c r="D1738" t="s">
        <v>675</v>
      </c>
      <c r="E1738" t="s">
        <v>5137</v>
      </c>
      <c r="F1738" t="s">
        <v>5138</v>
      </c>
      <c r="G1738" t="s">
        <v>860</v>
      </c>
    </row>
    <row r="1739" spans="1:7" hidden="1">
      <c r="A1739">
        <v>867110</v>
      </c>
      <c r="B1739" t="s">
        <v>5139</v>
      </c>
      <c r="C1739" t="s">
        <v>665</v>
      </c>
      <c r="D1739" t="s">
        <v>675</v>
      </c>
      <c r="E1739" t="s">
        <v>5140</v>
      </c>
      <c r="F1739" t="s">
        <v>5141</v>
      </c>
      <c r="G1739" t="s">
        <v>851</v>
      </c>
    </row>
    <row r="1740" spans="1:7" hidden="1">
      <c r="A1740">
        <v>866614</v>
      </c>
      <c r="B1740" t="s">
        <v>5142</v>
      </c>
      <c r="C1740" t="s">
        <v>665</v>
      </c>
      <c r="D1740" t="s">
        <v>675</v>
      </c>
      <c r="E1740" t="s">
        <v>5143</v>
      </c>
      <c r="F1740" t="s">
        <v>5144</v>
      </c>
      <c r="G1740" t="s">
        <v>888</v>
      </c>
    </row>
    <row r="1741" spans="1:7" hidden="1">
      <c r="A1741">
        <v>865373</v>
      </c>
      <c r="B1741" t="s">
        <v>5145</v>
      </c>
      <c r="C1741" t="s">
        <v>665</v>
      </c>
      <c r="D1741" t="s">
        <v>675</v>
      </c>
      <c r="E1741" t="s">
        <v>5146</v>
      </c>
      <c r="F1741" t="s">
        <v>5147</v>
      </c>
      <c r="G1741" t="s">
        <v>1078</v>
      </c>
    </row>
    <row r="1742" spans="1:7" hidden="1">
      <c r="A1742">
        <v>865795</v>
      </c>
      <c r="B1742" t="s">
        <v>5148</v>
      </c>
      <c r="C1742" t="s">
        <v>665</v>
      </c>
      <c r="D1742" t="s">
        <v>675</v>
      </c>
      <c r="E1742" t="s">
        <v>5149</v>
      </c>
      <c r="F1742" t="s">
        <v>5150</v>
      </c>
      <c r="G1742" t="s">
        <v>1619</v>
      </c>
    </row>
    <row r="1743" spans="1:7" hidden="1">
      <c r="A1743">
        <v>866145</v>
      </c>
      <c r="B1743" t="s">
        <v>5151</v>
      </c>
      <c r="C1743" t="s">
        <v>665</v>
      </c>
      <c r="D1743" t="s">
        <v>675</v>
      </c>
      <c r="E1743" t="s">
        <v>5152</v>
      </c>
      <c r="F1743" t="s">
        <v>5153</v>
      </c>
      <c r="G1743" t="s">
        <v>705</v>
      </c>
    </row>
    <row r="1744" spans="1:7" hidden="1">
      <c r="A1744">
        <v>866949</v>
      </c>
      <c r="B1744" t="s">
        <v>5154</v>
      </c>
      <c r="C1744" t="s">
        <v>665</v>
      </c>
      <c r="D1744" t="s">
        <v>675</v>
      </c>
      <c r="E1744" t="s">
        <v>5155</v>
      </c>
      <c r="F1744" t="s">
        <v>5156</v>
      </c>
      <c r="G1744" t="s">
        <v>1049</v>
      </c>
    </row>
    <row r="1745" spans="1:7" hidden="1">
      <c r="A1745">
        <v>866054</v>
      </c>
      <c r="B1745" t="s">
        <v>5157</v>
      </c>
      <c r="C1745" t="s">
        <v>665</v>
      </c>
      <c r="D1745" t="s">
        <v>675</v>
      </c>
      <c r="E1745" t="s">
        <v>5158</v>
      </c>
      <c r="F1745" t="s">
        <v>5159</v>
      </c>
      <c r="G1745" t="s">
        <v>828</v>
      </c>
    </row>
    <row r="1746" spans="1:7" hidden="1">
      <c r="A1746">
        <v>865913</v>
      </c>
      <c r="B1746" t="s">
        <v>5160</v>
      </c>
      <c r="C1746" t="s">
        <v>665</v>
      </c>
      <c r="D1746" t="s">
        <v>675</v>
      </c>
      <c r="E1746" t="s">
        <v>5161</v>
      </c>
      <c r="F1746" t="s">
        <v>5162</v>
      </c>
      <c r="G1746" t="s">
        <v>901</v>
      </c>
    </row>
    <row r="1747" spans="1:7" hidden="1">
      <c r="A1747">
        <v>865418</v>
      </c>
      <c r="B1747" t="s">
        <v>5163</v>
      </c>
      <c r="C1747" t="s">
        <v>665</v>
      </c>
      <c r="D1747" t="s">
        <v>675</v>
      </c>
      <c r="E1747" t="s">
        <v>5164</v>
      </c>
      <c r="F1747" t="s">
        <v>5165</v>
      </c>
      <c r="G1747" t="s">
        <v>669</v>
      </c>
    </row>
    <row r="1748" spans="1:7" hidden="1">
      <c r="A1748">
        <v>865419</v>
      </c>
      <c r="B1748" t="s">
        <v>5166</v>
      </c>
      <c r="C1748" t="s">
        <v>665</v>
      </c>
      <c r="D1748" t="s">
        <v>675</v>
      </c>
      <c r="E1748" t="s">
        <v>5167</v>
      </c>
      <c r="F1748" t="s">
        <v>5168</v>
      </c>
      <c r="G1748" t="s">
        <v>669</v>
      </c>
    </row>
    <row r="1749" spans="1:7" hidden="1">
      <c r="A1749">
        <v>865914</v>
      </c>
      <c r="B1749" t="s">
        <v>5169</v>
      </c>
      <c r="C1749" t="s">
        <v>665</v>
      </c>
      <c r="D1749" t="s">
        <v>675</v>
      </c>
      <c r="E1749" t="s">
        <v>5170</v>
      </c>
      <c r="F1749" t="s">
        <v>5171</v>
      </c>
      <c r="G1749" t="s">
        <v>901</v>
      </c>
    </row>
    <row r="1750" spans="1:7" hidden="1">
      <c r="A1750">
        <v>865053</v>
      </c>
      <c r="B1750" t="s">
        <v>5172</v>
      </c>
      <c r="C1750" t="s">
        <v>665</v>
      </c>
      <c r="D1750" t="s">
        <v>675</v>
      </c>
      <c r="E1750" t="s">
        <v>5173</v>
      </c>
      <c r="F1750" t="s">
        <v>5174</v>
      </c>
      <c r="G1750" t="s">
        <v>1139</v>
      </c>
    </row>
    <row r="1751" spans="1:7" hidden="1">
      <c r="A1751">
        <v>865667</v>
      </c>
      <c r="B1751" t="s">
        <v>5175</v>
      </c>
      <c r="C1751" t="s">
        <v>665</v>
      </c>
      <c r="D1751" t="s">
        <v>675</v>
      </c>
      <c r="E1751" t="s">
        <v>5176</v>
      </c>
      <c r="F1751" t="s">
        <v>5177</v>
      </c>
      <c r="G1751" t="s">
        <v>795</v>
      </c>
    </row>
    <row r="1752" spans="1:7" hidden="1">
      <c r="A1752">
        <v>865374</v>
      </c>
      <c r="B1752" t="s">
        <v>5178</v>
      </c>
      <c r="C1752" t="s">
        <v>665</v>
      </c>
      <c r="D1752" t="s">
        <v>675</v>
      </c>
      <c r="E1752" t="s">
        <v>5179</v>
      </c>
      <c r="F1752" t="s">
        <v>5180</v>
      </c>
      <c r="G1752" t="s">
        <v>1078</v>
      </c>
    </row>
    <row r="1753" spans="1:7" hidden="1">
      <c r="A1753">
        <v>865915</v>
      </c>
      <c r="B1753" t="s">
        <v>5181</v>
      </c>
      <c r="C1753" t="s">
        <v>665</v>
      </c>
      <c r="D1753" t="s">
        <v>675</v>
      </c>
      <c r="E1753" t="s">
        <v>5182</v>
      </c>
      <c r="F1753" t="s">
        <v>5183</v>
      </c>
      <c r="G1753" t="s">
        <v>901</v>
      </c>
    </row>
    <row r="1754" spans="1:7" hidden="1">
      <c r="A1754">
        <v>866835</v>
      </c>
      <c r="B1754" t="s">
        <v>966</v>
      </c>
      <c r="C1754" t="s">
        <v>665</v>
      </c>
      <c r="D1754" t="s">
        <v>675</v>
      </c>
      <c r="E1754" t="s">
        <v>5184</v>
      </c>
      <c r="F1754" t="s">
        <v>5185</v>
      </c>
      <c r="G1754" t="s">
        <v>1341</v>
      </c>
    </row>
    <row r="1755" spans="1:7" hidden="1">
      <c r="A1755">
        <v>866569</v>
      </c>
      <c r="B1755" t="s">
        <v>5186</v>
      </c>
      <c r="C1755" t="s">
        <v>665</v>
      </c>
      <c r="D1755" t="s">
        <v>675</v>
      </c>
      <c r="E1755" t="s">
        <v>5187</v>
      </c>
      <c r="F1755" t="s">
        <v>5188</v>
      </c>
      <c r="G1755" t="s">
        <v>1053</v>
      </c>
    </row>
    <row r="1756" spans="1:7" hidden="1">
      <c r="A1756">
        <v>864549</v>
      </c>
      <c r="B1756" t="s">
        <v>5189</v>
      </c>
      <c r="C1756" t="s">
        <v>665</v>
      </c>
      <c r="D1756" t="s">
        <v>675</v>
      </c>
      <c r="E1756" t="s">
        <v>835</v>
      </c>
      <c r="F1756" t="s">
        <v>668</v>
      </c>
      <c r="G1756" t="s">
        <v>884</v>
      </c>
    </row>
    <row r="1757" spans="1:7" hidden="1">
      <c r="A1757">
        <v>866727</v>
      </c>
      <c r="B1757" t="s">
        <v>5190</v>
      </c>
      <c r="C1757" t="s">
        <v>665</v>
      </c>
      <c r="D1757" t="s">
        <v>675</v>
      </c>
      <c r="E1757" t="s">
        <v>5191</v>
      </c>
      <c r="F1757" t="s">
        <v>5192</v>
      </c>
      <c r="G1757" t="s">
        <v>809</v>
      </c>
    </row>
    <row r="1758" spans="1:7" hidden="1">
      <c r="A1758">
        <v>865858</v>
      </c>
      <c r="B1758" t="s">
        <v>5193</v>
      </c>
      <c r="C1758" t="s">
        <v>665</v>
      </c>
      <c r="D1758" t="s">
        <v>675</v>
      </c>
      <c r="E1758" t="s">
        <v>5194</v>
      </c>
      <c r="F1758" t="s">
        <v>5195</v>
      </c>
      <c r="G1758" t="s">
        <v>921</v>
      </c>
    </row>
    <row r="1759" spans="1:7" hidden="1">
      <c r="A1759">
        <v>866452</v>
      </c>
      <c r="B1759" t="s">
        <v>5196</v>
      </c>
      <c r="C1759" t="s">
        <v>665</v>
      </c>
      <c r="D1759" t="s">
        <v>675</v>
      </c>
      <c r="E1759" t="s">
        <v>5197</v>
      </c>
      <c r="F1759" t="s">
        <v>5198</v>
      </c>
      <c r="G1759" t="s">
        <v>683</v>
      </c>
    </row>
    <row r="1760" spans="1:7" hidden="1">
      <c r="A1760">
        <v>866319</v>
      </c>
      <c r="B1760" t="s">
        <v>5199</v>
      </c>
      <c r="C1760" t="s">
        <v>665</v>
      </c>
      <c r="D1760" t="s">
        <v>675</v>
      </c>
      <c r="E1760" t="s">
        <v>5200</v>
      </c>
      <c r="F1760" t="s">
        <v>5201</v>
      </c>
      <c r="G1760" t="s">
        <v>1296</v>
      </c>
    </row>
    <row r="1761" spans="1:7" hidden="1">
      <c r="A1761">
        <v>866453</v>
      </c>
      <c r="B1761" t="s">
        <v>5202</v>
      </c>
      <c r="C1761" t="s">
        <v>665</v>
      </c>
      <c r="D1761" t="s">
        <v>675</v>
      </c>
      <c r="E1761" t="s">
        <v>5203</v>
      </c>
      <c r="F1761" t="s">
        <v>5204</v>
      </c>
      <c r="G1761" t="s">
        <v>683</v>
      </c>
    </row>
    <row r="1762" spans="1:7" hidden="1">
      <c r="A1762">
        <v>864913</v>
      </c>
      <c r="B1762" t="s">
        <v>5205</v>
      </c>
      <c r="C1762" t="s">
        <v>665</v>
      </c>
      <c r="D1762" t="s">
        <v>675</v>
      </c>
      <c r="E1762" t="s">
        <v>5206</v>
      </c>
      <c r="F1762" t="s">
        <v>5207</v>
      </c>
      <c r="G1762" t="s">
        <v>905</v>
      </c>
    </row>
    <row r="1763" spans="1:7" hidden="1">
      <c r="A1763">
        <v>867731</v>
      </c>
      <c r="B1763" t="s">
        <v>5208</v>
      </c>
      <c r="C1763" t="s">
        <v>665</v>
      </c>
      <c r="D1763" t="s">
        <v>675</v>
      </c>
      <c r="E1763" t="s">
        <v>5209</v>
      </c>
      <c r="F1763" t="s">
        <v>5210</v>
      </c>
      <c r="G1763" t="s">
        <v>865</v>
      </c>
    </row>
    <row r="1764" spans="1:7" hidden="1">
      <c r="A1764">
        <v>865736</v>
      </c>
      <c r="B1764" t="s">
        <v>5211</v>
      </c>
      <c r="C1764" t="s">
        <v>665</v>
      </c>
      <c r="D1764" t="s">
        <v>675</v>
      </c>
      <c r="E1764" t="s">
        <v>5212</v>
      </c>
      <c r="F1764" t="s">
        <v>5213</v>
      </c>
      <c r="G1764" t="s">
        <v>2287</v>
      </c>
    </row>
    <row r="1765" spans="1:7" hidden="1">
      <c r="A1765">
        <v>864387</v>
      </c>
      <c r="B1765" t="s">
        <v>5214</v>
      </c>
      <c r="C1765" t="s">
        <v>665</v>
      </c>
      <c r="D1765" t="s">
        <v>675</v>
      </c>
      <c r="E1765" t="s">
        <v>835</v>
      </c>
      <c r="F1765" t="s">
        <v>668</v>
      </c>
      <c r="G1765" t="s">
        <v>2765</v>
      </c>
    </row>
    <row r="1766" spans="1:7" hidden="1">
      <c r="A1766">
        <v>867786</v>
      </c>
      <c r="B1766" t="s">
        <v>5215</v>
      </c>
      <c r="C1766" t="s">
        <v>665</v>
      </c>
      <c r="D1766" t="s">
        <v>675</v>
      </c>
      <c r="E1766" t="s">
        <v>5216</v>
      </c>
      <c r="F1766" t="s">
        <v>5217</v>
      </c>
      <c r="G1766" t="s">
        <v>1341</v>
      </c>
    </row>
    <row r="1767" spans="1:7" hidden="1">
      <c r="A1767">
        <v>865668</v>
      </c>
      <c r="B1767" t="s">
        <v>5218</v>
      </c>
      <c r="C1767" t="s">
        <v>665</v>
      </c>
      <c r="D1767" t="s">
        <v>675</v>
      </c>
      <c r="E1767" t="s">
        <v>5219</v>
      </c>
      <c r="F1767" t="s">
        <v>5220</v>
      </c>
      <c r="G1767" t="s">
        <v>795</v>
      </c>
    </row>
    <row r="1768" spans="1:7" hidden="1">
      <c r="A1768">
        <v>864136</v>
      </c>
      <c r="B1768" t="s">
        <v>5221</v>
      </c>
      <c r="C1768" t="s">
        <v>665</v>
      </c>
      <c r="D1768" t="s">
        <v>675</v>
      </c>
      <c r="E1768" t="s">
        <v>835</v>
      </c>
      <c r="F1768" t="s">
        <v>668</v>
      </c>
      <c r="G1768" t="s">
        <v>909</v>
      </c>
    </row>
    <row r="1769" spans="1:7" hidden="1">
      <c r="A1769">
        <v>864388</v>
      </c>
      <c r="B1769" t="s">
        <v>5222</v>
      </c>
      <c r="C1769" t="s">
        <v>665</v>
      </c>
      <c r="D1769" t="s">
        <v>675</v>
      </c>
      <c r="E1769" t="s">
        <v>835</v>
      </c>
      <c r="F1769" t="s">
        <v>668</v>
      </c>
      <c r="G1769" t="s">
        <v>1341</v>
      </c>
    </row>
    <row r="1770" spans="1:7" hidden="1">
      <c r="A1770">
        <v>865759</v>
      </c>
      <c r="B1770" t="s">
        <v>5223</v>
      </c>
      <c r="C1770" t="s">
        <v>665</v>
      </c>
      <c r="D1770" t="s">
        <v>675</v>
      </c>
      <c r="E1770" t="s">
        <v>5224</v>
      </c>
      <c r="F1770" t="s">
        <v>5225</v>
      </c>
      <c r="G1770" t="s">
        <v>913</v>
      </c>
    </row>
    <row r="1771" spans="1:7" hidden="1">
      <c r="A1771">
        <v>866728</v>
      </c>
      <c r="B1771" t="s">
        <v>5226</v>
      </c>
      <c r="C1771" t="s">
        <v>665</v>
      </c>
      <c r="D1771" t="s">
        <v>675</v>
      </c>
      <c r="E1771" t="s">
        <v>5227</v>
      </c>
      <c r="F1771" t="s">
        <v>5228</v>
      </c>
      <c r="G1771" t="s">
        <v>809</v>
      </c>
    </row>
    <row r="1772" spans="1:7" hidden="1">
      <c r="A1772">
        <v>864290</v>
      </c>
      <c r="B1772" t="s">
        <v>5229</v>
      </c>
      <c r="C1772" t="s">
        <v>665</v>
      </c>
      <c r="D1772" t="s">
        <v>675</v>
      </c>
      <c r="E1772" t="s">
        <v>835</v>
      </c>
      <c r="F1772" t="s">
        <v>668</v>
      </c>
      <c r="G1772" t="s">
        <v>901</v>
      </c>
    </row>
    <row r="1773" spans="1:7" hidden="1">
      <c r="A1773">
        <v>866950</v>
      </c>
      <c r="B1773" t="s">
        <v>5230</v>
      </c>
      <c r="C1773" t="s">
        <v>665</v>
      </c>
      <c r="D1773" t="s">
        <v>675</v>
      </c>
      <c r="E1773" t="s">
        <v>5231</v>
      </c>
      <c r="F1773" t="s">
        <v>5232</v>
      </c>
      <c r="G1773" t="s">
        <v>1049</v>
      </c>
    </row>
    <row r="1774" spans="1:7" hidden="1">
      <c r="A1774">
        <v>867111</v>
      </c>
      <c r="B1774" t="s">
        <v>5233</v>
      </c>
      <c r="C1774" t="s">
        <v>665</v>
      </c>
      <c r="D1774" t="s">
        <v>675</v>
      </c>
      <c r="E1774" t="s">
        <v>5234</v>
      </c>
      <c r="F1774" t="s">
        <v>5235</v>
      </c>
      <c r="G1774" t="s">
        <v>851</v>
      </c>
    </row>
    <row r="1775" spans="1:7" hidden="1">
      <c r="A1775">
        <v>866729</v>
      </c>
      <c r="B1775" t="s">
        <v>5236</v>
      </c>
      <c r="C1775" t="s">
        <v>665</v>
      </c>
      <c r="D1775" t="s">
        <v>675</v>
      </c>
      <c r="E1775" t="s">
        <v>5237</v>
      </c>
      <c r="F1775" t="s">
        <v>5238</v>
      </c>
      <c r="G1775" t="s">
        <v>809</v>
      </c>
    </row>
    <row r="1776" spans="1:7" hidden="1">
      <c r="A1776">
        <v>866836</v>
      </c>
      <c r="B1776" t="s">
        <v>727</v>
      </c>
      <c r="C1776" t="s">
        <v>665</v>
      </c>
      <c r="D1776" t="s">
        <v>675</v>
      </c>
      <c r="E1776" t="s">
        <v>5239</v>
      </c>
      <c r="F1776" t="s">
        <v>5240</v>
      </c>
      <c r="G1776" t="s">
        <v>1341</v>
      </c>
    </row>
    <row r="1777" spans="1:7" hidden="1">
      <c r="A1777">
        <v>867506</v>
      </c>
      <c r="B1777" t="s">
        <v>5241</v>
      </c>
      <c r="C1777" t="s">
        <v>665</v>
      </c>
      <c r="D1777" t="s">
        <v>675</v>
      </c>
      <c r="E1777" t="s">
        <v>5242</v>
      </c>
      <c r="F1777" t="s">
        <v>5243</v>
      </c>
      <c r="G1777" t="s">
        <v>895</v>
      </c>
    </row>
    <row r="1778" spans="1:7" hidden="1">
      <c r="A1778">
        <v>864389</v>
      </c>
      <c r="B1778" t="s">
        <v>5244</v>
      </c>
      <c r="C1778" t="s">
        <v>665</v>
      </c>
      <c r="D1778" t="s">
        <v>675</v>
      </c>
      <c r="E1778" t="s">
        <v>835</v>
      </c>
      <c r="F1778" t="s">
        <v>668</v>
      </c>
      <c r="G1778" t="s">
        <v>683</v>
      </c>
    </row>
    <row r="1779" spans="1:7" hidden="1">
      <c r="A1779">
        <v>866107</v>
      </c>
      <c r="B1779" t="s">
        <v>5245</v>
      </c>
      <c r="C1779" t="s">
        <v>665</v>
      </c>
      <c r="D1779" t="s">
        <v>675</v>
      </c>
      <c r="E1779" t="s">
        <v>5246</v>
      </c>
      <c r="F1779" t="s">
        <v>5247</v>
      </c>
      <c r="G1779" t="s">
        <v>1410</v>
      </c>
    </row>
    <row r="1780" spans="1:7" hidden="1">
      <c r="A1780">
        <v>866951</v>
      </c>
      <c r="B1780" t="s">
        <v>5248</v>
      </c>
      <c r="C1780" t="s">
        <v>665</v>
      </c>
      <c r="D1780" t="s">
        <v>675</v>
      </c>
      <c r="E1780" t="s">
        <v>5249</v>
      </c>
      <c r="F1780" t="s">
        <v>5250</v>
      </c>
      <c r="G1780" t="s">
        <v>1049</v>
      </c>
    </row>
    <row r="1781" spans="1:7" hidden="1">
      <c r="A1781">
        <v>867507</v>
      </c>
      <c r="B1781" t="s">
        <v>5251</v>
      </c>
      <c r="C1781" t="s">
        <v>665</v>
      </c>
      <c r="D1781" t="s">
        <v>675</v>
      </c>
      <c r="E1781" t="s">
        <v>5252</v>
      </c>
      <c r="F1781" t="s">
        <v>5253</v>
      </c>
      <c r="G1781" t="s">
        <v>895</v>
      </c>
    </row>
    <row r="1782" spans="1:7" hidden="1">
      <c r="A1782">
        <v>866952</v>
      </c>
      <c r="B1782" t="s">
        <v>5254</v>
      </c>
      <c r="C1782" t="s">
        <v>665</v>
      </c>
      <c r="D1782" t="s">
        <v>675</v>
      </c>
      <c r="E1782" t="s">
        <v>5255</v>
      </c>
      <c r="F1782" t="s">
        <v>5256</v>
      </c>
      <c r="G1782" t="s">
        <v>1049</v>
      </c>
    </row>
    <row r="1783" spans="1:7" hidden="1">
      <c r="A1783">
        <v>866837</v>
      </c>
      <c r="B1783" t="s">
        <v>689</v>
      </c>
      <c r="C1783" t="s">
        <v>665</v>
      </c>
      <c r="D1783" t="s">
        <v>675</v>
      </c>
      <c r="E1783" t="s">
        <v>5257</v>
      </c>
      <c r="F1783" t="s">
        <v>5258</v>
      </c>
      <c r="G1783" t="s">
        <v>1341</v>
      </c>
    </row>
    <row r="1784" spans="1:7" hidden="1">
      <c r="A1784">
        <v>865129</v>
      </c>
      <c r="B1784" t="s">
        <v>5259</v>
      </c>
      <c r="C1784" t="s">
        <v>665</v>
      </c>
      <c r="D1784" t="s">
        <v>675</v>
      </c>
      <c r="E1784" t="s">
        <v>5260</v>
      </c>
      <c r="F1784" t="s">
        <v>5261</v>
      </c>
      <c r="G1784" t="s">
        <v>846</v>
      </c>
    </row>
    <row r="1785" spans="1:7" hidden="1">
      <c r="A1785">
        <v>866535</v>
      </c>
      <c r="B1785" t="s">
        <v>5262</v>
      </c>
      <c r="C1785" t="s">
        <v>665</v>
      </c>
      <c r="D1785" t="s">
        <v>675</v>
      </c>
      <c r="E1785" t="s">
        <v>5263</v>
      </c>
      <c r="F1785" t="s">
        <v>5264</v>
      </c>
      <c r="G1785" t="s">
        <v>779</v>
      </c>
    </row>
    <row r="1786" spans="1:7" hidden="1">
      <c r="A1786">
        <v>867112</v>
      </c>
      <c r="B1786" t="s">
        <v>5265</v>
      </c>
      <c r="C1786" t="s">
        <v>665</v>
      </c>
      <c r="D1786" t="s">
        <v>675</v>
      </c>
      <c r="E1786" t="s">
        <v>5266</v>
      </c>
      <c r="F1786" t="s">
        <v>5267</v>
      </c>
      <c r="G1786" t="s">
        <v>851</v>
      </c>
    </row>
    <row r="1787" spans="1:7" hidden="1">
      <c r="A1787">
        <v>864232</v>
      </c>
      <c r="B1787" t="s">
        <v>5268</v>
      </c>
      <c r="C1787" t="s">
        <v>665</v>
      </c>
      <c r="D1787" t="s">
        <v>675</v>
      </c>
      <c r="E1787" t="s">
        <v>835</v>
      </c>
      <c r="F1787" t="s">
        <v>668</v>
      </c>
      <c r="G1787" t="s">
        <v>1038</v>
      </c>
    </row>
    <row r="1788" spans="1:7" hidden="1">
      <c r="A1788">
        <v>864455</v>
      </c>
      <c r="B1788" t="s">
        <v>5269</v>
      </c>
      <c r="C1788" t="s">
        <v>665</v>
      </c>
      <c r="D1788" t="s">
        <v>675</v>
      </c>
      <c r="E1788" t="s">
        <v>835</v>
      </c>
      <c r="F1788" t="s">
        <v>668</v>
      </c>
      <c r="G1788" t="s">
        <v>1241</v>
      </c>
    </row>
    <row r="1789" spans="1:7" hidden="1">
      <c r="A1789">
        <v>866454</v>
      </c>
      <c r="B1789" t="s">
        <v>5270</v>
      </c>
      <c r="C1789" t="s">
        <v>665</v>
      </c>
      <c r="D1789" t="s">
        <v>675</v>
      </c>
      <c r="E1789" t="s">
        <v>5271</v>
      </c>
      <c r="F1789" t="s">
        <v>5272</v>
      </c>
      <c r="G1789" t="s">
        <v>683</v>
      </c>
    </row>
    <row r="1790" spans="1:7" hidden="1">
      <c r="A1790">
        <v>866953</v>
      </c>
      <c r="B1790" t="s">
        <v>5273</v>
      </c>
      <c r="C1790" t="s">
        <v>665</v>
      </c>
      <c r="D1790" t="s">
        <v>675</v>
      </c>
      <c r="E1790" t="s">
        <v>5274</v>
      </c>
      <c r="F1790" t="s">
        <v>5275</v>
      </c>
      <c r="G1790" t="s">
        <v>1049</v>
      </c>
    </row>
    <row r="1791" spans="1:7" hidden="1">
      <c r="A1791">
        <v>866320</v>
      </c>
      <c r="B1791" t="s">
        <v>5276</v>
      </c>
      <c r="C1791" t="s">
        <v>665</v>
      </c>
      <c r="D1791" t="s">
        <v>675</v>
      </c>
      <c r="E1791" t="s">
        <v>5277</v>
      </c>
      <c r="F1791" t="s">
        <v>5278</v>
      </c>
      <c r="G1791" t="s">
        <v>1296</v>
      </c>
    </row>
    <row r="1792" spans="1:7" hidden="1">
      <c r="A1792">
        <v>867392</v>
      </c>
      <c r="B1792" t="s">
        <v>5279</v>
      </c>
      <c r="C1792" t="s">
        <v>665</v>
      </c>
      <c r="D1792" t="s">
        <v>675</v>
      </c>
      <c r="E1792" t="s">
        <v>5280</v>
      </c>
      <c r="F1792" t="s">
        <v>5281</v>
      </c>
      <c r="G1792" t="s">
        <v>1110</v>
      </c>
    </row>
    <row r="1793" spans="1:7" hidden="1">
      <c r="A1793">
        <v>865130</v>
      </c>
      <c r="B1793" t="s">
        <v>5282</v>
      </c>
      <c r="C1793" t="s">
        <v>665</v>
      </c>
      <c r="D1793" t="s">
        <v>675</v>
      </c>
      <c r="E1793" t="s">
        <v>5283</v>
      </c>
      <c r="F1793" t="s">
        <v>5284</v>
      </c>
      <c r="G1793" t="s">
        <v>846</v>
      </c>
    </row>
    <row r="1794" spans="1:7" hidden="1">
      <c r="A1794">
        <v>865054</v>
      </c>
      <c r="B1794" t="s">
        <v>5285</v>
      </c>
      <c r="C1794" t="s">
        <v>665</v>
      </c>
      <c r="D1794" t="s">
        <v>675</v>
      </c>
      <c r="E1794" t="s">
        <v>5286</v>
      </c>
      <c r="F1794" t="s">
        <v>5287</v>
      </c>
      <c r="G1794" t="s">
        <v>1139</v>
      </c>
    </row>
    <row r="1795" spans="1:7" hidden="1">
      <c r="A1795">
        <v>865710</v>
      </c>
      <c r="B1795" t="s">
        <v>5288</v>
      </c>
      <c r="C1795" t="s">
        <v>665</v>
      </c>
      <c r="D1795" t="s">
        <v>675</v>
      </c>
      <c r="E1795" t="s">
        <v>5289</v>
      </c>
      <c r="F1795" t="s">
        <v>5290</v>
      </c>
      <c r="G1795" t="s">
        <v>1209</v>
      </c>
    </row>
    <row r="1796" spans="1:7" hidden="1">
      <c r="A1796">
        <v>866954</v>
      </c>
      <c r="B1796" t="s">
        <v>5291</v>
      </c>
      <c r="C1796" t="s">
        <v>665</v>
      </c>
      <c r="D1796" t="s">
        <v>675</v>
      </c>
      <c r="E1796" t="s">
        <v>5292</v>
      </c>
      <c r="F1796" t="s">
        <v>5293</v>
      </c>
      <c r="G1796" t="s">
        <v>1049</v>
      </c>
    </row>
    <row r="1797" spans="1:7" hidden="1">
      <c r="A1797">
        <v>867473</v>
      </c>
      <c r="B1797" t="s">
        <v>5294</v>
      </c>
      <c r="C1797" t="s">
        <v>665</v>
      </c>
      <c r="D1797" t="s">
        <v>675</v>
      </c>
      <c r="E1797" t="s">
        <v>5295</v>
      </c>
      <c r="F1797" t="s">
        <v>5296</v>
      </c>
      <c r="G1797" t="s">
        <v>842</v>
      </c>
    </row>
    <row r="1798" spans="1:7" hidden="1">
      <c r="A1798">
        <v>866730</v>
      </c>
      <c r="B1798" t="s">
        <v>5297</v>
      </c>
      <c r="C1798" t="s">
        <v>665</v>
      </c>
      <c r="D1798" t="s">
        <v>675</v>
      </c>
      <c r="E1798" t="s">
        <v>5298</v>
      </c>
      <c r="F1798" t="s">
        <v>5299</v>
      </c>
      <c r="G1798" t="s">
        <v>809</v>
      </c>
    </row>
    <row r="1799" spans="1:7" hidden="1">
      <c r="A1799">
        <v>865022</v>
      </c>
      <c r="B1799" t="s">
        <v>5300</v>
      </c>
      <c r="C1799" t="s">
        <v>665</v>
      </c>
      <c r="D1799" t="s">
        <v>675</v>
      </c>
      <c r="E1799" t="s">
        <v>5301</v>
      </c>
      <c r="F1799" t="s">
        <v>5302</v>
      </c>
      <c r="G1799" t="s">
        <v>766</v>
      </c>
    </row>
    <row r="1800" spans="1:7" hidden="1">
      <c r="A1800">
        <v>866055</v>
      </c>
      <c r="B1800" t="s">
        <v>5303</v>
      </c>
      <c r="C1800" t="s">
        <v>665</v>
      </c>
      <c r="D1800" t="s">
        <v>675</v>
      </c>
      <c r="E1800" t="s">
        <v>5304</v>
      </c>
      <c r="F1800" t="s">
        <v>5305</v>
      </c>
      <c r="G1800" t="s">
        <v>828</v>
      </c>
    </row>
    <row r="1801" spans="1:7" hidden="1">
      <c r="A1801">
        <v>867433</v>
      </c>
      <c r="B1801" t="s">
        <v>5306</v>
      </c>
      <c r="C1801" t="s">
        <v>665</v>
      </c>
      <c r="D1801" t="s">
        <v>675</v>
      </c>
      <c r="E1801" t="s">
        <v>5307</v>
      </c>
      <c r="F1801" t="s">
        <v>5308</v>
      </c>
      <c r="G1801" t="s">
        <v>814</v>
      </c>
    </row>
    <row r="1802" spans="1:7" hidden="1">
      <c r="A1802">
        <v>864983</v>
      </c>
      <c r="B1802" t="s">
        <v>5309</v>
      </c>
      <c r="C1802" t="s">
        <v>665</v>
      </c>
      <c r="D1802" t="s">
        <v>675</v>
      </c>
      <c r="E1802" t="s">
        <v>5310</v>
      </c>
      <c r="F1802" t="s">
        <v>5311</v>
      </c>
      <c r="G1802" t="s">
        <v>1282</v>
      </c>
    </row>
    <row r="1803" spans="1:7" hidden="1">
      <c r="A1803">
        <v>866731</v>
      </c>
      <c r="B1803" t="s">
        <v>5312</v>
      </c>
      <c r="C1803" t="s">
        <v>665</v>
      </c>
      <c r="D1803" t="s">
        <v>675</v>
      </c>
      <c r="E1803" t="s">
        <v>5313</v>
      </c>
      <c r="F1803" t="s">
        <v>5314</v>
      </c>
      <c r="G1803" t="s">
        <v>809</v>
      </c>
    </row>
    <row r="1804" spans="1:7" hidden="1">
      <c r="A1804">
        <v>866455</v>
      </c>
      <c r="B1804" t="s">
        <v>5315</v>
      </c>
      <c r="C1804" t="s">
        <v>665</v>
      </c>
      <c r="D1804" t="s">
        <v>675</v>
      </c>
      <c r="E1804" t="s">
        <v>5316</v>
      </c>
      <c r="F1804" t="s">
        <v>5317</v>
      </c>
      <c r="G1804" t="s">
        <v>683</v>
      </c>
    </row>
    <row r="1805" spans="1:7" hidden="1">
      <c r="A1805">
        <v>865055</v>
      </c>
      <c r="B1805" t="s">
        <v>5318</v>
      </c>
      <c r="C1805" t="s">
        <v>665</v>
      </c>
      <c r="D1805" t="s">
        <v>675</v>
      </c>
      <c r="E1805" t="s">
        <v>5319</v>
      </c>
      <c r="F1805" t="s">
        <v>5320</v>
      </c>
      <c r="G1805" t="s">
        <v>1139</v>
      </c>
    </row>
    <row r="1806" spans="1:7" hidden="1">
      <c r="A1806">
        <v>865188</v>
      </c>
      <c r="B1806" t="s">
        <v>5321</v>
      </c>
      <c r="C1806" t="s">
        <v>665</v>
      </c>
      <c r="D1806" t="s">
        <v>675</v>
      </c>
      <c r="E1806" t="s">
        <v>5322</v>
      </c>
      <c r="F1806" t="s">
        <v>5323</v>
      </c>
      <c r="G1806" t="s">
        <v>1114</v>
      </c>
    </row>
    <row r="1807" spans="1:7" hidden="1">
      <c r="A1807">
        <v>866056</v>
      </c>
      <c r="B1807" t="s">
        <v>5324</v>
      </c>
      <c r="C1807" t="s">
        <v>665</v>
      </c>
      <c r="D1807" t="s">
        <v>675</v>
      </c>
      <c r="E1807" t="s">
        <v>5325</v>
      </c>
      <c r="F1807" t="s">
        <v>5326</v>
      </c>
      <c r="G1807" t="s">
        <v>828</v>
      </c>
    </row>
    <row r="1808" spans="1:7" hidden="1">
      <c r="A1808">
        <v>866010</v>
      </c>
      <c r="B1808" t="s">
        <v>5327</v>
      </c>
      <c r="C1808" t="s">
        <v>665</v>
      </c>
      <c r="D1808" t="s">
        <v>675</v>
      </c>
      <c r="E1808" t="s">
        <v>5328</v>
      </c>
      <c r="F1808" t="s">
        <v>5329</v>
      </c>
      <c r="G1808" t="s">
        <v>1045</v>
      </c>
    </row>
    <row r="1809" spans="1:7" hidden="1">
      <c r="A1809">
        <v>865461</v>
      </c>
      <c r="B1809" t="s">
        <v>5330</v>
      </c>
      <c r="C1809" t="s">
        <v>665</v>
      </c>
      <c r="D1809" t="s">
        <v>675</v>
      </c>
      <c r="E1809" t="s">
        <v>5331</v>
      </c>
      <c r="F1809" t="s">
        <v>5332</v>
      </c>
      <c r="G1809" t="s">
        <v>804</v>
      </c>
    </row>
    <row r="1810" spans="1:7" hidden="1">
      <c r="A1810">
        <v>867474</v>
      </c>
      <c r="B1810" t="s">
        <v>5333</v>
      </c>
      <c r="C1810" t="s">
        <v>665</v>
      </c>
      <c r="D1810" t="s">
        <v>675</v>
      </c>
      <c r="E1810" t="s">
        <v>5334</v>
      </c>
      <c r="F1810" t="s">
        <v>5335</v>
      </c>
      <c r="G1810" t="s">
        <v>842</v>
      </c>
    </row>
    <row r="1811" spans="1:7" hidden="1">
      <c r="A1811">
        <v>866955</v>
      </c>
      <c r="B1811" t="s">
        <v>5336</v>
      </c>
      <c r="C1811" t="s">
        <v>665</v>
      </c>
      <c r="D1811" t="s">
        <v>675</v>
      </c>
      <c r="E1811" t="s">
        <v>5337</v>
      </c>
      <c r="F1811" t="s">
        <v>5338</v>
      </c>
      <c r="G1811" t="s">
        <v>1049</v>
      </c>
    </row>
    <row r="1812" spans="1:7" hidden="1">
      <c r="A1812">
        <v>865297</v>
      </c>
      <c r="B1812" t="s">
        <v>5339</v>
      </c>
      <c r="C1812" t="s">
        <v>665</v>
      </c>
      <c r="D1812" t="s">
        <v>675</v>
      </c>
      <c r="E1812" t="s">
        <v>5340</v>
      </c>
      <c r="F1812" t="s">
        <v>5341</v>
      </c>
      <c r="G1812" t="s">
        <v>1241</v>
      </c>
    </row>
    <row r="1813" spans="1:7" hidden="1">
      <c r="A1813">
        <v>865298</v>
      </c>
      <c r="B1813" t="s">
        <v>5342</v>
      </c>
      <c r="C1813" t="s">
        <v>665</v>
      </c>
      <c r="D1813" t="s">
        <v>675</v>
      </c>
      <c r="E1813" t="s">
        <v>5343</v>
      </c>
      <c r="F1813" t="s">
        <v>5344</v>
      </c>
      <c r="G1813" t="s">
        <v>1241</v>
      </c>
    </row>
    <row r="1814" spans="1:7" hidden="1">
      <c r="A1814">
        <v>866321</v>
      </c>
      <c r="B1814" t="s">
        <v>5345</v>
      </c>
      <c r="C1814" t="s">
        <v>665</v>
      </c>
      <c r="D1814" t="s">
        <v>675</v>
      </c>
      <c r="E1814" t="s">
        <v>5346</v>
      </c>
      <c r="F1814" t="s">
        <v>5347</v>
      </c>
      <c r="G1814" t="s">
        <v>1296</v>
      </c>
    </row>
    <row r="1815" spans="1:7" hidden="1">
      <c r="A1815">
        <v>865268</v>
      </c>
      <c r="B1815" t="s">
        <v>5348</v>
      </c>
      <c r="C1815" t="s">
        <v>665</v>
      </c>
      <c r="D1815" t="s">
        <v>675</v>
      </c>
      <c r="E1815" t="s">
        <v>5349</v>
      </c>
      <c r="F1815" t="s">
        <v>5350</v>
      </c>
      <c r="G1815" t="s">
        <v>874</v>
      </c>
    </row>
    <row r="1816" spans="1:7" hidden="1">
      <c r="A1816">
        <v>867193</v>
      </c>
      <c r="B1816" t="s">
        <v>5351</v>
      </c>
      <c r="C1816" t="s">
        <v>665</v>
      </c>
      <c r="D1816" t="s">
        <v>675</v>
      </c>
      <c r="E1816" t="s">
        <v>5352</v>
      </c>
      <c r="F1816" t="s">
        <v>5353</v>
      </c>
      <c r="G1816" t="s">
        <v>944</v>
      </c>
    </row>
    <row r="1817" spans="1:7" hidden="1">
      <c r="A1817">
        <v>866732</v>
      </c>
      <c r="B1817" t="s">
        <v>5354</v>
      </c>
      <c r="C1817" t="s">
        <v>665</v>
      </c>
      <c r="D1817" t="s">
        <v>675</v>
      </c>
      <c r="E1817" t="s">
        <v>5355</v>
      </c>
      <c r="F1817" t="s">
        <v>5356</v>
      </c>
      <c r="G1817" t="s">
        <v>809</v>
      </c>
    </row>
    <row r="1818" spans="1:7" hidden="1">
      <c r="A1818">
        <v>865796</v>
      </c>
      <c r="B1818" t="s">
        <v>5357</v>
      </c>
      <c r="C1818" t="s">
        <v>665</v>
      </c>
      <c r="D1818" t="s">
        <v>675</v>
      </c>
      <c r="E1818" t="s">
        <v>5358</v>
      </c>
      <c r="F1818" t="s">
        <v>5359</v>
      </c>
      <c r="G1818" t="s">
        <v>1619</v>
      </c>
    </row>
    <row r="1819" spans="1:7" hidden="1">
      <c r="A1819">
        <v>864390</v>
      </c>
      <c r="B1819" t="s">
        <v>5360</v>
      </c>
      <c r="C1819" t="s">
        <v>665</v>
      </c>
      <c r="D1819" t="s">
        <v>675</v>
      </c>
      <c r="E1819" t="s">
        <v>835</v>
      </c>
      <c r="F1819" t="s">
        <v>668</v>
      </c>
      <c r="G1819" t="s">
        <v>814</v>
      </c>
    </row>
    <row r="1820" spans="1:7" hidden="1">
      <c r="A1820">
        <v>866536</v>
      </c>
      <c r="B1820" t="s">
        <v>5361</v>
      </c>
      <c r="C1820" t="s">
        <v>665</v>
      </c>
      <c r="D1820" t="s">
        <v>675</v>
      </c>
      <c r="E1820" t="s">
        <v>5362</v>
      </c>
      <c r="F1820" t="s">
        <v>5363</v>
      </c>
      <c r="G1820" t="s">
        <v>779</v>
      </c>
    </row>
    <row r="1821" spans="1:7" hidden="1">
      <c r="A1821">
        <v>866956</v>
      </c>
      <c r="B1821" t="s">
        <v>5364</v>
      </c>
      <c r="C1821" t="s">
        <v>665</v>
      </c>
      <c r="D1821" t="s">
        <v>675</v>
      </c>
      <c r="E1821" t="s">
        <v>5365</v>
      </c>
      <c r="F1821" t="s">
        <v>5366</v>
      </c>
      <c r="G1821" t="s">
        <v>1049</v>
      </c>
    </row>
    <row r="1822" spans="1:7" hidden="1">
      <c r="A1822">
        <v>867434</v>
      </c>
      <c r="B1822" t="s">
        <v>5367</v>
      </c>
      <c r="C1822" t="s">
        <v>665</v>
      </c>
      <c r="D1822" t="s">
        <v>675</v>
      </c>
      <c r="E1822" t="s">
        <v>5368</v>
      </c>
      <c r="F1822" t="s">
        <v>5369</v>
      </c>
      <c r="G1822" t="s">
        <v>814</v>
      </c>
    </row>
    <row r="1823" spans="1:7" hidden="1">
      <c r="A1823">
        <v>864585</v>
      </c>
      <c r="B1823" t="s">
        <v>5370</v>
      </c>
      <c r="C1823" t="s">
        <v>665</v>
      </c>
      <c r="D1823" t="s">
        <v>675</v>
      </c>
      <c r="E1823" t="s">
        <v>835</v>
      </c>
      <c r="F1823" t="s">
        <v>668</v>
      </c>
      <c r="G1823" t="s">
        <v>1263</v>
      </c>
    </row>
    <row r="1824" spans="1:7" hidden="1">
      <c r="A1824">
        <v>867331</v>
      </c>
      <c r="B1824" t="s">
        <v>5371</v>
      </c>
      <c r="C1824" t="s">
        <v>665</v>
      </c>
      <c r="D1824" t="s">
        <v>675</v>
      </c>
      <c r="E1824" t="s">
        <v>5372</v>
      </c>
      <c r="F1824" t="s">
        <v>5373</v>
      </c>
      <c r="G1824" t="s">
        <v>955</v>
      </c>
    </row>
    <row r="1825" spans="1:7" hidden="1">
      <c r="A1825">
        <v>866838</v>
      </c>
      <c r="B1825" t="s">
        <v>5374</v>
      </c>
      <c r="C1825" t="s">
        <v>665</v>
      </c>
      <c r="D1825" t="s">
        <v>675</v>
      </c>
      <c r="E1825" t="s">
        <v>5375</v>
      </c>
      <c r="F1825" t="s">
        <v>5376</v>
      </c>
      <c r="G1825" t="s">
        <v>1341</v>
      </c>
    </row>
    <row r="1826" spans="1:7" hidden="1">
      <c r="A1826">
        <v>865131</v>
      </c>
      <c r="B1826" t="s">
        <v>5377</v>
      </c>
      <c r="C1826" t="s">
        <v>665</v>
      </c>
      <c r="D1826" t="s">
        <v>675</v>
      </c>
      <c r="E1826" t="s">
        <v>5378</v>
      </c>
      <c r="F1826" t="s">
        <v>5379</v>
      </c>
      <c r="G1826" t="s">
        <v>846</v>
      </c>
    </row>
    <row r="1827" spans="1:7" hidden="1">
      <c r="A1827">
        <v>867113</v>
      </c>
      <c r="B1827" t="s">
        <v>5380</v>
      </c>
      <c r="C1827" t="s">
        <v>665</v>
      </c>
      <c r="D1827" t="s">
        <v>675</v>
      </c>
      <c r="E1827" t="s">
        <v>5381</v>
      </c>
      <c r="F1827" t="s">
        <v>5382</v>
      </c>
      <c r="G1827" t="s">
        <v>851</v>
      </c>
    </row>
    <row r="1828" spans="1:7" hidden="1">
      <c r="A1828">
        <v>865797</v>
      </c>
      <c r="B1828" t="s">
        <v>5383</v>
      </c>
      <c r="C1828" t="s">
        <v>665</v>
      </c>
      <c r="D1828" t="s">
        <v>675</v>
      </c>
      <c r="E1828" t="s">
        <v>5384</v>
      </c>
      <c r="F1828" t="s">
        <v>5385</v>
      </c>
      <c r="G1828" t="s">
        <v>1619</v>
      </c>
    </row>
    <row r="1829" spans="1:7" hidden="1">
      <c r="A1829">
        <v>866194</v>
      </c>
      <c r="B1829" t="s">
        <v>607</v>
      </c>
      <c r="C1829" t="s">
        <v>665</v>
      </c>
      <c r="D1829" t="s">
        <v>675</v>
      </c>
      <c r="E1829" t="s">
        <v>5386</v>
      </c>
      <c r="F1829" t="s">
        <v>5387</v>
      </c>
      <c r="G1829" t="s">
        <v>860</v>
      </c>
    </row>
    <row r="1830" spans="1:7" hidden="1">
      <c r="A1830">
        <v>861318</v>
      </c>
      <c r="B1830" t="s">
        <v>607</v>
      </c>
      <c r="C1830" t="s">
        <v>665</v>
      </c>
      <c r="D1830" t="s">
        <v>675</v>
      </c>
      <c r="E1830" t="s">
        <v>5388</v>
      </c>
      <c r="F1830" t="s">
        <v>698</v>
      </c>
      <c r="G1830" t="s">
        <v>613</v>
      </c>
    </row>
    <row r="1831" spans="1:7" hidden="1">
      <c r="A1831">
        <v>864391</v>
      </c>
      <c r="B1831" t="s">
        <v>5389</v>
      </c>
      <c r="C1831" t="s">
        <v>665</v>
      </c>
      <c r="D1831" t="s">
        <v>675</v>
      </c>
      <c r="E1831" t="s">
        <v>835</v>
      </c>
      <c r="F1831" t="s">
        <v>668</v>
      </c>
      <c r="G1831" t="s">
        <v>783</v>
      </c>
    </row>
    <row r="1832" spans="1:7" hidden="1">
      <c r="A1832">
        <v>866126</v>
      </c>
      <c r="B1832" t="s">
        <v>5390</v>
      </c>
      <c r="C1832" t="s">
        <v>665</v>
      </c>
      <c r="D1832" t="s">
        <v>675</v>
      </c>
      <c r="E1832" t="s">
        <v>5391</v>
      </c>
      <c r="F1832" t="s">
        <v>5392</v>
      </c>
      <c r="G1832" t="s">
        <v>1126</v>
      </c>
    </row>
    <row r="1833" spans="1:7" hidden="1">
      <c r="A1833">
        <v>864125</v>
      </c>
      <c r="B1833" t="s">
        <v>5393</v>
      </c>
      <c r="C1833" t="s">
        <v>665</v>
      </c>
      <c r="D1833" t="s">
        <v>675</v>
      </c>
      <c r="E1833" t="s">
        <v>835</v>
      </c>
      <c r="F1833" t="s">
        <v>668</v>
      </c>
      <c r="G1833" t="s">
        <v>683</v>
      </c>
    </row>
    <row r="1834" spans="1:7" hidden="1">
      <c r="A1834">
        <v>864552</v>
      </c>
      <c r="B1834" t="s">
        <v>5394</v>
      </c>
      <c r="C1834" t="s">
        <v>665</v>
      </c>
      <c r="D1834" t="s">
        <v>675</v>
      </c>
      <c r="E1834" t="s">
        <v>835</v>
      </c>
      <c r="F1834" t="s">
        <v>668</v>
      </c>
      <c r="G1834" t="s">
        <v>2765</v>
      </c>
    </row>
    <row r="1835" spans="1:7" hidden="1">
      <c r="A1835">
        <v>867475</v>
      </c>
      <c r="B1835" t="s">
        <v>5395</v>
      </c>
      <c r="C1835" t="s">
        <v>665</v>
      </c>
      <c r="D1835" t="s">
        <v>675</v>
      </c>
      <c r="E1835" t="s">
        <v>5396</v>
      </c>
      <c r="F1835" t="s">
        <v>5397</v>
      </c>
      <c r="G1835" t="s">
        <v>842</v>
      </c>
    </row>
    <row r="1836" spans="1:7" hidden="1">
      <c r="A1836">
        <v>866456</v>
      </c>
      <c r="B1836" t="s">
        <v>5398</v>
      </c>
      <c r="C1836" t="s">
        <v>665</v>
      </c>
      <c r="D1836" t="s">
        <v>675</v>
      </c>
      <c r="E1836" t="s">
        <v>5399</v>
      </c>
      <c r="F1836" t="s">
        <v>5400</v>
      </c>
      <c r="G1836" t="s">
        <v>683</v>
      </c>
    </row>
    <row r="1837" spans="1:7" hidden="1">
      <c r="A1837">
        <v>866322</v>
      </c>
      <c r="B1837" t="s">
        <v>5401</v>
      </c>
      <c r="C1837" t="s">
        <v>665</v>
      </c>
      <c r="D1837" t="s">
        <v>675</v>
      </c>
      <c r="E1837" t="s">
        <v>5402</v>
      </c>
      <c r="F1837" t="s">
        <v>5403</v>
      </c>
      <c r="G1837" t="s">
        <v>1296</v>
      </c>
    </row>
    <row r="1838" spans="1:7" hidden="1">
      <c r="A1838">
        <v>867194</v>
      </c>
      <c r="B1838" t="s">
        <v>5404</v>
      </c>
      <c r="C1838" t="s">
        <v>665</v>
      </c>
      <c r="D1838" t="s">
        <v>675</v>
      </c>
      <c r="E1838" t="s">
        <v>5405</v>
      </c>
      <c r="F1838" t="s">
        <v>5406</v>
      </c>
      <c r="G1838" t="s">
        <v>944</v>
      </c>
    </row>
    <row r="1839" spans="1:7" hidden="1">
      <c r="A1839">
        <v>866108</v>
      </c>
      <c r="B1839" t="s">
        <v>5407</v>
      </c>
      <c r="C1839" t="s">
        <v>665</v>
      </c>
      <c r="D1839" t="s">
        <v>675</v>
      </c>
      <c r="E1839" t="s">
        <v>5408</v>
      </c>
      <c r="F1839" t="s">
        <v>5409</v>
      </c>
      <c r="G1839" t="s">
        <v>1410</v>
      </c>
    </row>
    <row r="1840" spans="1:7" hidden="1">
      <c r="A1840">
        <v>866323</v>
      </c>
      <c r="B1840" t="s">
        <v>5410</v>
      </c>
      <c r="C1840" t="s">
        <v>665</v>
      </c>
      <c r="D1840" t="s">
        <v>675</v>
      </c>
      <c r="E1840" t="s">
        <v>5411</v>
      </c>
      <c r="F1840" t="s">
        <v>5412</v>
      </c>
      <c r="G1840" t="s">
        <v>1296</v>
      </c>
    </row>
    <row r="1841" spans="1:7" hidden="1">
      <c r="A1841">
        <v>867114</v>
      </c>
      <c r="B1841" t="s">
        <v>5413</v>
      </c>
      <c r="C1841" t="s">
        <v>665</v>
      </c>
      <c r="D1841" t="s">
        <v>675</v>
      </c>
      <c r="E1841" t="s">
        <v>5414</v>
      </c>
      <c r="F1841" t="s">
        <v>5415</v>
      </c>
      <c r="G1841" t="s">
        <v>851</v>
      </c>
    </row>
    <row r="1842" spans="1:7" hidden="1">
      <c r="A1842">
        <v>866254</v>
      </c>
      <c r="B1842" t="s">
        <v>5416</v>
      </c>
      <c r="C1842" t="s">
        <v>665</v>
      </c>
      <c r="D1842" t="s">
        <v>675</v>
      </c>
      <c r="E1842" t="s">
        <v>5417</v>
      </c>
      <c r="F1842" t="s">
        <v>5418</v>
      </c>
      <c r="G1842" t="s">
        <v>997</v>
      </c>
    </row>
    <row r="1843" spans="1:7" hidden="1">
      <c r="A1843">
        <v>866324</v>
      </c>
      <c r="B1843" t="s">
        <v>5419</v>
      </c>
      <c r="C1843" t="s">
        <v>665</v>
      </c>
      <c r="D1843" t="s">
        <v>675</v>
      </c>
      <c r="E1843" t="s">
        <v>5420</v>
      </c>
      <c r="F1843" t="s">
        <v>5421</v>
      </c>
      <c r="G1843" t="s">
        <v>1296</v>
      </c>
    </row>
    <row r="1844" spans="1:7" hidden="1">
      <c r="A1844">
        <v>864485</v>
      </c>
      <c r="B1844" t="s">
        <v>5422</v>
      </c>
      <c r="C1844" t="s">
        <v>665</v>
      </c>
      <c r="D1844" t="s">
        <v>675</v>
      </c>
      <c r="E1844" t="s">
        <v>835</v>
      </c>
      <c r="F1844" t="s">
        <v>668</v>
      </c>
      <c r="G1844" t="s">
        <v>1049</v>
      </c>
    </row>
    <row r="1845" spans="1:7" hidden="1">
      <c r="A1845">
        <v>864392</v>
      </c>
      <c r="B1845" t="s">
        <v>5423</v>
      </c>
      <c r="C1845" t="s">
        <v>665</v>
      </c>
      <c r="D1845" t="s">
        <v>675</v>
      </c>
      <c r="E1845" t="s">
        <v>835</v>
      </c>
      <c r="F1845" t="s">
        <v>668</v>
      </c>
      <c r="G1845" t="s">
        <v>961</v>
      </c>
    </row>
    <row r="1846" spans="1:7" hidden="1">
      <c r="A1846">
        <v>865256</v>
      </c>
      <c r="B1846" t="s">
        <v>5424</v>
      </c>
      <c r="C1846" t="s">
        <v>665</v>
      </c>
      <c r="D1846" t="s">
        <v>675</v>
      </c>
      <c r="E1846" t="s">
        <v>5425</v>
      </c>
      <c r="F1846" t="s">
        <v>5426</v>
      </c>
      <c r="G1846" t="s">
        <v>1511</v>
      </c>
    </row>
    <row r="1847" spans="1:7" hidden="1">
      <c r="A1847">
        <v>864486</v>
      </c>
      <c r="B1847" t="s">
        <v>5427</v>
      </c>
      <c r="C1847" t="s">
        <v>665</v>
      </c>
      <c r="D1847" t="s">
        <v>675</v>
      </c>
      <c r="E1847" t="s">
        <v>835</v>
      </c>
      <c r="F1847" t="s">
        <v>668</v>
      </c>
      <c r="G1847" t="s">
        <v>961</v>
      </c>
    </row>
    <row r="1848" spans="1:7" hidden="1">
      <c r="A1848">
        <v>864167</v>
      </c>
      <c r="B1848" t="s">
        <v>5428</v>
      </c>
      <c r="C1848" t="s">
        <v>665</v>
      </c>
      <c r="D1848" t="s">
        <v>675</v>
      </c>
      <c r="E1848" t="s">
        <v>835</v>
      </c>
      <c r="F1848" t="s">
        <v>668</v>
      </c>
      <c r="G1848" t="s">
        <v>1139</v>
      </c>
    </row>
    <row r="1849" spans="1:7" hidden="1">
      <c r="A1849">
        <v>864237</v>
      </c>
      <c r="B1849" t="s">
        <v>5429</v>
      </c>
      <c r="C1849" t="s">
        <v>665</v>
      </c>
      <c r="D1849" t="s">
        <v>675</v>
      </c>
      <c r="E1849" t="s">
        <v>835</v>
      </c>
      <c r="F1849" t="s">
        <v>668</v>
      </c>
      <c r="G1849" t="s">
        <v>685</v>
      </c>
    </row>
    <row r="1850" spans="1:7" hidden="1">
      <c r="A1850">
        <v>866537</v>
      </c>
      <c r="B1850" t="s">
        <v>5430</v>
      </c>
      <c r="C1850" t="s">
        <v>665</v>
      </c>
      <c r="D1850" t="s">
        <v>675</v>
      </c>
      <c r="E1850" t="s">
        <v>5431</v>
      </c>
      <c r="F1850" t="s">
        <v>5432</v>
      </c>
      <c r="G1850" t="s">
        <v>779</v>
      </c>
    </row>
    <row r="1851" spans="1:7" hidden="1">
      <c r="A1851">
        <v>866733</v>
      </c>
      <c r="B1851" t="s">
        <v>5433</v>
      </c>
      <c r="C1851" t="s">
        <v>665</v>
      </c>
      <c r="D1851" t="s">
        <v>675</v>
      </c>
      <c r="E1851" t="s">
        <v>5434</v>
      </c>
      <c r="F1851" t="s">
        <v>5435</v>
      </c>
      <c r="G1851" t="s">
        <v>809</v>
      </c>
    </row>
    <row r="1852" spans="1:7" hidden="1">
      <c r="A1852">
        <v>867787</v>
      </c>
      <c r="B1852" t="s">
        <v>5436</v>
      </c>
      <c r="C1852" t="s">
        <v>665</v>
      </c>
      <c r="D1852" t="s">
        <v>675</v>
      </c>
      <c r="E1852" t="s">
        <v>5437</v>
      </c>
      <c r="F1852" t="s">
        <v>5438</v>
      </c>
      <c r="G1852" t="s">
        <v>1049</v>
      </c>
    </row>
    <row r="1853" spans="1:7" hidden="1">
      <c r="A1853">
        <v>864558</v>
      </c>
      <c r="B1853" t="s">
        <v>5439</v>
      </c>
      <c r="C1853" t="s">
        <v>665</v>
      </c>
      <c r="D1853" t="s">
        <v>675</v>
      </c>
      <c r="E1853" t="s">
        <v>835</v>
      </c>
      <c r="F1853" t="s">
        <v>668</v>
      </c>
      <c r="G1853" t="s">
        <v>1089</v>
      </c>
    </row>
    <row r="1854" spans="1:7" hidden="1">
      <c r="A1854">
        <v>867627</v>
      </c>
      <c r="B1854" t="s">
        <v>5440</v>
      </c>
      <c r="C1854" t="s">
        <v>665</v>
      </c>
      <c r="D1854" t="s">
        <v>675</v>
      </c>
      <c r="E1854" t="s">
        <v>5441</v>
      </c>
      <c r="F1854" t="s">
        <v>5442</v>
      </c>
      <c r="G1854" t="s">
        <v>783</v>
      </c>
    </row>
    <row r="1855" spans="1:7" hidden="1">
      <c r="A1855">
        <v>864460</v>
      </c>
      <c r="B1855" t="s">
        <v>5443</v>
      </c>
      <c r="C1855" t="s">
        <v>665</v>
      </c>
      <c r="D1855" t="s">
        <v>675</v>
      </c>
      <c r="E1855" t="s">
        <v>835</v>
      </c>
      <c r="F1855" t="s">
        <v>668</v>
      </c>
      <c r="G1855" t="s">
        <v>814</v>
      </c>
    </row>
    <row r="1856" spans="1:7" hidden="1">
      <c r="A1856">
        <v>866734</v>
      </c>
      <c r="B1856" t="s">
        <v>5444</v>
      </c>
      <c r="C1856" t="s">
        <v>665</v>
      </c>
      <c r="D1856" t="s">
        <v>675</v>
      </c>
      <c r="E1856" t="s">
        <v>5445</v>
      </c>
      <c r="F1856" t="s">
        <v>5446</v>
      </c>
      <c r="G1856" t="s">
        <v>809</v>
      </c>
    </row>
    <row r="1857" spans="1:7" hidden="1">
      <c r="A1857">
        <v>867435</v>
      </c>
      <c r="B1857" t="s">
        <v>5447</v>
      </c>
      <c r="C1857" t="s">
        <v>665</v>
      </c>
      <c r="D1857" t="s">
        <v>675</v>
      </c>
      <c r="E1857" t="s">
        <v>5448</v>
      </c>
      <c r="F1857" t="s">
        <v>5449</v>
      </c>
      <c r="G1857" t="s">
        <v>814</v>
      </c>
    </row>
    <row r="1858" spans="1:7" hidden="1">
      <c r="A1858">
        <v>864393</v>
      </c>
      <c r="B1858" t="s">
        <v>5450</v>
      </c>
      <c r="C1858" t="s">
        <v>665</v>
      </c>
      <c r="D1858" t="s">
        <v>675</v>
      </c>
      <c r="E1858" t="s">
        <v>835</v>
      </c>
      <c r="F1858" t="s">
        <v>668</v>
      </c>
      <c r="G1858" t="s">
        <v>783</v>
      </c>
    </row>
    <row r="1859" spans="1:7" hidden="1">
      <c r="A1859">
        <v>867436</v>
      </c>
      <c r="B1859" t="s">
        <v>5451</v>
      </c>
      <c r="C1859" t="s">
        <v>665</v>
      </c>
      <c r="D1859" t="s">
        <v>675</v>
      </c>
      <c r="E1859" t="s">
        <v>5452</v>
      </c>
      <c r="F1859" t="s">
        <v>5453</v>
      </c>
      <c r="G1859" t="s">
        <v>814</v>
      </c>
    </row>
    <row r="1860" spans="1:7" hidden="1">
      <c r="A1860">
        <v>865514</v>
      </c>
      <c r="B1860" t="s">
        <v>5454</v>
      </c>
      <c r="C1860" t="s">
        <v>665</v>
      </c>
      <c r="D1860" t="s">
        <v>675</v>
      </c>
      <c r="E1860" t="s">
        <v>5455</v>
      </c>
      <c r="F1860" t="s">
        <v>5456</v>
      </c>
      <c r="G1860" t="s">
        <v>1038</v>
      </c>
    </row>
    <row r="1861" spans="1:7" hidden="1">
      <c r="A1861">
        <v>865420</v>
      </c>
      <c r="B1861" t="s">
        <v>5457</v>
      </c>
      <c r="C1861" t="s">
        <v>665</v>
      </c>
      <c r="D1861" t="s">
        <v>675</v>
      </c>
      <c r="E1861" t="s">
        <v>5458</v>
      </c>
      <c r="F1861" t="s">
        <v>5459</v>
      </c>
      <c r="G1861" t="s">
        <v>669</v>
      </c>
    </row>
    <row r="1862" spans="1:7" hidden="1">
      <c r="A1862">
        <v>864257</v>
      </c>
      <c r="B1862" t="s">
        <v>5460</v>
      </c>
      <c r="C1862" t="s">
        <v>665</v>
      </c>
      <c r="D1862" t="s">
        <v>675</v>
      </c>
      <c r="E1862" t="s">
        <v>835</v>
      </c>
      <c r="F1862" t="s">
        <v>668</v>
      </c>
      <c r="G1862" t="s">
        <v>1209</v>
      </c>
    </row>
    <row r="1863" spans="1:7" hidden="1">
      <c r="A1863">
        <v>864487</v>
      </c>
      <c r="B1863" t="s">
        <v>5461</v>
      </c>
      <c r="C1863" t="s">
        <v>665</v>
      </c>
      <c r="D1863" t="s">
        <v>675</v>
      </c>
      <c r="E1863" t="s">
        <v>835</v>
      </c>
      <c r="F1863" t="s">
        <v>668</v>
      </c>
      <c r="G1863" t="s">
        <v>809</v>
      </c>
    </row>
    <row r="1864" spans="1:7" hidden="1">
      <c r="A1864">
        <v>864488</v>
      </c>
      <c r="B1864" t="s">
        <v>5462</v>
      </c>
      <c r="C1864" t="s">
        <v>665</v>
      </c>
      <c r="D1864" t="s">
        <v>675</v>
      </c>
      <c r="E1864" t="s">
        <v>835</v>
      </c>
      <c r="F1864" t="s">
        <v>668</v>
      </c>
      <c r="G1864" t="s">
        <v>1219</v>
      </c>
    </row>
    <row r="1865" spans="1:7" hidden="1">
      <c r="A1865">
        <v>864246</v>
      </c>
      <c r="B1865" t="s">
        <v>5463</v>
      </c>
      <c r="C1865" t="s">
        <v>665</v>
      </c>
      <c r="D1865" t="s">
        <v>675</v>
      </c>
      <c r="E1865" t="s">
        <v>835</v>
      </c>
      <c r="F1865" t="s">
        <v>668</v>
      </c>
      <c r="G1865" t="s">
        <v>1128</v>
      </c>
    </row>
    <row r="1866" spans="1:7" hidden="1">
      <c r="A1866">
        <v>865603</v>
      </c>
      <c r="B1866" t="s">
        <v>5464</v>
      </c>
      <c r="C1866" t="s">
        <v>665</v>
      </c>
      <c r="D1866" t="s">
        <v>675</v>
      </c>
      <c r="E1866" t="s">
        <v>5465</v>
      </c>
      <c r="F1866" t="s">
        <v>5466</v>
      </c>
      <c r="G1866" t="s">
        <v>1128</v>
      </c>
    </row>
    <row r="1867" spans="1:7" hidden="1">
      <c r="A1867">
        <v>867476</v>
      </c>
      <c r="B1867" t="s">
        <v>5467</v>
      </c>
      <c r="C1867" t="s">
        <v>665</v>
      </c>
      <c r="D1867" t="s">
        <v>675</v>
      </c>
      <c r="E1867" t="s">
        <v>5468</v>
      </c>
      <c r="F1867" t="s">
        <v>5469</v>
      </c>
      <c r="G1867" t="s">
        <v>842</v>
      </c>
    </row>
    <row r="1868" spans="1:7" hidden="1">
      <c r="A1868">
        <v>866195</v>
      </c>
      <c r="B1868" t="s">
        <v>5470</v>
      </c>
      <c r="C1868" t="s">
        <v>665</v>
      </c>
      <c r="D1868" t="s">
        <v>675</v>
      </c>
      <c r="E1868" t="s">
        <v>5471</v>
      </c>
      <c r="F1868" t="s">
        <v>5472</v>
      </c>
      <c r="G1868" t="s">
        <v>860</v>
      </c>
    </row>
    <row r="1869" spans="1:7" hidden="1">
      <c r="A1869">
        <v>864528</v>
      </c>
      <c r="B1869" t="s">
        <v>5473</v>
      </c>
      <c r="C1869" t="s">
        <v>665</v>
      </c>
      <c r="D1869" t="s">
        <v>675</v>
      </c>
      <c r="E1869" t="s">
        <v>835</v>
      </c>
      <c r="F1869" t="s">
        <v>668</v>
      </c>
      <c r="G1869" t="s">
        <v>1053</v>
      </c>
    </row>
    <row r="1870" spans="1:7" hidden="1">
      <c r="A1870">
        <v>867048</v>
      </c>
      <c r="B1870" t="s">
        <v>5474</v>
      </c>
      <c r="C1870" t="s">
        <v>665</v>
      </c>
      <c r="D1870" t="s">
        <v>675</v>
      </c>
      <c r="E1870" t="s">
        <v>5475</v>
      </c>
      <c r="F1870" t="s">
        <v>5476</v>
      </c>
      <c r="G1870" t="s">
        <v>823</v>
      </c>
    </row>
    <row r="1871" spans="1:7" hidden="1">
      <c r="A1871">
        <v>864394</v>
      </c>
      <c r="B1871" t="s">
        <v>5477</v>
      </c>
      <c r="C1871" t="s">
        <v>665</v>
      </c>
      <c r="D1871" t="s">
        <v>675</v>
      </c>
      <c r="E1871" t="s">
        <v>835</v>
      </c>
      <c r="F1871" t="s">
        <v>668</v>
      </c>
      <c r="G1871" t="s">
        <v>1110</v>
      </c>
    </row>
    <row r="1872" spans="1:7" hidden="1">
      <c r="A1872">
        <v>864216</v>
      </c>
      <c r="B1872" t="s">
        <v>5478</v>
      </c>
      <c r="C1872" t="s">
        <v>665</v>
      </c>
      <c r="D1872" t="s">
        <v>675</v>
      </c>
      <c r="E1872" t="s">
        <v>835</v>
      </c>
      <c r="F1872" t="s">
        <v>668</v>
      </c>
      <c r="G1872" t="s">
        <v>669</v>
      </c>
    </row>
    <row r="1873" spans="1:7" hidden="1">
      <c r="A1873">
        <v>864489</v>
      </c>
      <c r="B1873" t="s">
        <v>5479</v>
      </c>
      <c r="C1873" t="s">
        <v>665</v>
      </c>
      <c r="D1873" t="s">
        <v>675</v>
      </c>
      <c r="E1873" t="s">
        <v>835</v>
      </c>
      <c r="F1873" t="s">
        <v>668</v>
      </c>
      <c r="G1873" t="s">
        <v>1448</v>
      </c>
    </row>
    <row r="1874" spans="1:7" hidden="1">
      <c r="A1874">
        <v>866957</v>
      </c>
      <c r="B1874" t="s">
        <v>5480</v>
      </c>
      <c r="C1874" t="s">
        <v>665</v>
      </c>
      <c r="D1874" t="s">
        <v>675</v>
      </c>
      <c r="E1874" t="s">
        <v>5481</v>
      </c>
      <c r="F1874" t="s">
        <v>5482</v>
      </c>
      <c r="G1874" t="s">
        <v>1049</v>
      </c>
    </row>
    <row r="1875" spans="1:7" hidden="1">
      <c r="A1875">
        <v>864395</v>
      </c>
      <c r="B1875" t="s">
        <v>5483</v>
      </c>
      <c r="C1875" t="s">
        <v>665</v>
      </c>
      <c r="D1875" t="s">
        <v>675</v>
      </c>
      <c r="E1875" t="s">
        <v>835</v>
      </c>
      <c r="F1875" t="s">
        <v>668</v>
      </c>
      <c r="G1875" t="s">
        <v>1110</v>
      </c>
    </row>
    <row r="1876" spans="1:7" hidden="1">
      <c r="A1876">
        <v>864586</v>
      </c>
      <c r="B1876" t="s">
        <v>5484</v>
      </c>
      <c r="C1876" t="s">
        <v>665</v>
      </c>
      <c r="D1876" t="s">
        <v>675</v>
      </c>
      <c r="E1876" t="s">
        <v>835</v>
      </c>
      <c r="F1876" t="s">
        <v>668</v>
      </c>
      <c r="G1876" t="s">
        <v>1263</v>
      </c>
    </row>
    <row r="1877" spans="1:7" hidden="1">
      <c r="A1877">
        <v>865515</v>
      </c>
      <c r="B1877" t="s">
        <v>5485</v>
      </c>
      <c r="C1877" t="s">
        <v>665</v>
      </c>
      <c r="D1877" t="s">
        <v>675</v>
      </c>
      <c r="E1877" t="s">
        <v>5486</v>
      </c>
      <c r="F1877" t="s">
        <v>5487</v>
      </c>
      <c r="G1877" t="s">
        <v>1038</v>
      </c>
    </row>
    <row r="1878" spans="1:7" hidden="1">
      <c r="A1878">
        <v>866735</v>
      </c>
      <c r="B1878" t="s">
        <v>5488</v>
      </c>
      <c r="C1878" t="s">
        <v>665</v>
      </c>
      <c r="D1878" t="s">
        <v>675</v>
      </c>
      <c r="E1878" t="s">
        <v>5489</v>
      </c>
      <c r="F1878" t="s">
        <v>5490</v>
      </c>
      <c r="G1878" t="s">
        <v>809</v>
      </c>
    </row>
    <row r="1879" spans="1:7" hidden="1">
      <c r="A1879">
        <v>864217</v>
      </c>
      <c r="B1879" t="s">
        <v>5491</v>
      </c>
      <c r="C1879" t="s">
        <v>665</v>
      </c>
      <c r="D1879" t="s">
        <v>675</v>
      </c>
      <c r="E1879" t="s">
        <v>835</v>
      </c>
      <c r="F1879" t="s">
        <v>668</v>
      </c>
      <c r="G1879" t="s">
        <v>669</v>
      </c>
    </row>
    <row r="1880" spans="1:7" hidden="1">
      <c r="A1880">
        <v>866325</v>
      </c>
      <c r="B1880" t="s">
        <v>5492</v>
      </c>
      <c r="C1880" t="s">
        <v>665</v>
      </c>
      <c r="D1880" t="s">
        <v>675</v>
      </c>
      <c r="E1880" t="s">
        <v>5493</v>
      </c>
      <c r="F1880" t="s">
        <v>5494</v>
      </c>
      <c r="G1880" t="s">
        <v>1296</v>
      </c>
    </row>
    <row r="1881" spans="1:7" hidden="1">
      <c r="A1881">
        <v>866146</v>
      </c>
      <c r="B1881" t="s">
        <v>5495</v>
      </c>
      <c r="C1881" t="s">
        <v>665</v>
      </c>
      <c r="D1881" t="s">
        <v>675</v>
      </c>
      <c r="E1881" t="s">
        <v>5496</v>
      </c>
      <c r="F1881" t="s">
        <v>5497</v>
      </c>
      <c r="G1881" t="s">
        <v>705</v>
      </c>
    </row>
    <row r="1882" spans="1:7" hidden="1">
      <c r="A1882">
        <v>865516</v>
      </c>
      <c r="B1882" t="s">
        <v>5498</v>
      </c>
      <c r="C1882" t="s">
        <v>665</v>
      </c>
      <c r="D1882" t="s">
        <v>675</v>
      </c>
      <c r="E1882" t="s">
        <v>5499</v>
      </c>
      <c r="F1882" t="s">
        <v>5500</v>
      </c>
      <c r="G1882" t="s">
        <v>1038</v>
      </c>
    </row>
    <row r="1883" spans="1:7" hidden="1">
      <c r="A1883">
        <v>866615</v>
      </c>
      <c r="B1883" t="s">
        <v>5501</v>
      </c>
      <c r="C1883" t="s">
        <v>665</v>
      </c>
      <c r="D1883" t="s">
        <v>675</v>
      </c>
      <c r="E1883" t="s">
        <v>5502</v>
      </c>
      <c r="F1883" t="s">
        <v>5503</v>
      </c>
      <c r="G1883" t="s">
        <v>888</v>
      </c>
    </row>
    <row r="1884" spans="1:7" hidden="1">
      <c r="A1884">
        <v>867761</v>
      </c>
      <c r="B1884" t="s">
        <v>5504</v>
      </c>
      <c r="C1884" t="s">
        <v>665</v>
      </c>
      <c r="D1884" t="s">
        <v>675</v>
      </c>
      <c r="E1884" t="s">
        <v>5505</v>
      </c>
      <c r="F1884" t="s">
        <v>5506</v>
      </c>
      <c r="G1884" t="s">
        <v>5507</v>
      </c>
    </row>
    <row r="1885" spans="1:7" hidden="1">
      <c r="A1885">
        <v>864396</v>
      </c>
      <c r="B1885" t="s">
        <v>5508</v>
      </c>
      <c r="C1885" t="s">
        <v>665</v>
      </c>
      <c r="D1885" t="s">
        <v>675</v>
      </c>
      <c r="E1885" t="s">
        <v>835</v>
      </c>
      <c r="F1885" t="s">
        <v>668</v>
      </c>
      <c r="G1885" t="s">
        <v>1326</v>
      </c>
    </row>
    <row r="1886" spans="1:7" hidden="1">
      <c r="A1886">
        <v>867508</v>
      </c>
      <c r="B1886" t="s">
        <v>5509</v>
      </c>
      <c r="C1886" t="s">
        <v>665</v>
      </c>
      <c r="D1886" t="s">
        <v>675</v>
      </c>
      <c r="E1886" t="s">
        <v>5510</v>
      </c>
      <c r="F1886" t="s">
        <v>5511</v>
      </c>
      <c r="G1886" t="s">
        <v>895</v>
      </c>
    </row>
    <row r="1887" spans="1:7" hidden="1">
      <c r="A1887">
        <v>866229</v>
      </c>
      <c r="B1887" t="s">
        <v>5512</v>
      </c>
      <c r="C1887" t="s">
        <v>665</v>
      </c>
      <c r="D1887" t="s">
        <v>675</v>
      </c>
      <c r="E1887" t="s">
        <v>5513</v>
      </c>
      <c r="F1887" t="s">
        <v>5514</v>
      </c>
      <c r="G1887" t="s">
        <v>1590</v>
      </c>
    </row>
    <row r="1888" spans="1:7" hidden="1">
      <c r="A1888">
        <v>867775</v>
      </c>
      <c r="B1888" t="s">
        <v>5515</v>
      </c>
      <c r="C1888" t="s">
        <v>665</v>
      </c>
      <c r="D1888" t="s">
        <v>675</v>
      </c>
      <c r="E1888" t="s">
        <v>5516</v>
      </c>
      <c r="F1888" t="s">
        <v>5517</v>
      </c>
      <c r="G1888" t="s">
        <v>997</v>
      </c>
    </row>
    <row r="1889" spans="1:7" hidden="1">
      <c r="A1889">
        <v>864284</v>
      </c>
      <c r="B1889" t="s">
        <v>5518</v>
      </c>
      <c r="C1889" t="s">
        <v>665</v>
      </c>
      <c r="D1889" t="s">
        <v>675</v>
      </c>
      <c r="E1889" t="s">
        <v>835</v>
      </c>
      <c r="F1889" t="s">
        <v>668</v>
      </c>
      <c r="G1889" t="s">
        <v>1420</v>
      </c>
    </row>
    <row r="1890" spans="1:7" hidden="1">
      <c r="A1890">
        <v>866457</v>
      </c>
      <c r="B1890" t="s">
        <v>5519</v>
      </c>
      <c r="C1890" t="s">
        <v>665</v>
      </c>
      <c r="D1890" t="s">
        <v>675</v>
      </c>
      <c r="E1890" t="s">
        <v>5520</v>
      </c>
      <c r="F1890" t="s">
        <v>5521</v>
      </c>
      <c r="G1890" t="s">
        <v>683</v>
      </c>
    </row>
    <row r="1891" spans="1:7" hidden="1">
      <c r="A1891">
        <v>867195</v>
      </c>
      <c r="B1891" t="s">
        <v>5522</v>
      </c>
      <c r="C1891" t="s">
        <v>665</v>
      </c>
      <c r="D1891" t="s">
        <v>675</v>
      </c>
      <c r="E1891" t="s">
        <v>5523</v>
      </c>
      <c r="F1891" t="s">
        <v>5524</v>
      </c>
      <c r="G1891" t="s">
        <v>944</v>
      </c>
    </row>
    <row r="1892" spans="1:7" hidden="1">
      <c r="A1892">
        <v>864298</v>
      </c>
      <c r="B1892" t="s">
        <v>5525</v>
      </c>
      <c r="C1892" t="s">
        <v>665</v>
      </c>
      <c r="D1892" t="s">
        <v>675</v>
      </c>
      <c r="E1892" t="s">
        <v>835</v>
      </c>
      <c r="F1892" t="s">
        <v>668</v>
      </c>
      <c r="G1892" t="s">
        <v>1045</v>
      </c>
    </row>
    <row r="1893" spans="1:7" hidden="1">
      <c r="A1893">
        <v>864171</v>
      </c>
      <c r="B1893" t="s">
        <v>5526</v>
      </c>
      <c r="C1893" t="s">
        <v>665</v>
      </c>
      <c r="D1893" t="s">
        <v>675</v>
      </c>
      <c r="E1893" t="s">
        <v>835</v>
      </c>
      <c r="F1893" t="s">
        <v>668</v>
      </c>
      <c r="G1893" t="s">
        <v>1334</v>
      </c>
    </row>
    <row r="1894" spans="1:7" hidden="1">
      <c r="A1894">
        <v>866839</v>
      </c>
      <c r="B1894" t="s">
        <v>5527</v>
      </c>
      <c r="C1894" t="s">
        <v>665</v>
      </c>
      <c r="D1894" t="s">
        <v>675</v>
      </c>
      <c r="E1894" t="s">
        <v>5528</v>
      </c>
      <c r="F1894" t="s">
        <v>5529</v>
      </c>
      <c r="G1894" t="s">
        <v>1341</v>
      </c>
    </row>
    <row r="1895" spans="1:7" hidden="1">
      <c r="A1895">
        <v>864964</v>
      </c>
      <c r="B1895" t="s">
        <v>5530</v>
      </c>
      <c r="C1895" t="s">
        <v>665</v>
      </c>
      <c r="D1895" t="s">
        <v>675</v>
      </c>
      <c r="E1895" t="s">
        <v>5531</v>
      </c>
      <c r="F1895" t="s">
        <v>5532</v>
      </c>
      <c r="G1895" t="s">
        <v>865</v>
      </c>
    </row>
    <row r="1896" spans="1:7" hidden="1">
      <c r="A1896">
        <v>867115</v>
      </c>
      <c r="B1896" t="s">
        <v>5533</v>
      </c>
      <c r="C1896" t="s">
        <v>665</v>
      </c>
      <c r="D1896" t="s">
        <v>675</v>
      </c>
      <c r="E1896" t="s">
        <v>5534</v>
      </c>
      <c r="F1896" t="s">
        <v>5535</v>
      </c>
      <c r="G1896" t="s">
        <v>851</v>
      </c>
    </row>
    <row r="1897" spans="1:7" hidden="1">
      <c r="A1897">
        <v>866458</v>
      </c>
      <c r="B1897" t="s">
        <v>5536</v>
      </c>
      <c r="C1897" t="s">
        <v>665</v>
      </c>
      <c r="D1897" t="s">
        <v>675</v>
      </c>
      <c r="E1897" t="s">
        <v>5537</v>
      </c>
      <c r="F1897" t="s">
        <v>5538</v>
      </c>
      <c r="G1897" t="s">
        <v>683</v>
      </c>
    </row>
    <row r="1898" spans="1:7" hidden="1">
      <c r="A1898">
        <v>866840</v>
      </c>
      <c r="B1898" t="s">
        <v>728</v>
      </c>
      <c r="C1898" t="s">
        <v>665</v>
      </c>
      <c r="D1898" t="s">
        <v>675</v>
      </c>
      <c r="E1898" t="s">
        <v>5539</v>
      </c>
      <c r="F1898" t="s">
        <v>5540</v>
      </c>
      <c r="G1898" t="s">
        <v>1341</v>
      </c>
    </row>
    <row r="1899" spans="1:7" hidden="1">
      <c r="A1899">
        <v>864535</v>
      </c>
      <c r="B1899" t="s">
        <v>5541</v>
      </c>
      <c r="C1899" t="s">
        <v>665</v>
      </c>
      <c r="D1899" t="s">
        <v>675</v>
      </c>
      <c r="E1899" t="s">
        <v>835</v>
      </c>
      <c r="F1899" t="s">
        <v>668</v>
      </c>
      <c r="G1899" t="s">
        <v>913</v>
      </c>
    </row>
    <row r="1900" spans="1:7" hidden="1">
      <c r="A1900">
        <v>865604</v>
      </c>
      <c r="B1900" t="s">
        <v>5542</v>
      </c>
      <c r="C1900" t="s">
        <v>665</v>
      </c>
      <c r="D1900" t="s">
        <v>675</v>
      </c>
      <c r="E1900" t="s">
        <v>5543</v>
      </c>
      <c r="F1900" t="s">
        <v>5544</v>
      </c>
      <c r="G1900" t="s">
        <v>1128</v>
      </c>
    </row>
    <row r="1901" spans="1:7" hidden="1">
      <c r="A1901">
        <v>866958</v>
      </c>
      <c r="B1901" t="s">
        <v>5545</v>
      </c>
      <c r="C1901" t="s">
        <v>665</v>
      </c>
      <c r="D1901" t="s">
        <v>675</v>
      </c>
      <c r="E1901" t="s">
        <v>5546</v>
      </c>
      <c r="F1901" t="s">
        <v>5547</v>
      </c>
      <c r="G1901" t="s">
        <v>1049</v>
      </c>
    </row>
    <row r="1902" spans="1:7" hidden="1">
      <c r="A1902">
        <v>864296</v>
      </c>
      <c r="B1902" t="s">
        <v>5548</v>
      </c>
      <c r="C1902" t="s">
        <v>665</v>
      </c>
      <c r="D1902" t="s">
        <v>675</v>
      </c>
      <c r="E1902" t="s">
        <v>835</v>
      </c>
      <c r="F1902" t="s">
        <v>668</v>
      </c>
      <c r="G1902" t="s">
        <v>1045</v>
      </c>
    </row>
    <row r="1903" spans="1:7" hidden="1">
      <c r="A1903">
        <v>867049</v>
      </c>
      <c r="B1903" t="s">
        <v>5549</v>
      </c>
      <c r="C1903" t="s">
        <v>665</v>
      </c>
      <c r="D1903" t="s">
        <v>675</v>
      </c>
      <c r="E1903" t="s">
        <v>5550</v>
      </c>
      <c r="F1903" t="s">
        <v>5551</v>
      </c>
      <c r="G1903" t="s">
        <v>823</v>
      </c>
    </row>
    <row r="1904" spans="1:7" hidden="1">
      <c r="A1904">
        <v>866736</v>
      </c>
      <c r="B1904" t="s">
        <v>5552</v>
      </c>
      <c r="C1904" t="s">
        <v>665</v>
      </c>
      <c r="D1904" t="s">
        <v>675</v>
      </c>
      <c r="E1904" t="s">
        <v>5553</v>
      </c>
      <c r="F1904" t="s">
        <v>5554</v>
      </c>
      <c r="G1904" t="s">
        <v>809</v>
      </c>
    </row>
    <row r="1905" spans="1:7" hidden="1">
      <c r="A1905">
        <v>865462</v>
      </c>
      <c r="B1905" t="s">
        <v>5555</v>
      </c>
      <c r="C1905" t="s">
        <v>665</v>
      </c>
      <c r="D1905" t="s">
        <v>675</v>
      </c>
      <c r="E1905" t="s">
        <v>5556</v>
      </c>
      <c r="F1905" t="s">
        <v>5557</v>
      </c>
      <c r="G1905" t="s">
        <v>804</v>
      </c>
    </row>
    <row r="1906" spans="1:7" hidden="1">
      <c r="A1906">
        <v>864214</v>
      </c>
      <c r="B1906" t="s">
        <v>5558</v>
      </c>
      <c r="C1906" t="s">
        <v>665</v>
      </c>
      <c r="D1906" t="s">
        <v>675</v>
      </c>
      <c r="E1906" t="s">
        <v>835</v>
      </c>
      <c r="F1906" t="s">
        <v>668</v>
      </c>
      <c r="G1906" t="s">
        <v>1078</v>
      </c>
    </row>
    <row r="1907" spans="1:7" hidden="1">
      <c r="A1907">
        <v>864397</v>
      </c>
      <c r="B1907" t="s">
        <v>5559</v>
      </c>
      <c r="C1907" t="s">
        <v>665</v>
      </c>
      <c r="D1907" t="s">
        <v>675</v>
      </c>
      <c r="E1907" t="s">
        <v>835</v>
      </c>
      <c r="F1907" t="s">
        <v>668</v>
      </c>
      <c r="G1907" t="s">
        <v>1049</v>
      </c>
    </row>
    <row r="1908" spans="1:7" hidden="1">
      <c r="A1908">
        <v>867302</v>
      </c>
      <c r="B1908" t="s">
        <v>5560</v>
      </c>
      <c r="C1908" t="s">
        <v>665</v>
      </c>
      <c r="D1908" t="s">
        <v>675</v>
      </c>
      <c r="E1908" t="s">
        <v>5561</v>
      </c>
      <c r="F1908" t="s">
        <v>5562</v>
      </c>
      <c r="G1908" t="s">
        <v>1219</v>
      </c>
    </row>
    <row r="1909" spans="1:7" hidden="1">
      <c r="A1909">
        <v>867509</v>
      </c>
      <c r="B1909" t="s">
        <v>5563</v>
      </c>
      <c r="C1909" t="s">
        <v>665</v>
      </c>
      <c r="D1909" t="s">
        <v>675</v>
      </c>
      <c r="E1909" t="s">
        <v>5564</v>
      </c>
      <c r="F1909" t="s">
        <v>5565</v>
      </c>
      <c r="G1909" t="s">
        <v>895</v>
      </c>
    </row>
    <row r="1910" spans="1:7" hidden="1">
      <c r="A1910">
        <v>865108</v>
      </c>
      <c r="B1910" t="s">
        <v>5566</v>
      </c>
      <c r="C1910" t="s">
        <v>665</v>
      </c>
      <c r="D1910" t="s">
        <v>675</v>
      </c>
      <c r="E1910" t="s">
        <v>5567</v>
      </c>
      <c r="F1910" t="s">
        <v>5568</v>
      </c>
      <c r="G1910" t="s">
        <v>1162</v>
      </c>
    </row>
    <row r="1911" spans="1:7" hidden="1">
      <c r="A1911">
        <v>867628</v>
      </c>
      <c r="B1911" t="s">
        <v>5569</v>
      </c>
      <c r="C1911" t="s">
        <v>665</v>
      </c>
      <c r="D1911" t="s">
        <v>675</v>
      </c>
      <c r="E1911" t="s">
        <v>5570</v>
      </c>
      <c r="F1911" t="s">
        <v>5571</v>
      </c>
      <c r="G1911" t="s">
        <v>783</v>
      </c>
    </row>
    <row r="1912" spans="1:7" hidden="1">
      <c r="A1912">
        <v>864490</v>
      </c>
      <c r="B1912" t="s">
        <v>5572</v>
      </c>
      <c r="C1912" t="s">
        <v>665</v>
      </c>
      <c r="D1912" t="s">
        <v>675</v>
      </c>
      <c r="E1912" t="s">
        <v>835</v>
      </c>
      <c r="F1912" t="s">
        <v>668</v>
      </c>
      <c r="G1912" t="s">
        <v>779</v>
      </c>
    </row>
    <row r="1913" spans="1:7" hidden="1">
      <c r="A1913">
        <v>867437</v>
      </c>
      <c r="B1913" t="s">
        <v>5573</v>
      </c>
      <c r="C1913" t="s">
        <v>665</v>
      </c>
      <c r="D1913" t="s">
        <v>675</v>
      </c>
      <c r="E1913" t="s">
        <v>5574</v>
      </c>
      <c r="F1913" t="s">
        <v>5575</v>
      </c>
      <c r="G1913" t="s">
        <v>814</v>
      </c>
    </row>
    <row r="1914" spans="1:7" hidden="1">
      <c r="A1914">
        <v>866326</v>
      </c>
      <c r="B1914" t="s">
        <v>5576</v>
      </c>
      <c r="C1914" t="s">
        <v>665</v>
      </c>
      <c r="D1914" t="s">
        <v>675</v>
      </c>
      <c r="E1914" t="s">
        <v>5577</v>
      </c>
      <c r="F1914" t="s">
        <v>5578</v>
      </c>
      <c r="G1914" t="s">
        <v>1296</v>
      </c>
    </row>
    <row r="1915" spans="1:7" hidden="1">
      <c r="A1915">
        <v>867629</v>
      </c>
      <c r="B1915" t="s">
        <v>5579</v>
      </c>
      <c r="C1915" t="s">
        <v>665</v>
      </c>
      <c r="D1915" t="s">
        <v>675</v>
      </c>
      <c r="E1915" t="s">
        <v>5580</v>
      </c>
      <c r="F1915" t="s">
        <v>5581</v>
      </c>
      <c r="G1915" t="s">
        <v>783</v>
      </c>
    </row>
    <row r="1916" spans="1:7" hidden="1">
      <c r="A1916">
        <v>867303</v>
      </c>
      <c r="B1916" t="s">
        <v>5582</v>
      </c>
      <c r="C1916" t="s">
        <v>665</v>
      </c>
      <c r="D1916" t="s">
        <v>675</v>
      </c>
      <c r="E1916" t="s">
        <v>5583</v>
      </c>
      <c r="F1916" t="s">
        <v>5584</v>
      </c>
      <c r="G1916" t="s">
        <v>1219</v>
      </c>
    </row>
    <row r="1917" spans="1:7" hidden="1">
      <c r="A1917">
        <v>866327</v>
      </c>
      <c r="B1917" t="s">
        <v>5585</v>
      </c>
      <c r="C1917" t="s">
        <v>665</v>
      </c>
      <c r="D1917" t="s">
        <v>675</v>
      </c>
      <c r="E1917" t="s">
        <v>5586</v>
      </c>
      <c r="F1917" t="s">
        <v>5587</v>
      </c>
      <c r="G1917" t="s">
        <v>1296</v>
      </c>
    </row>
    <row r="1918" spans="1:7" hidden="1">
      <c r="A1918">
        <v>865605</v>
      </c>
      <c r="B1918" t="s">
        <v>5588</v>
      </c>
      <c r="C1918" t="s">
        <v>665</v>
      </c>
      <c r="D1918" t="s">
        <v>675</v>
      </c>
      <c r="E1918" t="s">
        <v>5589</v>
      </c>
      <c r="F1918" t="s">
        <v>5590</v>
      </c>
      <c r="G1918" t="s">
        <v>1128</v>
      </c>
    </row>
    <row r="1919" spans="1:7" hidden="1">
      <c r="A1919">
        <v>865463</v>
      </c>
      <c r="B1919" t="s">
        <v>5591</v>
      </c>
      <c r="C1919" t="s">
        <v>665</v>
      </c>
      <c r="D1919" t="s">
        <v>675</v>
      </c>
      <c r="E1919" t="s">
        <v>5592</v>
      </c>
      <c r="F1919" t="s">
        <v>5593</v>
      </c>
      <c r="G1919" t="s">
        <v>804</v>
      </c>
    </row>
    <row r="1920" spans="1:7" hidden="1">
      <c r="A1920">
        <v>865517</v>
      </c>
      <c r="B1920" t="s">
        <v>5594</v>
      </c>
      <c r="C1920" t="s">
        <v>665</v>
      </c>
      <c r="D1920" t="s">
        <v>675</v>
      </c>
      <c r="E1920" t="s">
        <v>5595</v>
      </c>
      <c r="F1920" t="s">
        <v>5596</v>
      </c>
      <c r="G1920" t="s">
        <v>1038</v>
      </c>
    </row>
    <row r="1921" spans="1:7" hidden="1">
      <c r="A1921">
        <v>865737</v>
      </c>
      <c r="B1921" t="s">
        <v>5597</v>
      </c>
      <c r="C1921" t="s">
        <v>665</v>
      </c>
      <c r="D1921" t="s">
        <v>675</v>
      </c>
      <c r="E1921" t="s">
        <v>5598</v>
      </c>
      <c r="F1921" t="s">
        <v>5599</v>
      </c>
      <c r="G1921" t="s">
        <v>2287</v>
      </c>
    </row>
    <row r="1922" spans="1:7" hidden="1">
      <c r="A1922">
        <v>865938</v>
      </c>
      <c r="B1922" t="s">
        <v>5600</v>
      </c>
      <c r="C1922" t="s">
        <v>665</v>
      </c>
      <c r="D1922" t="s">
        <v>675</v>
      </c>
      <c r="E1922" t="s">
        <v>5601</v>
      </c>
      <c r="F1922" t="s">
        <v>5602</v>
      </c>
      <c r="G1922" t="s">
        <v>1103</v>
      </c>
    </row>
    <row r="1923" spans="1:7" hidden="1">
      <c r="A1923">
        <v>865464</v>
      </c>
      <c r="B1923" t="s">
        <v>5603</v>
      </c>
      <c r="C1923" t="s">
        <v>665</v>
      </c>
      <c r="D1923" t="s">
        <v>675</v>
      </c>
      <c r="E1923" t="s">
        <v>5604</v>
      </c>
      <c r="F1923" t="s">
        <v>5605</v>
      </c>
      <c r="G1923" t="s">
        <v>804</v>
      </c>
    </row>
    <row r="1924" spans="1:7" hidden="1">
      <c r="A1924">
        <v>865606</v>
      </c>
      <c r="B1924" t="s">
        <v>5606</v>
      </c>
      <c r="C1924" t="s">
        <v>665</v>
      </c>
      <c r="D1924" t="s">
        <v>675</v>
      </c>
      <c r="E1924" t="s">
        <v>5607</v>
      </c>
      <c r="F1924" t="s">
        <v>5608</v>
      </c>
      <c r="G1924" t="s">
        <v>1128</v>
      </c>
    </row>
    <row r="1925" spans="1:7" hidden="1">
      <c r="A1925">
        <v>865257</v>
      </c>
      <c r="B1925" t="s">
        <v>5609</v>
      </c>
      <c r="C1925" t="s">
        <v>665</v>
      </c>
      <c r="D1925" t="s">
        <v>675</v>
      </c>
      <c r="E1925" t="s">
        <v>5610</v>
      </c>
      <c r="F1925" t="s">
        <v>5611</v>
      </c>
      <c r="G1925" t="s">
        <v>1511</v>
      </c>
    </row>
    <row r="1926" spans="1:7" hidden="1">
      <c r="A1926">
        <v>866959</v>
      </c>
      <c r="B1926" t="s">
        <v>5612</v>
      </c>
      <c r="C1926" t="s">
        <v>665</v>
      </c>
      <c r="D1926" t="s">
        <v>675</v>
      </c>
      <c r="E1926" t="s">
        <v>5613</v>
      </c>
      <c r="F1926" t="s">
        <v>5614</v>
      </c>
      <c r="G1926" t="s">
        <v>1049</v>
      </c>
    </row>
    <row r="1927" spans="1:7" hidden="1">
      <c r="A1927">
        <v>865895</v>
      </c>
      <c r="B1927" t="s">
        <v>5615</v>
      </c>
      <c r="C1927" t="s">
        <v>665</v>
      </c>
      <c r="D1927" t="s">
        <v>675</v>
      </c>
      <c r="E1927" t="s">
        <v>5616</v>
      </c>
      <c r="F1927" t="s">
        <v>5617</v>
      </c>
      <c r="G1927" t="s">
        <v>1420</v>
      </c>
    </row>
    <row r="1928" spans="1:7" hidden="1">
      <c r="A1928">
        <v>865860</v>
      </c>
      <c r="B1928" t="s">
        <v>5618</v>
      </c>
      <c r="C1928" t="s">
        <v>665</v>
      </c>
      <c r="D1928" t="s">
        <v>675</v>
      </c>
      <c r="E1928" t="s">
        <v>5619</v>
      </c>
      <c r="F1928" t="s">
        <v>5620</v>
      </c>
      <c r="G1928" t="s">
        <v>921</v>
      </c>
    </row>
    <row r="1929" spans="1:7" hidden="1">
      <c r="A1929">
        <v>867581</v>
      </c>
      <c r="B1929" t="s">
        <v>5621</v>
      </c>
      <c r="C1929" t="s">
        <v>665</v>
      </c>
      <c r="D1929" t="s">
        <v>675</v>
      </c>
      <c r="E1929" t="s">
        <v>5622</v>
      </c>
      <c r="F1929" t="s">
        <v>5623</v>
      </c>
      <c r="G1929" t="s">
        <v>1089</v>
      </c>
    </row>
    <row r="1930" spans="1:7" hidden="1">
      <c r="A1930">
        <v>865550</v>
      </c>
      <c r="B1930" t="s">
        <v>5624</v>
      </c>
      <c r="C1930" t="s">
        <v>665</v>
      </c>
      <c r="D1930" t="s">
        <v>675</v>
      </c>
      <c r="E1930" t="s">
        <v>5625</v>
      </c>
      <c r="F1930" t="s">
        <v>5626</v>
      </c>
      <c r="G1930" t="s">
        <v>685</v>
      </c>
    </row>
    <row r="1931" spans="1:7" hidden="1">
      <c r="A1931">
        <v>866057</v>
      </c>
      <c r="B1931" t="s">
        <v>5627</v>
      </c>
      <c r="C1931" t="s">
        <v>665</v>
      </c>
      <c r="D1931" t="s">
        <v>675</v>
      </c>
      <c r="E1931" t="s">
        <v>5628</v>
      </c>
      <c r="F1931" t="s">
        <v>5629</v>
      </c>
      <c r="G1931" t="s">
        <v>828</v>
      </c>
    </row>
    <row r="1932" spans="1:7" hidden="1">
      <c r="A1932">
        <v>866459</v>
      </c>
      <c r="B1932" t="s">
        <v>5630</v>
      </c>
      <c r="C1932" t="s">
        <v>665</v>
      </c>
      <c r="D1932" t="s">
        <v>675</v>
      </c>
      <c r="E1932" t="s">
        <v>5631</v>
      </c>
      <c r="F1932" t="s">
        <v>5632</v>
      </c>
      <c r="G1932" t="s">
        <v>683</v>
      </c>
    </row>
    <row r="1933" spans="1:7" hidden="1">
      <c r="A1933">
        <v>864863</v>
      </c>
      <c r="B1933" t="s">
        <v>5630</v>
      </c>
      <c r="C1933" t="s">
        <v>665</v>
      </c>
      <c r="D1933" t="s">
        <v>675</v>
      </c>
      <c r="E1933" t="s">
        <v>5633</v>
      </c>
      <c r="F1933" t="s">
        <v>5634</v>
      </c>
      <c r="G1933" t="s">
        <v>605</v>
      </c>
    </row>
    <row r="1934" spans="1:7" hidden="1">
      <c r="A1934">
        <v>867796</v>
      </c>
      <c r="B1934" t="s">
        <v>5635</v>
      </c>
      <c r="C1934" t="s">
        <v>665</v>
      </c>
      <c r="D1934" t="s">
        <v>675</v>
      </c>
      <c r="E1934" t="s">
        <v>5636</v>
      </c>
      <c r="F1934" t="s">
        <v>5637</v>
      </c>
      <c r="G1934" t="s">
        <v>898</v>
      </c>
    </row>
    <row r="1935" spans="1:7" hidden="1">
      <c r="A1935">
        <v>865056</v>
      </c>
      <c r="B1935" t="s">
        <v>5638</v>
      </c>
      <c r="C1935" t="s">
        <v>665</v>
      </c>
      <c r="D1935" t="s">
        <v>675</v>
      </c>
      <c r="E1935" t="s">
        <v>5639</v>
      </c>
      <c r="F1935" t="s">
        <v>5640</v>
      </c>
      <c r="G1935" t="s">
        <v>1139</v>
      </c>
    </row>
    <row r="1936" spans="1:7" hidden="1">
      <c r="A1936">
        <v>865607</v>
      </c>
      <c r="B1936" t="s">
        <v>5641</v>
      </c>
      <c r="C1936" t="s">
        <v>665</v>
      </c>
      <c r="D1936" t="s">
        <v>675</v>
      </c>
      <c r="E1936" t="s">
        <v>5642</v>
      </c>
      <c r="F1936" t="s">
        <v>5643</v>
      </c>
      <c r="G1936" t="s">
        <v>1128</v>
      </c>
    </row>
    <row r="1937" spans="1:7" hidden="1">
      <c r="A1937">
        <v>865608</v>
      </c>
      <c r="B1937" t="s">
        <v>5644</v>
      </c>
      <c r="C1937" t="s">
        <v>665</v>
      </c>
      <c r="D1937" t="s">
        <v>675</v>
      </c>
      <c r="E1937" t="s">
        <v>5645</v>
      </c>
      <c r="F1937" t="s">
        <v>5646</v>
      </c>
      <c r="G1937" t="s">
        <v>1128</v>
      </c>
    </row>
    <row r="1938" spans="1:7" hidden="1">
      <c r="A1938">
        <v>866538</v>
      </c>
      <c r="B1938" t="s">
        <v>5647</v>
      </c>
      <c r="C1938" t="s">
        <v>665</v>
      </c>
      <c r="D1938" t="s">
        <v>675</v>
      </c>
      <c r="E1938" t="s">
        <v>5648</v>
      </c>
      <c r="F1938" t="s">
        <v>5649</v>
      </c>
      <c r="G1938" t="s">
        <v>779</v>
      </c>
    </row>
    <row r="1939" spans="1:7" hidden="1">
      <c r="A1939">
        <v>866960</v>
      </c>
      <c r="B1939" t="s">
        <v>5650</v>
      </c>
      <c r="C1939" t="s">
        <v>665</v>
      </c>
      <c r="D1939" t="s">
        <v>675</v>
      </c>
      <c r="E1939" t="s">
        <v>5651</v>
      </c>
      <c r="F1939" t="s">
        <v>5652</v>
      </c>
      <c r="G1939" t="s">
        <v>1049</v>
      </c>
    </row>
    <row r="1940" spans="1:7" hidden="1">
      <c r="A1940">
        <v>865760</v>
      </c>
      <c r="B1940" t="s">
        <v>5653</v>
      </c>
      <c r="C1940" t="s">
        <v>665</v>
      </c>
      <c r="D1940" t="s">
        <v>675</v>
      </c>
      <c r="E1940" t="s">
        <v>5654</v>
      </c>
      <c r="F1940" t="s">
        <v>5655</v>
      </c>
      <c r="G1940" t="s">
        <v>913</v>
      </c>
    </row>
    <row r="1941" spans="1:7" hidden="1">
      <c r="A1941">
        <v>864864</v>
      </c>
      <c r="B1941" t="s">
        <v>5656</v>
      </c>
      <c r="C1941" t="s">
        <v>665</v>
      </c>
      <c r="D1941" t="s">
        <v>675</v>
      </c>
      <c r="E1941" t="s">
        <v>5657</v>
      </c>
      <c r="F1941" t="s">
        <v>5658</v>
      </c>
      <c r="G1941" t="s">
        <v>605</v>
      </c>
    </row>
    <row r="1942" spans="1:7" hidden="1">
      <c r="A1942">
        <v>865835</v>
      </c>
      <c r="B1942" t="s">
        <v>5659</v>
      </c>
      <c r="C1942" t="s">
        <v>665</v>
      </c>
      <c r="D1942" t="s">
        <v>675</v>
      </c>
      <c r="E1942" t="s">
        <v>5660</v>
      </c>
      <c r="F1942" t="s">
        <v>5661</v>
      </c>
      <c r="G1942" t="s">
        <v>992</v>
      </c>
    </row>
    <row r="1943" spans="1:7" hidden="1">
      <c r="A1943">
        <v>866460</v>
      </c>
      <c r="B1943" t="s">
        <v>5662</v>
      </c>
      <c r="C1943" t="s">
        <v>665</v>
      </c>
      <c r="D1943" t="s">
        <v>675</v>
      </c>
      <c r="E1943" t="s">
        <v>5663</v>
      </c>
      <c r="F1943" t="s">
        <v>5664</v>
      </c>
      <c r="G1943" t="s">
        <v>683</v>
      </c>
    </row>
    <row r="1944" spans="1:7" hidden="1">
      <c r="A1944">
        <v>864267</v>
      </c>
      <c r="B1944" t="s">
        <v>5665</v>
      </c>
      <c r="C1944" t="s">
        <v>665</v>
      </c>
      <c r="D1944" t="s">
        <v>675</v>
      </c>
      <c r="E1944" t="s">
        <v>835</v>
      </c>
      <c r="F1944" t="s">
        <v>668</v>
      </c>
      <c r="G1944" t="s">
        <v>1619</v>
      </c>
    </row>
    <row r="1945" spans="1:7" hidden="1">
      <c r="A1945">
        <v>865132</v>
      </c>
      <c r="B1945" t="s">
        <v>5666</v>
      </c>
      <c r="C1945" t="s">
        <v>665</v>
      </c>
      <c r="D1945" t="s">
        <v>675</v>
      </c>
      <c r="E1945" t="s">
        <v>5667</v>
      </c>
      <c r="F1945" t="s">
        <v>5668</v>
      </c>
      <c r="G1945" t="s">
        <v>846</v>
      </c>
    </row>
    <row r="1946" spans="1:7" hidden="1">
      <c r="A1946">
        <v>866961</v>
      </c>
      <c r="B1946" t="s">
        <v>5669</v>
      </c>
      <c r="C1946" t="s">
        <v>665</v>
      </c>
      <c r="D1946" t="s">
        <v>675</v>
      </c>
      <c r="E1946" t="s">
        <v>5670</v>
      </c>
      <c r="F1946" t="s">
        <v>5671</v>
      </c>
      <c r="G1946" t="s">
        <v>1049</v>
      </c>
    </row>
    <row r="1947" spans="1:7" hidden="1">
      <c r="A1947">
        <v>865421</v>
      </c>
      <c r="B1947" t="s">
        <v>5672</v>
      </c>
      <c r="C1947" t="s">
        <v>665</v>
      </c>
      <c r="D1947" t="s">
        <v>675</v>
      </c>
      <c r="E1947" t="s">
        <v>5673</v>
      </c>
      <c r="F1947" t="s">
        <v>5674</v>
      </c>
      <c r="G1947" t="s">
        <v>669</v>
      </c>
    </row>
    <row r="1948" spans="1:7" hidden="1">
      <c r="A1948">
        <v>865711</v>
      </c>
      <c r="B1948" t="s">
        <v>5675</v>
      </c>
      <c r="C1948" t="s">
        <v>665</v>
      </c>
      <c r="D1948" t="s">
        <v>675</v>
      </c>
      <c r="E1948" t="s">
        <v>5676</v>
      </c>
      <c r="F1948" t="s">
        <v>5677</v>
      </c>
      <c r="G1948" t="s">
        <v>1209</v>
      </c>
    </row>
    <row r="1949" spans="1:7" hidden="1">
      <c r="A1949">
        <v>865670</v>
      </c>
      <c r="B1949" t="s">
        <v>5678</v>
      </c>
      <c r="C1949" t="s">
        <v>665</v>
      </c>
      <c r="D1949" t="s">
        <v>675</v>
      </c>
      <c r="E1949" t="s">
        <v>5679</v>
      </c>
      <c r="F1949" t="s">
        <v>5680</v>
      </c>
      <c r="G1949" t="s">
        <v>795</v>
      </c>
    </row>
    <row r="1950" spans="1:7" hidden="1">
      <c r="A1950">
        <v>867393</v>
      </c>
      <c r="B1950" t="s">
        <v>5681</v>
      </c>
      <c r="C1950" t="s">
        <v>665</v>
      </c>
      <c r="D1950" t="s">
        <v>675</v>
      </c>
      <c r="E1950" t="s">
        <v>5682</v>
      </c>
      <c r="F1950" t="s">
        <v>5683</v>
      </c>
      <c r="G1950" t="s">
        <v>1110</v>
      </c>
    </row>
    <row r="1951" spans="1:7" hidden="1">
      <c r="A1951">
        <v>865960</v>
      </c>
      <c r="B1951" t="s">
        <v>5684</v>
      </c>
      <c r="C1951" t="s">
        <v>665</v>
      </c>
      <c r="D1951" t="s">
        <v>675</v>
      </c>
      <c r="E1951" t="s">
        <v>5685</v>
      </c>
      <c r="F1951" t="s">
        <v>5686</v>
      </c>
      <c r="G1951" t="s">
        <v>937</v>
      </c>
    </row>
    <row r="1952" spans="1:7" hidden="1">
      <c r="A1952">
        <v>865896</v>
      </c>
      <c r="B1952" t="s">
        <v>5687</v>
      </c>
      <c r="C1952" t="s">
        <v>665</v>
      </c>
      <c r="D1952" t="s">
        <v>675</v>
      </c>
      <c r="E1952" t="s">
        <v>5688</v>
      </c>
      <c r="F1952" t="s">
        <v>5689</v>
      </c>
      <c r="G1952" t="s">
        <v>1420</v>
      </c>
    </row>
    <row r="1953" spans="1:7" hidden="1">
      <c r="A1953">
        <v>866461</v>
      </c>
      <c r="B1953" t="s">
        <v>5690</v>
      </c>
      <c r="C1953" t="s">
        <v>665</v>
      </c>
      <c r="D1953" t="s">
        <v>675</v>
      </c>
      <c r="E1953" t="s">
        <v>5691</v>
      </c>
      <c r="F1953" t="s">
        <v>5692</v>
      </c>
      <c r="G1953" t="s">
        <v>683</v>
      </c>
    </row>
    <row r="1954" spans="1:7" hidden="1">
      <c r="A1954">
        <v>866328</v>
      </c>
      <c r="B1954" t="s">
        <v>5693</v>
      </c>
      <c r="C1954" t="s">
        <v>665</v>
      </c>
      <c r="D1954" t="s">
        <v>675</v>
      </c>
      <c r="E1954" t="s">
        <v>5694</v>
      </c>
      <c r="F1954" t="s">
        <v>5695</v>
      </c>
      <c r="G1954" t="s">
        <v>1296</v>
      </c>
    </row>
    <row r="1955" spans="1:7" hidden="1">
      <c r="A1955">
        <v>865356</v>
      </c>
      <c r="B1955" t="s">
        <v>5696</v>
      </c>
      <c r="C1955" t="s">
        <v>665</v>
      </c>
      <c r="D1955" t="s">
        <v>675</v>
      </c>
      <c r="E1955" t="s">
        <v>5697</v>
      </c>
      <c r="F1955" t="s">
        <v>5698</v>
      </c>
      <c r="G1955" t="s">
        <v>909</v>
      </c>
    </row>
    <row r="1956" spans="1:7" hidden="1">
      <c r="A1956">
        <v>867736</v>
      </c>
      <c r="B1956" t="s">
        <v>5699</v>
      </c>
      <c r="C1956" t="s">
        <v>665</v>
      </c>
      <c r="D1956" t="s">
        <v>675</v>
      </c>
      <c r="E1956" t="s">
        <v>5700</v>
      </c>
      <c r="F1956" t="s">
        <v>5701</v>
      </c>
      <c r="G1956" t="s">
        <v>1162</v>
      </c>
    </row>
    <row r="1957" spans="1:7" hidden="1">
      <c r="A1957">
        <v>864491</v>
      </c>
      <c r="B1957" t="s">
        <v>5702</v>
      </c>
      <c r="C1957" t="s">
        <v>665</v>
      </c>
      <c r="D1957" t="s">
        <v>675</v>
      </c>
      <c r="E1957" t="s">
        <v>835</v>
      </c>
      <c r="F1957" t="s">
        <v>668</v>
      </c>
      <c r="G1957" t="s">
        <v>851</v>
      </c>
    </row>
    <row r="1958" spans="1:7" hidden="1">
      <c r="A1958">
        <v>866462</v>
      </c>
      <c r="B1958" t="s">
        <v>5703</v>
      </c>
      <c r="C1958" t="s">
        <v>665</v>
      </c>
      <c r="D1958" t="s">
        <v>675</v>
      </c>
      <c r="E1958" t="s">
        <v>5704</v>
      </c>
      <c r="F1958" t="s">
        <v>5705</v>
      </c>
      <c r="G1958" t="s">
        <v>683</v>
      </c>
    </row>
    <row r="1959" spans="1:7" hidden="1">
      <c r="A1959">
        <v>867196</v>
      </c>
      <c r="B1959" t="s">
        <v>5706</v>
      </c>
      <c r="C1959" t="s">
        <v>665</v>
      </c>
      <c r="D1959" t="s">
        <v>675</v>
      </c>
      <c r="E1959" t="s">
        <v>5707</v>
      </c>
      <c r="F1959" t="s">
        <v>5708</v>
      </c>
      <c r="G1959" t="s">
        <v>944</v>
      </c>
    </row>
    <row r="1960" spans="1:7" hidden="1">
      <c r="A1960">
        <v>867582</v>
      </c>
      <c r="B1960" t="s">
        <v>5709</v>
      </c>
      <c r="C1960" t="s">
        <v>665</v>
      </c>
      <c r="D1960" t="s">
        <v>675</v>
      </c>
      <c r="E1960" t="s">
        <v>5710</v>
      </c>
      <c r="F1960" t="s">
        <v>5711</v>
      </c>
      <c r="G1960" t="s">
        <v>1089</v>
      </c>
    </row>
    <row r="1961" spans="1:7" hidden="1">
      <c r="A1961">
        <v>866463</v>
      </c>
      <c r="B1961" t="s">
        <v>5712</v>
      </c>
      <c r="C1961" t="s">
        <v>665</v>
      </c>
      <c r="D1961" t="s">
        <v>675</v>
      </c>
      <c r="E1961" t="s">
        <v>5713</v>
      </c>
      <c r="F1961" t="s">
        <v>5714</v>
      </c>
      <c r="G1961" t="s">
        <v>683</v>
      </c>
    </row>
    <row r="1962" spans="1:7" hidden="1">
      <c r="A1962">
        <v>867356</v>
      </c>
      <c r="B1962" t="s">
        <v>5715</v>
      </c>
      <c r="C1962" t="s">
        <v>665</v>
      </c>
      <c r="D1962" t="s">
        <v>675</v>
      </c>
      <c r="E1962" t="s">
        <v>5716</v>
      </c>
      <c r="F1962" t="s">
        <v>5717</v>
      </c>
      <c r="G1962" t="s">
        <v>1326</v>
      </c>
    </row>
    <row r="1963" spans="1:7" hidden="1">
      <c r="A1963">
        <v>865465</v>
      </c>
      <c r="B1963" t="s">
        <v>5718</v>
      </c>
      <c r="C1963" t="s">
        <v>665</v>
      </c>
      <c r="D1963" t="s">
        <v>675</v>
      </c>
      <c r="E1963" t="s">
        <v>5719</v>
      </c>
      <c r="F1963" t="s">
        <v>5720</v>
      </c>
      <c r="G1963" t="s">
        <v>804</v>
      </c>
    </row>
    <row r="1964" spans="1:7" hidden="1">
      <c r="A1964">
        <v>867197</v>
      </c>
      <c r="B1964" t="s">
        <v>5721</v>
      </c>
      <c r="C1964" t="s">
        <v>665</v>
      </c>
      <c r="D1964" t="s">
        <v>675</v>
      </c>
      <c r="E1964" t="s">
        <v>5722</v>
      </c>
      <c r="F1964" t="s">
        <v>5723</v>
      </c>
      <c r="G1964" t="s">
        <v>944</v>
      </c>
    </row>
    <row r="1965" spans="1:7" hidden="1">
      <c r="A1965">
        <v>867357</v>
      </c>
      <c r="B1965" t="s">
        <v>5724</v>
      </c>
      <c r="C1965" t="s">
        <v>665</v>
      </c>
      <c r="D1965" t="s">
        <v>675</v>
      </c>
      <c r="E1965" t="s">
        <v>5725</v>
      </c>
      <c r="F1965" t="s">
        <v>5726</v>
      </c>
      <c r="G1965" t="s">
        <v>1326</v>
      </c>
    </row>
    <row r="1966" spans="1:7" hidden="1">
      <c r="A1966">
        <v>866058</v>
      </c>
      <c r="B1966" t="s">
        <v>5727</v>
      </c>
      <c r="C1966" t="s">
        <v>665</v>
      </c>
      <c r="D1966" t="s">
        <v>675</v>
      </c>
      <c r="E1966" t="s">
        <v>5728</v>
      </c>
      <c r="F1966" t="s">
        <v>5729</v>
      </c>
      <c r="G1966" t="s">
        <v>828</v>
      </c>
    </row>
    <row r="1967" spans="1:7" hidden="1">
      <c r="A1967">
        <v>865269</v>
      </c>
      <c r="B1967" t="s">
        <v>5730</v>
      </c>
      <c r="C1967" t="s">
        <v>665</v>
      </c>
      <c r="D1967" t="s">
        <v>675</v>
      </c>
      <c r="E1967" t="s">
        <v>5731</v>
      </c>
      <c r="F1967" t="s">
        <v>5732</v>
      </c>
      <c r="G1967" t="s">
        <v>874</v>
      </c>
    </row>
    <row r="1968" spans="1:7" hidden="1">
      <c r="A1968">
        <v>867510</v>
      </c>
      <c r="B1968" t="s">
        <v>5733</v>
      </c>
      <c r="C1968" t="s">
        <v>665</v>
      </c>
      <c r="D1968" t="s">
        <v>675</v>
      </c>
      <c r="E1968" t="s">
        <v>5734</v>
      </c>
      <c r="F1968" t="s">
        <v>5735</v>
      </c>
      <c r="G1968" t="s">
        <v>895</v>
      </c>
    </row>
    <row r="1969" spans="1:7" hidden="1">
      <c r="A1969">
        <v>867262</v>
      </c>
      <c r="B1969" t="s">
        <v>5736</v>
      </c>
      <c r="C1969" t="s">
        <v>665</v>
      </c>
      <c r="D1969" t="s">
        <v>675</v>
      </c>
      <c r="E1969" t="s">
        <v>5737</v>
      </c>
      <c r="F1969" t="s">
        <v>5738</v>
      </c>
      <c r="G1969" t="s">
        <v>884</v>
      </c>
    </row>
    <row r="1970" spans="1:7" hidden="1">
      <c r="A1970">
        <v>867533</v>
      </c>
      <c r="B1970" t="s">
        <v>5739</v>
      </c>
      <c r="C1970" t="s">
        <v>665</v>
      </c>
      <c r="D1970" t="s">
        <v>675</v>
      </c>
      <c r="E1970" t="s">
        <v>5740</v>
      </c>
      <c r="F1970" t="s">
        <v>5741</v>
      </c>
      <c r="G1970" t="s">
        <v>898</v>
      </c>
    </row>
    <row r="1971" spans="1:7" hidden="1">
      <c r="A1971">
        <v>866962</v>
      </c>
      <c r="B1971" t="s">
        <v>5742</v>
      </c>
      <c r="C1971" t="s">
        <v>665</v>
      </c>
      <c r="D1971" t="s">
        <v>675</v>
      </c>
      <c r="E1971" t="s">
        <v>5743</v>
      </c>
      <c r="F1971" t="s">
        <v>5744</v>
      </c>
      <c r="G1971" t="s">
        <v>1049</v>
      </c>
    </row>
    <row r="1972" spans="1:7" hidden="1">
      <c r="A1972">
        <v>864398</v>
      </c>
      <c r="B1972" t="s">
        <v>5745</v>
      </c>
      <c r="C1972" t="s">
        <v>665</v>
      </c>
      <c r="D1972" t="s">
        <v>675</v>
      </c>
      <c r="E1972" t="s">
        <v>835</v>
      </c>
      <c r="F1972" t="s">
        <v>668</v>
      </c>
      <c r="G1972" t="s">
        <v>809</v>
      </c>
    </row>
    <row r="1973" spans="1:7" hidden="1">
      <c r="A1973">
        <v>865466</v>
      </c>
      <c r="B1973" t="s">
        <v>5746</v>
      </c>
      <c r="C1973" t="s">
        <v>665</v>
      </c>
      <c r="D1973" t="s">
        <v>675</v>
      </c>
      <c r="E1973" t="s">
        <v>5747</v>
      </c>
      <c r="F1973" t="s">
        <v>5748</v>
      </c>
      <c r="G1973" t="s">
        <v>804</v>
      </c>
    </row>
    <row r="1974" spans="1:7" hidden="1">
      <c r="A1974">
        <v>864399</v>
      </c>
      <c r="B1974" t="s">
        <v>5749</v>
      </c>
      <c r="C1974" t="s">
        <v>665</v>
      </c>
      <c r="D1974" t="s">
        <v>675</v>
      </c>
      <c r="E1974" t="s">
        <v>835</v>
      </c>
      <c r="F1974" t="s">
        <v>668</v>
      </c>
      <c r="G1974" t="s">
        <v>823</v>
      </c>
    </row>
    <row r="1975" spans="1:7" hidden="1">
      <c r="A1975">
        <v>864914</v>
      </c>
      <c r="B1975" t="s">
        <v>5750</v>
      </c>
      <c r="C1975" t="s">
        <v>665</v>
      </c>
      <c r="D1975" t="s">
        <v>675</v>
      </c>
      <c r="E1975" t="s">
        <v>5751</v>
      </c>
      <c r="F1975" t="s">
        <v>5752</v>
      </c>
      <c r="G1975" t="s">
        <v>905</v>
      </c>
    </row>
    <row r="1976" spans="1:7" hidden="1">
      <c r="A1976">
        <v>865836</v>
      </c>
      <c r="B1976" t="s">
        <v>5753</v>
      </c>
      <c r="C1976" t="s">
        <v>665</v>
      </c>
      <c r="D1976" t="s">
        <v>675</v>
      </c>
      <c r="E1976" t="s">
        <v>5754</v>
      </c>
      <c r="F1976" t="s">
        <v>5755</v>
      </c>
      <c r="G1976" t="s">
        <v>992</v>
      </c>
    </row>
    <row r="1977" spans="1:7" hidden="1">
      <c r="A1977">
        <v>865057</v>
      </c>
      <c r="B1977" t="s">
        <v>5756</v>
      </c>
      <c r="C1977" t="s">
        <v>665</v>
      </c>
      <c r="D1977" t="s">
        <v>675</v>
      </c>
      <c r="E1977" t="s">
        <v>5757</v>
      </c>
      <c r="F1977" t="s">
        <v>5758</v>
      </c>
      <c r="G1977" t="s">
        <v>1139</v>
      </c>
    </row>
    <row r="1978" spans="1:7" hidden="1">
      <c r="A1978">
        <v>866230</v>
      </c>
      <c r="B1978" t="s">
        <v>5759</v>
      </c>
      <c r="C1978" t="s">
        <v>665</v>
      </c>
      <c r="D1978" t="s">
        <v>675</v>
      </c>
      <c r="E1978" t="s">
        <v>5760</v>
      </c>
      <c r="F1978" t="s">
        <v>5761</v>
      </c>
      <c r="G1978" t="s">
        <v>1590</v>
      </c>
    </row>
    <row r="1979" spans="1:7" hidden="1">
      <c r="A1979">
        <v>866737</v>
      </c>
      <c r="B1979" t="s">
        <v>5762</v>
      </c>
      <c r="C1979" t="s">
        <v>665</v>
      </c>
      <c r="D1979" t="s">
        <v>675</v>
      </c>
      <c r="E1979" t="s">
        <v>5763</v>
      </c>
      <c r="F1979" t="s">
        <v>5764</v>
      </c>
      <c r="G1979" t="s">
        <v>809</v>
      </c>
    </row>
    <row r="1980" spans="1:7" hidden="1">
      <c r="A1980">
        <v>865299</v>
      </c>
      <c r="B1980" t="s">
        <v>5765</v>
      </c>
      <c r="C1980" t="s">
        <v>665</v>
      </c>
      <c r="D1980" t="s">
        <v>675</v>
      </c>
      <c r="E1980" t="s">
        <v>5766</v>
      </c>
      <c r="F1980" t="s">
        <v>5767</v>
      </c>
      <c r="G1980" t="s">
        <v>1241</v>
      </c>
    </row>
    <row r="1981" spans="1:7" hidden="1">
      <c r="A1981">
        <v>866539</v>
      </c>
      <c r="B1981" t="s">
        <v>5768</v>
      </c>
      <c r="C1981" t="s">
        <v>665</v>
      </c>
      <c r="D1981" t="s">
        <v>675</v>
      </c>
      <c r="E1981" t="s">
        <v>5769</v>
      </c>
      <c r="F1981" t="s">
        <v>5770</v>
      </c>
      <c r="G1981" t="s">
        <v>779</v>
      </c>
    </row>
    <row r="1982" spans="1:7" hidden="1">
      <c r="A1982">
        <v>865467</v>
      </c>
      <c r="B1982" t="s">
        <v>5771</v>
      </c>
      <c r="C1982" t="s">
        <v>665</v>
      </c>
      <c r="D1982" t="s">
        <v>675</v>
      </c>
      <c r="E1982" t="s">
        <v>5772</v>
      </c>
      <c r="F1982" t="s">
        <v>5773</v>
      </c>
      <c r="G1982" t="s">
        <v>804</v>
      </c>
    </row>
    <row r="1983" spans="1:7" hidden="1">
      <c r="A1983">
        <v>866540</v>
      </c>
      <c r="B1983" t="s">
        <v>5774</v>
      </c>
      <c r="C1983" t="s">
        <v>665</v>
      </c>
      <c r="D1983" t="s">
        <v>675</v>
      </c>
      <c r="E1983" t="s">
        <v>5775</v>
      </c>
      <c r="F1983" t="s">
        <v>5776</v>
      </c>
      <c r="G1983" t="s">
        <v>779</v>
      </c>
    </row>
    <row r="1984" spans="1:7" hidden="1">
      <c r="A1984">
        <v>867116</v>
      </c>
      <c r="B1984" t="s">
        <v>5777</v>
      </c>
      <c r="C1984" t="s">
        <v>665</v>
      </c>
      <c r="D1984" t="s">
        <v>675</v>
      </c>
      <c r="E1984" t="s">
        <v>5778</v>
      </c>
      <c r="F1984" t="s">
        <v>5779</v>
      </c>
      <c r="G1984" t="s">
        <v>851</v>
      </c>
    </row>
    <row r="1985" spans="1:7" hidden="1">
      <c r="A1985">
        <v>866738</v>
      </c>
      <c r="B1985" t="s">
        <v>5780</v>
      </c>
      <c r="C1985" t="s">
        <v>665</v>
      </c>
      <c r="D1985" t="s">
        <v>675</v>
      </c>
      <c r="E1985" t="s">
        <v>5781</v>
      </c>
      <c r="F1985" t="s">
        <v>5782</v>
      </c>
      <c r="G1985" t="s">
        <v>809</v>
      </c>
    </row>
    <row r="1986" spans="1:7" hidden="1">
      <c r="A1986">
        <v>865218</v>
      </c>
      <c r="B1986" t="s">
        <v>5783</v>
      </c>
      <c r="C1986" t="s">
        <v>665</v>
      </c>
      <c r="D1986" t="s">
        <v>675</v>
      </c>
      <c r="E1986" t="s">
        <v>5784</v>
      </c>
      <c r="F1986" t="s">
        <v>5785</v>
      </c>
      <c r="G1986" t="s">
        <v>1319</v>
      </c>
    </row>
    <row r="1987" spans="1:7" hidden="1">
      <c r="A1987">
        <v>865671</v>
      </c>
      <c r="B1987" t="s">
        <v>5786</v>
      </c>
      <c r="C1987" t="s">
        <v>665</v>
      </c>
      <c r="D1987" t="s">
        <v>675</v>
      </c>
      <c r="E1987" t="s">
        <v>5787</v>
      </c>
      <c r="F1987" t="s">
        <v>5788</v>
      </c>
      <c r="G1987" t="s">
        <v>795</v>
      </c>
    </row>
    <row r="1988" spans="1:7" hidden="1">
      <c r="A1988">
        <v>867438</v>
      </c>
      <c r="B1988" t="s">
        <v>5789</v>
      </c>
      <c r="C1988" t="s">
        <v>665</v>
      </c>
      <c r="D1988" t="s">
        <v>675</v>
      </c>
      <c r="E1988" t="s">
        <v>5790</v>
      </c>
      <c r="F1988" t="s">
        <v>5791</v>
      </c>
      <c r="G1988" t="s">
        <v>814</v>
      </c>
    </row>
    <row r="1989" spans="1:7" hidden="1">
      <c r="A1989">
        <v>865332</v>
      </c>
      <c r="B1989" t="s">
        <v>5792</v>
      </c>
      <c r="C1989" t="s">
        <v>665</v>
      </c>
      <c r="D1989" t="s">
        <v>675</v>
      </c>
      <c r="E1989" t="s">
        <v>5793</v>
      </c>
      <c r="F1989" t="s">
        <v>5794</v>
      </c>
      <c r="G1989" t="s">
        <v>925</v>
      </c>
    </row>
    <row r="1990" spans="1:7" hidden="1">
      <c r="A1990">
        <v>865058</v>
      </c>
      <c r="B1990" t="s">
        <v>5795</v>
      </c>
      <c r="C1990" t="s">
        <v>665</v>
      </c>
      <c r="D1990" t="s">
        <v>675</v>
      </c>
      <c r="E1990" t="s">
        <v>5796</v>
      </c>
      <c r="F1990" t="s">
        <v>5797</v>
      </c>
      <c r="G1990" t="s">
        <v>1139</v>
      </c>
    </row>
    <row r="1991" spans="1:7" hidden="1">
      <c r="A1991">
        <v>867534</v>
      </c>
      <c r="B1991" t="s">
        <v>5798</v>
      </c>
      <c r="C1991" t="s">
        <v>665</v>
      </c>
      <c r="D1991" t="s">
        <v>675</v>
      </c>
      <c r="E1991" t="s">
        <v>5799</v>
      </c>
      <c r="F1991" t="s">
        <v>5800</v>
      </c>
      <c r="G1991" t="s">
        <v>898</v>
      </c>
    </row>
    <row r="1992" spans="1:7" hidden="1">
      <c r="A1992">
        <v>864865</v>
      </c>
      <c r="B1992" t="s">
        <v>5801</v>
      </c>
      <c r="C1992" t="s">
        <v>665</v>
      </c>
      <c r="D1992" t="s">
        <v>675</v>
      </c>
      <c r="E1992" t="s">
        <v>5802</v>
      </c>
      <c r="F1992" t="s">
        <v>5803</v>
      </c>
      <c r="G1992" t="s">
        <v>605</v>
      </c>
    </row>
    <row r="1993" spans="1:7" hidden="1">
      <c r="A1993">
        <v>866196</v>
      </c>
      <c r="B1993" t="s">
        <v>5801</v>
      </c>
      <c r="C1993" t="s">
        <v>665</v>
      </c>
      <c r="D1993" t="s">
        <v>675</v>
      </c>
      <c r="E1993" t="s">
        <v>5804</v>
      </c>
      <c r="F1993" t="s">
        <v>5805</v>
      </c>
      <c r="G1993" t="s">
        <v>860</v>
      </c>
    </row>
    <row r="1994" spans="1:7" hidden="1">
      <c r="A1994">
        <v>864866</v>
      </c>
      <c r="B1994" t="s">
        <v>5806</v>
      </c>
      <c r="C1994" t="s">
        <v>665</v>
      </c>
      <c r="D1994" t="s">
        <v>675</v>
      </c>
      <c r="E1994" t="s">
        <v>5807</v>
      </c>
      <c r="F1994" t="s">
        <v>5808</v>
      </c>
      <c r="G1994" t="s">
        <v>605</v>
      </c>
    </row>
    <row r="1995" spans="1:7" hidden="1">
      <c r="A1995">
        <v>866197</v>
      </c>
      <c r="B1995" t="s">
        <v>5809</v>
      </c>
      <c r="C1995" t="s">
        <v>665</v>
      </c>
      <c r="D1995" t="s">
        <v>675</v>
      </c>
      <c r="E1995" t="s">
        <v>5810</v>
      </c>
      <c r="F1995" t="s">
        <v>5811</v>
      </c>
      <c r="G1995" t="s">
        <v>860</v>
      </c>
    </row>
    <row r="1996" spans="1:7" hidden="1">
      <c r="A1996">
        <v>867394</v>
      </c>
      <c r="B1996" t="s">
        <v>5812</v>
      </c>
      <c r="C1996" t="s">
        <v>665</v>
      </c>
      <c r="D1996" t="s">
        <v>675</v>
      </c>
      <c r="E1996" t="s">
        <v>5813</v>
      </c>
      <c r="F1996" t="s">
        <v>5814</v>
      </c>
      <c r="G1996" t="s">
        <v>1110</v>
      </c>
    </row>
    <row r="1997" spans="1:7" hidden="1">
      <c r="A1997">
        <v>866011</v>
      </c>
      <c r="B1997" t="s">
        <v>5815</v>
      </c>
      <c r="C1997" t="s">
        <v>665</v>
      </c>
      <c r="D1997" t="s">
        <v>675</v>
      </c>
      <c r="E1997" t="s">
        <v>5816</v>
      </c>
      <c r="F1997" t="s">
        <v>5817</v>
      </c>
      <c r="G1997" t="s">
        <v>1045</v>
      </c>
    </row>
    <row r="1998" spans="1:7" hidden="1">
      <c r="A1998">
        <v>867790</v>
      </c>
      <c r="B1998" t="s">
        <v>5818</v>
      </c>
      <c r="C1998" t="s">
        <v>665</v>
      </c>
      <c r="D1998" t="s">
        <v>675</v>
      </c>
      <c r="E1998" t="s">
        <v>5819</v>
      </c>
      <c r="F1998" t="s">
        <v>5820</v>
      </c>
      <c r="G1998" t="s">
        <v>944</v>
      </c>
    </row>
    <row r="1999" spans="1:7" hidden="1">
      <c r="A1999">
        <v>865422</v>
      </c>
      <c r="B1999" t="s">
        <v>5821</v>
      </c>
      <c r="C1999" t="s">
        <v>665</v>
      </c>
      <c r="D1999" t="s">
        <v>675</v>
      </c>
      <c r="E1999" t="s">
        <v>5822</v>
      </c>
      <c r="F1999" t="s">
        <v>5823</v>
      </c>
      <c r="G1999" t="s">
        <v>669</v>
      </c>
    </row>
    <row r="2000" spans="1:7" hidden="1">
      <c r="A2000">
        <v>865002</v>
      </c>
      <c r="B2000" t="s">
        <v>5824</v>
      </c>
      <c r="C2000" t="s">
        <v>665</v>
      </c>
      <c r="D2000" t="s">
        <v>675</v>
      </c>
      <c r="E2000" t="s">
        <v>5825</v>
      </c>
      <c r="F2000" t="s">
        <v>5826</v>
      </c>
      <c r="G2000" t="s">
        <v>1175</v>
      </c>
    </row>
    <row r="2001" spans="1:7" hidden="1">
      <c r="A2001">
        <v>865712</v>
      </c>
      <c r="B2001" t="s">
        <v>5827</v>
      </c>
      <c r="C2001" t="s">
        <v>665</v>
      </c>
      <c r="D2001" t="s">
        <v>675</v>
      </c>
      <c r="E2001" t="s">
        <v>5828</v>
      </c>
      <c r="F2001" t="s">
        <v>5829</v>
      </c>
      <c r="G2001" t="s">
        <v>1209</v>
      </c>
    </row>
    <row r="2002" spans="1:7" hidden="1">
      <c r="A2002">
        <v>865713</v>
      </c>
      <c r="B2002" t="s">
        <v>5830</v>
      </c>
      <c r="C2002" t="s">
        <v>665</v>
      </c>
      <c r="D2002" t="s">
        <v>675</v>
      </c>
      <c r="E2002" t="s">
        <v>5831</v>
      </c>
      <c r="F2002" t="s">
        <v>5832</v>
      </c>
      <c r="G2002" t="s">
        <v>1209</v>
      </c>
    </row>
    <row r="2003" spans="1:7" hidden="1">
      <c r="A2003">
        <v>865300</v>
      </c>
      <c r="B2003" t="s">
        <v>5833</v>
      </c>
      <c r="C2003" t="s">
        <v>665</v>
      </c>
      <c r="D2003" t="s">
        <v>675</v>
      </c>
      <c r="E2003" t="s">
        <v>5834</v>
      </c>
      <c r="F2003" t="s">
        <v>5835</v>
      </c>
      <c r="G2003" t="s">
        <v>1241</v>
      </c>
    </row>
    <row r="2004" spans="1:7" hidden="1">
      <c r="A2004">
        <v>865301</v>
      </c>
      <c r="B2004" t="s">
        <v>5836</v>
      </c>
      <c r="C2004" t="s">
        <v>665</v>
      </c>
      <c r="D2004" t="s">
        <v>675</v>
      </c>
      <c r="E2004" t="s">
        <v>5837</v>
      </c>
      <c r="F2004" t="s">
        <v>5838</v>
      </c>
      <c r="G2004" t="s">
        <v>1241</v>
      </c>
    </row>
    <row r="2005" spans="1:7" hidden="1">
      <c r="A2005">
        <v>865798</v>
      </c>
      <c r="B2005" t="s">
        <v>5839</v>
      </c>
      <c r="C2005" t="s">
        <v>665</v>
      </c>
      <c r="D2005" t="s">
        <v>675</v>
      </c>
      <c r="E2005" t="s">
        <v>5840</v>
      </c>
      <c r="F2005" t="s">
        <v>5841</v>
      </c>
      <c r="G2005" t="s">
        <v>1619</v>
      </c>
    </row>
    <row r="2006" spans="1:7" hidden="1">
      <c r="A2006">
        <v>866329</v>
      </c>
      <c r="B2006" t="s">
        <v>5842</v>
      </c>
      <c r="C2006" t="s">
        <v>665</v>
      </c>
      <c r="D2006" t="s">
        <v>675</v>
      </c>
      <c r="E2006" t="s">
        <v>5843</v>
      </c>
      <c r="F2006" t="s">
        <v>5844</v>
      </c>
      <c r="G2006" t="s">
        <v>1296</v>
      </c>
    </row>
    <row r="2007" spans="1:7" hidden="1">
      <c r="A2007">
        <v>865939</v>
      </c>
      <c r="B2007" t="s">
        <v>5845</v>
      </c>
      <c r="C2007" t="s">
        <v>665</v>
      </c>
      <c r="D2007" t="s">
        <v>675</v>
      </c>
      <c r="E2007" t="s">
        <v>5846</v>
      </c>
      <c r="F2007" t="s">
        <v>5847</v>
      </c>
      <c r="G2007" t="s">
        <v>1103</v>
      </c>
    </row>
    <row r="2008" spans="1:7" hidden="1">
      <c r="A2008">
        <v>867395</v>
      </c>
      <c r="B2008" t="s">
        <v>5848</v>
      </c>
      <c r="C2008" t="s">
        <v>665</v>
      </c>
      <c r="D2008" t="s">
        <v>675</v>
      </c>
      <c r="E2008" t="s">
        <v>5849</v>
      </c>
      <c r="F2008" t="s">
        <v>5850</v>
      </c>
      <c r="G2008" t="s">
        <v>1110</v>
      </c>
    </row>
    <row r="2009" spans="1:7" hidden="1">
      <c r="A2009">
        <v>867630</v>
      </c>
      <c r="B2009" t="s">
        <v>5851</v>
      </c>
      <c r="C2009" t="s">
        <v>665</v>
      </c>
      <c r="D2009" t="s">
        <v>675</v>
      </c>
      <c r="E2009" t="s">
        <v>5852</v>
      </c>
      <c r="F2009" t="s">
        <v>5853</v>
      </c>
      <c r="G2009" t="s">
        <v>783</v>
      </c>
    </row>
    <row r="2010" spans="1:7" hidden="1">
      <c r="A2010">
        <v>867477</v>
      </c>
      <c r="B2010" t="s">
        <v>5854</v>
      </c>
      <c r="C2010" t="s">
        <v>665</v>
      </c>
      <c r="D2010" t="s">
        <v>675</v>
      </c>
      <c r="E2010" t="s">
        <v>5855</v>
      </c>
      <c r="F2010" t="s">
        <v>5856</v>
      </c>
      <c r="G2010" t="s">
        <v>842</v>
      </c>
    </row>
    <row r="2011" spans="1:7" hidden="1">
      <c r="A2011">
        <v>865861</v>
      </c>
      <c r="B2011" t="s">
        <v>5857</v>
      </c>
      <c r="C2011" t="s">
        <v>665</v>
      </c>
      <c r="D2011" t="s">
        <v>675</v>
      </c>
      <c r="E2011" t="s">
        <v>5858</v>
      </c>
      <c r="F2011" t="s">
        <v>5859</v>
      </c>
      <c r="G2011" t="s">
        <v>921</v>
      </c>
    </row>
    <row r="2012" spans="1:7" hidden="1">
      <c r="A2012">
        <v>866464</v>
      </c>
      <c r="B2012" t="s">
        <v>5860</v>
      </c>
      <c r="C2012" t="s">
        <v>665</v>
      </c>
      <c r="D2012" t="s">
        <v>675</v>
      </c>
      <c r="E2012" t="s">
        <v>5861</v>
      </c>
      <c r="F2012" t="s">
        <v>5862</v>
      </c>
      <c r="G2012" t="s">
        <v>683</v>
      </c>
    </row>
    <row r="2013" spans="1:7" hidden="1">
      <c r="A2013">
        <v>866330</v>
      </c>
      <c r="B2013" t="s">
        <v>5863</v>
      </c>
      <c r="C2013" t="s">
        <v>665</v>
      </c>
      <c r="D2013" t="s">
        <v>675</v>
      </c>
      <c r="E2013" t="s">
        <v>5864</v>
      </c>
      <c r="F2013" t="s">
        <v>5865</v>
      </c>
      <c r="G2013" t="s">
        <v>1296</v>
      </c>
    </row>
    <row r="2014" spans="1:7" hidden="1">
      <c r="A2014">
        <v>864492</v>
      </c>
      <c r="B2014" t="s">
        <v>5866</v>
      </c>
      <c r="C2014" t="s">
        <v>665</v>
      </c>
      <c r="D2014" t="s">
        <v>675</v>
      </c>
      <c r="E2014" t="s">
        <v>835</v>
      </c>
      <c r="F2014" t="s">
        <v>668</v>
      </c>
      <c r="G2014" t="s">
        <v>1053</v>
      </c>
    </row>
    <row r="2015" spans="1:7" hidden="1">
      <c r="A2015">
        <v>865109</v>
      </c>
      <c r="B2015" t="s">
        <v>5867</v>
      </c>
      <c r="C2015" t="s">
        <v>665</v>
      </c>
      <c r="D2015" t="s">
        <v>675</v>
      </c>
      <c r="E2015" t="s">
        <v>5868</v>
      </c>
      <c r="F2015" t="s">
        <v>5869</v>
      </c>
      <c r="G2015" t="s">
        <v>1162</v>
      </c>
    </row>
    <row r="2016" spans="1:7" hidden="1">
      <c r="A2016">
        <v>864190</v>
      </c>
      <c r="B2016" t="s">
        <v>5870</v>
      </c>
      <c r="C2016" t="s">
        <v>665</v>
      </c>
      <c r="D2016" t="s">
        <v>675</v>
      </c>
      <c r="E2016" t="s">
        <v>835</v>
      </c>
      <c r="F2016" t="s">
        <v>668</v>
      </c>
      <c r="G2016" t="s">
        <v>1319</v>
      </c>
    </row>
    <row r="2017" spans="1:7" hidden="1">
      <c r="A2017">
        <v>866616</v>
      </c>
      <c r="B2017" t="s">
        <v>5871</v>
      </c>
      <c r="C2017" t="s">
        <v>665</v>
      </c>
      <c r="D2017" t="s">
        <v>675</v>
      </c>
      <c r="E2017" t="s">
        <v>5872</v>
      </c>
      <c r="F2017" t="s">
        <v>5873</v>
      </c>
      <c r="G2017" t="s">
        <v>888</v>
      </c>
    </row>
    <row r="2018" spans="1:7" hidden="1">
      <c r="A2018">
        <v>864400</v>
      </c>
      <c r="B2018" t="s">
        <v>5874</v>
      </c>
      <c r="C2018" t="s">
        <v>665</v>
      </c>
      <c r="D2018" t="s">
        <v>675</v>
      </c>
      <c r="E2018" t="s">
        <v>835</v>
      </c>
      <c r="F2018" t="s">
        <v>668</v>
      </c>
      <c r="G2018" t="s">
        <v>944</v>
      </c>
    </row>
    <row r="2019" spans="1:7" hidden="1">
      <c r="A2019">
        <v>866087</v>
      </c>
      <c r="B2019" t="s">
        <v>5875</v>
      </c>
      <c r="C2019" t="s">
        <v>665</v>
      </c>
      <c r="D2019" t="s">
        <v>675</v>
      </c>
      <c r="E2019" t="s">
        <v>5876</v>
      </c>
      <c r="F2019" t="s">
        <v>5877</v>
      </c>
      <c r="G2019" t="s">
        <v>1448</v>
      </c>
    </row>
    <row r="2020" spans="1:7" hidden="1">
      <c r="A2020">
        <v>864984</v>
      </c>
      <c r="B2020" t="s">
        <v>5878</v>
      </c>
      <c r="C2020" t="s">
        <v>665</v>
      </c>
      <c r="D2020" t="s">
        <v>675</v>
      </c>
      <c r="E2020" t="s">
        <v>5879</v>
      </c>
      <c r="F2020" t="s">
        <v>5880</v>
      </c>
      <c r="G2020" t="s">
        <v>1282</v>
      </c>
    </row>
    <row r="2021" spans="1:7" hidden="1">
      <c r="A2021">
        <v>866198</v>
      </c>
      <c r="B2021" t="s">
        <v>5881</v>
      </c>
      <c r="C2021" t="s">
        <v>665</v>
      </c>
      <c r="D2021" t="s">
        <v>675</v>
      </c>
      <c r="E2021" t="s">
        <v>5882</v>
      </c>
      <c r="F2021" t="s">
        <v>5883</v>
      </c>
      <c r="G2021" t="s">
        <v>860</v>
      </c>
    </row>
    <row r="2022" spans="1:7" hidden="1">
      <c r="A2022">
        <v>864533</v>
      </c>
      <c r="B2022" t="s">
        <v>5884</v>
      </c>
      <c r="C2022" t="s">
        <v>665</v>
      </c>
      <c r="D2022" t="s">
        <v>675</v>
      </c>
      <c r="E2022" t="s">
        <v>835</v>
      </c>
      <c r="F2022" t="s">
        <v>668</v>
      </c>
      <c r="G2022" t="s">
        <v>705</v>
      </c>
    </row>
    <row r="2023" spans="1:7" hidden="1">
      <c r="A2023">
        <v>866842</v>
      </c>
      <c r="B2023" t="s">
        <v>5885</v>
      </c>
      <c r="C2023" t="s">
        <v>665</v>
      </c>
      <c r="D2023" t="s">
        <v>675</v>
      </c>
      <c r="E2023" t="s">
        <v>5886</v>
      </c>
      <c r="F2023" t="s">
        <v>5887</v>
      </c>
      <c r="G2023" t="s">
        <v>1341</v>
      </c>
    </row>
    <row r="2024" spans="1:7" hidden="1">
      <c r="A2024">
        <v>865961</v>
      </c>
      <c r="B2024" t="s">
        <v>5888</v>
      </c>
      <c r="C2024" t="s">
        <v>665</v>
      </c>
      <c r="D2024" t="s">
        <v>675</v>
      </c>
      <c r="E2024" t="s">
        <v>5889</v>
      </c>
      <c r="F2024" t="s">
        <v>5890</v>
      </c>
      <c r="G2024" t="s">
        <v>937</v>
      </c>
    </row>
    <row r="2025" spans="1:7" hidden="1">
      <c r="A2025">
        <v>866963</v>
      </c>
      <c r="B2025" t="s">
        <v>5891</v>
      </c>
      <c r="C2025" t="s">
        <v>665</v>
      </c>
      <c r="D2025" t="s">
        <v>675</v>
      </c>
      <c r="E2025" t="s">
        <v>5892</v>
      </c>
      <c r="F2025" t="s">
        <v>5893</v>
      </c>
      <c r="G2025" t="s">
        <v>1049</v>
      </c>
    </row>
    <row r="2026" spans="1:7" hidden="1">
      <c r="A2026">
        <v>866331</v>
      </c>
      <c r="B2026" t="s">
        <v>5891</v>
      </c>
      <c r="C2026" t="s">
        <v>665</v>
      </c>
      <c r="D2026" t="s">
        <v>675</v>
      </c>
      <c r="E2026" t="s">
        <v>5894</v>
      </c>
      <c r="F2026" t="s">
        <v>5895</v>
      </c>
      <c r="G2026" t="s">
        <v>1296</v>
      </c>
    </row>
    <row r="2027" spans="1:7" hidden="1">
      <c r="A2027">
        <v>865189</v>
      </c>
      <c r="B2027" t="s">
        <v>5896</v>
      </c>
      <c r="C2027" t="s">
        <v>665</v>
      </c>
      <c r="D2027" t="s">
        <v>675</v>
      </c>
      <c r="E2027" t="s">
        <v>5897</v>
      </c>
      <c r="F2027" t="s">
        <v>5898</v>
      </c>
      <c r="G2027" t="s">
        <v>1114</v>
      </c>
    </row>
    <row r="2028" spans="1:7" hidden="1">
      <c r="A2028">
        <v>866465</v>
      </c>
      <c r="B2028" t="s">
        <v>5899</v>
      </c>
      <c r="C2028" t="s">
        <v>665</v>
      </c>
      <c r="D2028" t="s">
        <v>675</v>
      </c>
      <c r="E2028" t="s">
        <v>5900</v>
      </c>
      <c r="F2028" t="s">
        <v>5901</v>
      </c>
      <c r="G2028" t="s">
        <v>683</v>
      </c>
    </row>
    <row r="2029" spans="1:7" hidden="1">
      <c r="A2029">
        <v>866332</v>
      </c>
      <c r="B2029" t="s">
        <v>5902</v>
      </c>
      <c r="C2029" t="s">
        <v>665</v>
      </c>
      <c r="D2029" t="s">
        <v>675</v>
      </c>
      <c r="E2029" t="s">
        <v>5903</v>
      </c>
      <c r="F2029" t="s">
        <v>5904</v>
      </c>
      <c r="G2029" t="s">
        <v>1296</v>
      </c>
    </row>
    <row r="2030" spans="1:7" hidden="1">
      <c r="A2030">
        <v>867332</v>
      </c>
      <c r="B2030" t="s">
        <v>5905</v>
      </c>
      <c r="C2030" t="s">
        <v>665</v>
      </c>
      <c r="D2030" t="s">
        <v>675</v>
      </c>
      <c r="E2030" t="s">
        <v>5906</v>
      </c>
      <c r="F2030" t="s">
        <v>5907</v>
      </c>
      <c r="G2030" t="s">
        <v>955</v>
      </c>
    </row>
    <row r="2031" spans="1:7" hidden="1">
      <c r="A2031">
        <v>867396</v>
      </c>
      <c r="B2031" t="s">
        <v>5908</v>
      </c>
      <c r="C2031" t="s">
        <v>665</v>
      </c>
      <c r="D2031" t="s">
        <v>675</v>
      </c>
      <c r="E2031" t="s">
        <v>5909</v>
      </c>
      <c r="F2031" t="s">
        <v>5910</v>
      </c>
      <c r="G2031" t="s">
        <v>1110</v>
      </c>
    </row>
    <row r="2032" spans="1:7" hidden="1">
      <c r="A2032">
        <v>866147</v>
      </c>
      <c r="B2032" t="s">
        <v>5911</v>
      </c>
      <c r="C2032" t="s">
        <v>665</v>
      </c>
      <c r="D2032" t="s">
        <v>675</v>
      </c>
      <c r="E2032" t="s">
        <v>5912</v>
      </c>
      <c r="F2032" t="s">
        <v>5913</v>
      </c>
      <c r="G2032" t="s">
        <v>705</v>
      </c>
    </row>
    <row r="2033" spans="1:7" hidden="1">
      <c r="A2033">
        <v>866739</v>
      </c>
      <c r="B2033" t="s">
        <v>5914</v>
      </c>
      <c r="C2033" t="s">
        <v>665</v>
      </c>
      <c r="D2033" t="s">
        <v>675</v>
      </c>
      <c r="E2033" t="s">
        <v>5915</v>
      </c>
      <c r="F2033" t="s">
        <v>5916</v>
      </c>
      <c r="G2033" t="s">
        <v>809</v>
      </c>
    </row>
    <row r="2034" spans="1:7" hidden="1">
      <c r="A2034">
        <v>867583</v>
      </c>
      <c r="B2034" t="s">
        <v>5917</v>
      </c>
      <c r="C2034" t="s">
        <v>665</v>
      </c>
      <c r="D2034" t="s">
        <v>675</v>
      </c>
      <c r="E2034" t="s">
        <v>5918</v>
      </c>
      <c r="F2034" t="s">
        <v>5919</v>
      </c>
      <c r="G2034" t="s">
        <v>1089</v>
      </c>
    </row>
    <row r="2035" spans="1:7" hidden="1">
      <c r="A2035">
        <v>866843</v>
      </c>
      <c r="B2035" t="s">
        <v>757</v>
      </c>
      <c r="C2035" t="s">
        <v>665</v>
      </c>
      <c r="D2035" t="s">
        <v>675</v>
      </c>
      <c r="E2035" t="s">
        <v>5920</v>
      </c>
      <c r="F2035" t="s">
        <v>5921</v>
      </c>
      <c r="G2035" t="s">
        <v>1341</v>
      </c>
    </row>
    <row r="2036" spans="1:7" hidden="1">
      <c r="A2036">
        <v>865423</v>
      </c>
      <c r="B2036" t="s">
        <v>5922</v>
      </c>
      <c r="C2036" t="s">
        <v>665</v>
      </c>
      <c r="D2036" t="s">
        <v>675</v>
      </c>
      <c r="E2036" t="s">
        <v>5923</v>
      </c>
      <c r="F2036" t="s">
        <v>5924</v>
      </c>
      <c r="G2036" t="s">
        <v>669</v>
      </c>
    </row>
    <row r="2037" spans="1:7" hidden="1">
      <c r="A2037">
        <v>866466</v>
      </c>
      <c r="B2037" t="s">
        <v>5925</v>
      </c>
      <c r="C2037" t="s">
        <v>665</v>
      </c>
      <c r="D2037" t="s">
        <v>675</v>
      </c>
      <c r="E2037" t="s">
        <v>5926</v>
      </c>
      <c r="F2037" t="s">
        <v>5927</v>
      </c>
      <c r="G2037" t="s">
        <v>683</v>
      </c>
    </row>
    <row r="2038" spans="1:7" hidden="1">
      <c r="A2038">
        <v>865085</v>
      </c>
      <c r="B2038" t="s">
        <v>5928</v>
      </c>
      <c r="C2038" t="s">
        <v>665</v>
      </c>
      <c r="D2038" t="s">
        <v>675</v>
      </c>
      <c r="E2038" t="s">
        <v>5929</v>
      </c>
      <c r="F2038" t="s">
        <v>5930</v>
      </c>
      <c r="G2038" t="s">
        <v>1334</v>
      </c>
    </row>
    <row r="2039" spans="1:7" hidden="1">
      <c r="A2039">
        <v>866059</v>
      </c>
      <c r="B2039" t="s">
        <v>5931</v>
      </c>
      <c r="C2039" t="s">
        <v>665</v>
      </c>
      <c r="D2039" t="s">
        <v>675</v>
      </c>
      <c r="E2039" t="s">
        <v>5932</v>
      </c>
      <c r="F2039" t="s">
        <v>5933</v>
      </c>
      <c r="G2039" t="s">
        <v>828</v>
      </c>
    </row>
    <row r="2040" spans="1:7" hidden="1">
      <c r="A2040">
        <v>867117</v>
      </c>
      <c r="B2040" t="s">
        <v>5934</v>
      </c>
      <c r="C2040" t="s">
        <v>665</v>
      </c>
      <c r="D2040" t="s">
        <v>675</v>
      </c>
      <c r="E2040" t="s">
        <v>5935</v>
      </c>
      <c r="F2040" t="s">
        <v>5936</v>
      </c>
      <c r="G2040" t="s">
        <v>851</v>
      </c>
    </row>
    <row r="2041" spans="1:7" hidden="1">
      <c r="A2041">
        <v>867439</v>
      </c>
      <c r="B2041" t="s">
        <v>5937</v>
      </c>
      <c r="C2041" t="s">
        <v>665</v>
      </c>
      <c r="D2041" t="s">
        <v>675</v>
      </c>
      <c r="E2041" t="s">
        <v>5938</v>
      </c>
      <c r="F2041" t="s">
        <v>5939</v>
      </c>
      <c r="G2041" t="s">
        <v>814</v>
      </c>
    </row>
    <row r="2042" spans="1:7" hidden="1">
      <c r="A2042">
        <v>867263</v>
      </c>
      <c r="B2042" t="s">
        <v>5940</v>
      </c>
      <c r="C2042" t="s">
        <v>665</v>
      </c>
      <c r="D2042" t="s">
        <v>675</v>
      </c>
      <c r="E2042" t="s">
        <v>5941</v>
      </c>
      <c r="F2042" t="s">
        <v>5942</v>
      </c>
      <c r="G2042" t="s">
        <v>884</v>
      </c>
    </row>
    <row r="2043" spans="1:7" hidden="1">
      <c r="A2043">
        <v>865219</v>
      </c>
      <c r="B2043" t="s">
        <v>5943</v>
      </c>
      <c r="C2043" t="s">
        <v>665</v>
      </c>
      <c r="D2043" t="s">
        <v>675</v>
      </c>
      <c r="E2043" t="s">
        <v>5944</v>
      </c>
      <c r="F2043" t="s">
        <v>5945</v>
      </c>
      <c r="G2043" t="s">
        <v>1319</v>
      </c>
    </row>
    <row r="2044" spans="1:7" hidden="1">
      <c r="A2044">
        <v>865518</v>
      </c>
      <c r="B2044" t="s">
        <v>5946</v>
      </c>
      <c r="C2044" t="s">
        <v>665</v>
      </c>
      <c r="D2044" t="s">
        <v>675</v>
      </c>
      <c r="E2044" t="s">
        <v>5947</v>
      </c>
      <c r="F2044" t="s">
        <v>5948</v>
      </c>
      <c r="G2044" t="s">
        <v>1038</v>
      </c>
    </row>
    <row r="2045" spans="1:7" hidden="1">
      <c r="A2045">
        <v>866740</v>
      </c>
      <c r="B2045" t="s">
        <v>5949</v>
      </c>
      <c r="C2045" t="s">
        <v>665</v>
      </c>
      <c r="D2045" t="s">
        <v>675</v>
      </c>
      <c r="E2045" t="s">
        <v>5950</v>
      </c>
      <c r="F2045" t="s">
        <v>5951</v>
      </c>
      <c r="G2045" t="s">
        <v>809</v>
      </c>
    </row>
    <row r="2046" spans="1:7" hidden="1">
      <c r="A2046">
        <v>866617</v>
      </c>
      <c r="B2046" t="s">
        <v>5952</v>
      </c>
      <c r="C2046" t="s">
        <v>665</v>
      </c>
      <c r="D2046" t="s">
        <v>675</v>
      </c>
      <c r="E2046" t="s">
        <v>5953</v>
      </c>
      <c r="F2046" t="s">
        <v>5954</v>
      </c>
      <c r="G2046" t="s">
        <v>888</v>
      </c>
    </row>
    <row r="2047" spans="1:7" hidden="1">
      <c r="A2047">
        <v>865220</v>
      </c>
      <c r="B2047" t="s">
        <v>5955</v>
      </c>
      <c r="C2047" t="s">
        <v>665</v>
      </c>
      <c r="D2047" t="s">
        <v>675</v>
      </c>
      <c r="E2047" t="s">
        <v>5956</v>
      </c>
      <c r="F2047" t="s">
        <v>5957</v>
      </c>
      <c r="G2047" t="s">
        <v>1319</v>
      </c>
    </row>
    <row r="2048" spans="1:7" hidden="1">
      <c r="A2048">
        <v>867478</v>
      </c>
      <c r="B2048" t="s">
        <v>5958</v>
      </c>
      <c r="C2048" t="s">
        <v>665</v>
      </c>
      <c r="D2048" t="s">
        <v>675</v>
      </c>
      <c r="E2048" t="s">
        <v>5959</v>
      </c>
      <c r="F2048" t="s">
        <v>5960</v>
      </c>
      <c r="G2048" t="s">
        <v>842</v>
      </c>
    </row>
    <row r="2049" spans="1:7" hidden="1">
      <c r="A2049">
        <v>866541</v>
      </c>
      <c r="B2049" t="s">
        <v>5961</v>
      </c>
      <c r="C2049" t="s">
        <v>665</v>
      </c>
      <c r="D2049" t="s">
        <v>675</v>
      </c>
      <c r="E2049" t="s">
        <v>5962</v>
      </c>
      <c r="F2049" t="s">
        <v>5963</v>
      </c>
      <c r="G2049" t="s">
        <v>779</v>
      </c>
    </row>
    <row r="2050" spans="1:7" hidden="1">
      <c r="A2050">
        <v>867264</v>
      </c>
      <c r="B2050" t="s">
        <v>5964</v>
      </c>
      <c r="C2050" t="s">
        <v>665</v>
      </c>
      <c r="D2050" t="s">
        <v>675</v>
      </c>
      <c r="E2050" t="s">
        <v>5965</v>
      </c>
      <c r="F2050" t="s">
        <v>5966</v>
      </c>
      <c r="G2050" t="s">
        <v>884</v>
      </c>
    </row>
    <row r="2051" spans="1:7" hidden="1">
      <c r="A2051">
        <v>866741</v>
      </c>
      <c r="B2051" t="s">
        <v>5967</v>
      </c>
      <c r="C2051" t="s">
        <v>665</v>
      </c>
      <c r="D2051" t="s">
        <v>675</v>
      </c>
      <c r="E2051" t="s">
        <v>5968</v>
      </c>
      <c r="F2051" t="s">
        <v>5969</v>
      </c>
      <c r="G2051" t="s">
        <v>809</v>
      </c>
    </row>
    <row r="2052" spans="1:7" hidden="1">
      <c r="A2052">
        <v>865761</v>
      </c>
      <c r="B2052" t="s">
        <v>5970</v>
      </c>
      <c r="C2052" t="s">
        <v>665</v>
      </c>
      <c r="D2052" t="s">
        <v>675</v>
      </c>
      <c r="E2052" t="s">
        <v>5971</v>
      </c>
      <c r="F2052" t="s">
        <v>5972</v>
      </c>
      <c r="G2052" t="s">
        <v>913</v>
      </c>
    </row>
    <row r="2053" spans="1:7" hidden="1">
      <c r="A2053">
        <v>866255</v>
      </c>
      <c r="B2053" t="s">
        <v>5973</v>
      </c>
      <c r="C2053" t="s">
        <v>665</v>
      </c>
      <c r="D2053" t="s">
        <v>675</v>
      </c>
      <c r="E2053" t="s">
        <v>5974</v>
      </c>
      <c r="F2053" t="s">
        <v>5975</v>
      </c>
      <c r="G2053" t="s">
        <v>997</v>
      </c>
    </row>
    <row r="2054" spans="1:7" hidden="1">
      <c r="A2054">
        <v>865799</v>
      </c>
      <c r="B2054" t="s">
        <v>5976</v>
      </c>
      <c r="C2054" t="s">
        <v>665</v>
      </c>
      <c r="D2054" t="s">
        <v>675</v>
      </c>
      <c r="E2054" t="s">
        <v>5977</v>
      </c>
      <c r="F2054" t="s">
        <v>5978</v>
      </c>
      <c r="G2054" t="s">
        <v>1619</v>
      </c>
    </row>
    <row r="2055" spans="1:7" hidden="1">
      <c r="A2055">
        <v>865133</v>
      </c>
      <c r="B2055" t="s">
        <v>5979</v>
      </c>
      <c r="C2055" t="s">
        <v>665</v>
      </c>
      <c r="D2055" t="s">
        <v>675</v>
      </c>
      <c r="E2055" t="s">
        <v>5980</v>
      </c>
      <c r="F2055" t="s">
        <v>5981</v>
      </c>
      <c r="G2055" t="s">
        <v>846</v>
      </c>
    </row>
    <row r="2056" spans="1:7" hidden="1">
      <c r="A2056">
        <v>865302</v>
      </c>
      <c r="B2056" t="s">
        <v>5982</v>
      </c>
      <c r="C2056" t="s">
        <v>665</v>
      </c>
      <c r="D2056" t="s">
        <v>675</v>
      </c>
      <c r="E2056" t="s">
        <v>5983</v>
      </c>
      <c r="F2056" t="s">
        <v>5984</v>
      </c>
      <c r="G2056" t="s">
        <v>1241</v>
      </c>
    </row>
    <row r="2057" spans="1:7" hidden="1">
      <c r="A2057">
        <v>865221</v>
      </c>
      <c r="B2057" t="s">
        <v>5985</v>
      </c>
      <c r="C2057" t="s">
        <v>665</v>
      </c>
      <c r="D2057" t="s">
        <v>675</v>
      </c>
      <c r="E2057" t="s">
        <v>5986</v>
      </c>
      <c r="F2057" t="s">
        <v>5987</v>
      </c>
      <c r="G2057" t="s">
        <v>1319</v>
      </c>
    </row>
    <row r="2058" spans="1:7" hidden="1">
      <c r="A2058">
        <v>866742</v>
      </c>
      <c r="B2058" t="s">
        <v>5988</v>
      </c>
      <c r="C2058" t="s">
        <v>665</v>
      </c>
      <c r="D2058" t="s">
        <v>675</v>
      </c>
      <c r="E2058" t="s">
        <v>5989</v>
      </c>
      <c r="F2058" t="s">
        <v>5990</v>
      </c>
      <c r="G2058" t="s">
        <v>809</v>
      </c>
    </row>
    <row r="2059" spans="1:7" hidden="1">
      <c r="A2059">
        <v>866743</v>
      </c>
      <c r="B2059" t="s">
        <v>5991</v>
      </c>
      <c r="C2059" t="s">
        <v>665</v>
      </c>
      <c r="D2059" t="s">
        <v>675</v>
      </c>
      <c r="E2059" t="s">
        <v>5992</v>
      </c>
      <c r="F2059" t="s">
        <v>5993</v>
      </c>
      <c r="G2059" t="s">
        <v>809</v>
      </c>
    </row>
    <row r="2060" spans="1:7" hidden="1">
      <c r="A2060">
        <v>865862</v>
      </c>
      <c r="B2060" t="s">
        <v>5994</v>
      </c>
      <c r="C2060" t="s">
        <v>665</v>
      </c>
      <c r="D2060" t="s">
        <v>675</v>
      </c>
      <c r="E2060" t="s">
        <v>5995</v>
      </c>
      <c r="F2060" t="s">
        <v>5996</v>
      </c>
      <c r="G2060" t="s">
        <v>921</v>
      </c>
    </row>
    <row r="2061" spans="1:7" hidden="1">
      <c r="A2061">
        <v>866467</v>
      </c>
      <c r="B2061" t="s">
        <v>5997</v>
      </c>
      <c r="C2061" t="s">
        <v>665</v>
      </c>
      <c r="D2061" t="s">
        <v>675</v>
      </c>
      <c r="E2061" t="s">
        <v>5998</v>
      </c>
      <c r="F2061" t="s">
        <v>5999</v>
      </c>
      <c r="G2061" t="s">
        <v>683</v>
      </c>
    </row>
    <row r="2062" spans="1:7" hidden="1">
      <c r="A2062">
        <v>864887</v>
      </c>
      <c r="B2062" t="s">
        <v>6000</v>
      </c>
      <c r="C2062" t="s">
        <v>665</v>
      </c>
      <c r="D2062" t="s">
        <v>675</v>
      </c>
      <c r="E2062" t="s">
        <v>6001</v>
      </c>
      <c r="F2062" t="s">
        <v>6002</v>
      </c>
      <c r="G2062" t="s">
        <v>1673</v>
      </c>
    </row>
    <row r="2063" spans="1:7" hidden="1">
      <c r="A2063">
        <v>865916</v>
      </c>
      <c r="B2063" t="s">
        <v>6003</v>
      </c>
      <c r="C2063" t="s">
        <v>665</v>
      </c>
      <c r="D2063" t="s">
        <v>675</v>
      </c>
      <c r="E2063" t="s">
        <v>6004</v>
      </c>
      <c r="F2063" t="s">
        <v>6005</v>
      </c>
      <c r="G2063" t="s">
        <v>901</v>
      </c>
    </row>
    <row r="2064" spans="1:7" hidden="1">
      <c r="A2064">
        <v>865800</v>
      </c>
      <c r="B2064" t="s">
        <v>6006</v>
      </c>
      <c r="C2064" t="s">
        <v>665</v>
      </c>
      <c r="D2064" t="s">
        <v>675</v>
      </c>
      <c r="E2064" t="s">
        <v>6007</v>
      </c>
      <c r="F2064" t="s">
        <v>6008</v>
      </c>
      <c r="G2064" t="s">
        <v>1619</v>
      </c>
    </row>
    <row r="2065" spans="1:7" hidden="1">
      <c r="A2065">
        <v>866570</v>
      </c>
      <c r="B2065" t="s">
        <v>6009</v>
      </c>
      <c r="C2065" t="s">
        <v>665</v>
      </c>
      <c r="D2065" t="s">
        <v>675</v>
      </c>
      <c r="E2065" t="s">
        <v>6010</v>
      </c>
      <c r="F2065" t="s">
        <v>6011</v>
      </c>
      <c r="G2065" t="s">
        <v>1053</v>
      </c>
    </row>
    <row r="2066" spans="1:7" hidden="1">
      <c r="A2066">
        <v>865863</v>
      </c>
      <c r="B2066" t="s">
        <v>6012</v>
      </c>
      <c r="C2066" t="s">
        <v>665</v>
      </c>
      <c r="D2066" t="s">
        <v>675</v>
      </c>
      <c r="E2066" t="s">
        <v>6013</v>
      </c>
      <c r="F2066" t="s">
        <v>6014</v>
      </c>
      <c r="G2066" t="s">
        <v>921</v>
      </c>
    </row>
    <row r="2067" spans="1:7" hidden="1">
      <c r="A2067">
        <v>866199</v>
      </c>
      <c r="B2067" t="s">
        <v>6015</v>
      </c>
      <c r="C2067" t="s">
        <v>665</v>
      </c>
      <c r="D2067" t="s">
        <v>675</v>
      </c>
      <c r="E2067" t="s">
        <v>6016</v>
      </c>
      <c r="F2067" t="s">
        <v>6017</v>
      </c>
      <c r="G2067" t="s">
        <v>860</v>
      </c>
    </row>
    <row r="2068" spans="1:7" hidden="1">
      <c r="A2068">
        <v>865983</v>
      </c>
      <c r="B2068" t="s">
        <v>6018</v>
      </c>
      <c r="C2068" t="s">
        <v>665</v>
      </c>
      <c r="D2068" t="s">
        <v>675</v>
      </c>
      <c r="E2068" t="s">
        <v>6019</v>
      </c>
      <c r="F2068" t="s">
        <v>6020</v>
      </c>
      <c r="G2068" t="s">
        <v>799</v>
      </c>
    </row>
    <row r="2069" spans="1:7" hidden="1">
      <c r="A2069">
        <v>865940</v>
      </c>
      <c r="B2069" t="s">
        <v>6021</v>
      </c>
      <c r="C2069" t="s">
        <v>665</v>
      </c>
      <c r="D2069" t="s">
        <v>675</v>
      </c>
      <c r="E2069" t="s">
        <v>6022</v>
      </c>
      <c r="F2069" t="s">
        <v>6023</v>
      </c>
      <c r="G2069" t="s">
        <v>1103</v>
      </c>
    </row>
    <row r="2070" spans="1:7" hidden="1">
      <c r="A2070">
        <v>867440</v>
      </c>
      <c r="B2070" t="s">
        <v>6024</v>
      </c>
      <c r="C2070" t="s">
        <v>665</v>
      </c>
      <c r="D2070" t="s">
        <v>675</v>
      </c>
      <c r="E2070" t="s">
        <v>6025</v>
      </c>
      <c r="F2070" t="s">
        <v>6026</v>
      </c>
      <c r="G2070" t="s">
        <v>814</v>
      </c>
    </row>
    <row r="2071" spans="1:7" hidden="1">
      <c r="A2071">
        <v>864401</v>
      </c>
      <c r="B2071" t="s">
        <v>6027</v>
      </c>
      <c r="C2071" t="s">
        <v>665</v>
      </c>
      <c r="D2071" t="s">
        <v>675</v>
      </c>
      <c r="E2071" t="s">
        <v>835</v>
      </c>
      <c r="F2071" t="s">
        <v>668</v>
      </c>
      <c r="G2071" t="s">
        <v>1053</v>
      </c>
    </row>
    <row r="2072" spans="1:7" hidden="1">
      <c r="A2072">
        <v>867304</v>
      </c>
      <c r="B2072" t="s">
        <v>6028</v>
      </c>
      <c r="C2072" t="s">
        <v>665</v>
      </c>
      <c r="D2072" t="s">
        <v>675</v>
      </c>
      <c r="E2072" t="s">
        <v>6029</v>
      </c>
      <c r="F2072" t="s">
        <v>6030</v>
      </c>
      <c r="G2072" t="s">
        <v>1219</v>
      </c>
    </row>
    <row r="2073" spans="1:7" hidden="1">
      <c r="A2073">
        <v>865519</v>
      </c>
      <c r="B2073" t="s">
        <v>6031</v>
      </c>
      <c r="C2073" t="s">
        <v>665</v>
      </c>
      <c r="D2073" t="s">
        <v>675</v>
      </c>
      <c r="E2073" t="s">
        <v>6032</v>
      </c>
      <c r="F2073" t="s">
        <v>6033</v>
      </c>
      <c r="G2073" t="s">
        <v>1038</v>
      </c>
    </row>
    <row r="2074" spans="1:7" hidden="1">
      <c r="A2074">
        <v>867397</v>
      </c>
      <c r="B2074" t="s">
        <v>6034</v>
      </c>
      <c r="C2074" t="s">
        <v>665</v>
      </c>
      <c r="D2074" t="s">
        <v>675</v>
      </c>
      <c r="E2074" t="s">
        <v>6035</v>
      </c>
      <c r="F2074" t="s">
        <v>6036</v>
      </c>
      <c r="G2074" t="s">
        <v>1110</v>
      </c>
    </row>
    <row r="2075" spans="1:7" hidden="1">
      <c r="A2075">
        <v>865190</v>
      </c>
      <c r="B2075" t="s">
        <v>6037</v>
      </c>
      <c r="C2075" t="s">
        <v>665</v>
      </c>
      <c r="D2075" t="s">
        <v>675</v>
      </c>
      <c r="E2075" t="s">
        <v>6038</v>
      </c>
      <c r="F2075" t="s">
        <v>6039</v>
      </c>
      <c r="G2075" t="s">
        <v>1114</v>
      </c>
    </row>
    <row r="2076" spans="1:7" hidden="1">
      <c r="A2076">
        <v>864244</v>
      </c>
      <c r="B2076" t="s">
        <v>6040</v>
      </c>
      <c r="C2076" t="s">
        <v>665</v>
      </c>
      <c r="D2076" t="s">
        <v>675</v>
      </c>
      <c r="E2076" t="s">
        <v>835</v>
      </c>
      <c r="F2076" t="s">
        <v>668</v>
      </c>
      <c r="G2076" t="s">
        <v>1128</v>
      </c>
    </row>
    <row r="2077" spans="1:7" hidden="1">
      <c r="A2077">
        <v>866744</v>
      </c>
      <c r="B2077" t="s">
        <v>6041</v>
      </c>
      <c r="C2077" t="s">
        <v>665</v>
      </c>
      <c r="D2077" t="s">
        <v>675</v>
      </c>
      <c r="E2077" t="s">
        <v>6042</v>
      </c>
      <c r="F2077" t="s">
        <v>6043</v>
      </c>
      <c r="G2077" t="s">
        <v>809</v>
      </c>
    </row>
    <row r="2078" spans="1:7" hidden="1">
      <c r="A2078">
        <v>865375</v>
      </c>
      <c r="B2078" t="s">
        <v>6044</v>
      </c>
      <c r="C2078" t="s">
        <v>665</v>
      </c>
      <c r="D2078" t="s">
        <v>675</v>
      </c>
      <c r="E2078" t="s">
        <v>6045</v>
      </c>
      <c r="F2078" t="s">
        <v>6046</v>
      </c>
      <c r="G2078" t="s">
        <v>1078</v>
      </c>
    </row>
    <row r="2079" spans="1:7" hidden="1">
      <c r="A2079">
        <v>866468</v>
      </c>
      <c r="B2079" t="s">
        <v>6047</v>
      </c>
      <c r="C2079" t="s">
        <v>665</v>
      </c>
      <c r="D2079" t="s">
        <v>675</v>
      </c>
      <c r="E2079" t="s">
        <v>6048</v>
      </c>
      <c r="F2079" t="s">
        <v>6049</v>
      </c>
      <c r="G2079" t="s">
        <v>683</v>
      </c>
    </row>
    <row r="2080" spans="1:7" hidden="1">
      <c r="A2080">
        <v>866844</v>
      </c>
      <c r="B2080" t="s">
        <v>6050</v>
      </c>
      <c r="C2080" t="s">
        <v>665</v>
      </c>
      <c r="D2080" t="s">
        <v>675</v>
      </c>
      <c r="E2080" t="s">
        <v>6051</v>
      </c>
      <c r="F2080" t="s">
        <v>6052</v>
      </c>
      <c r="G2080" t="s">
        <v>1341</v>
      </c>
    </row>
    <row r="2081" spans="1:7" hidden="1">
      <c r="A2081">
        <v>865551</v>
      </c>
      <c r="B2081" t="s">
        <v>6053</v>
      </c>
      <c r="C2081" t="s">
        <v>665</v>
      </c>
      <c r="D2081" t="s">
        <v>675</v>
      </c>
      <c r="E2081" t="s">
        <v>6054</v>
      </c>
      <c r="F2081" t="s">
        <v>6055</v>
      </c>
      <c r="G2081" t="s">
        <v>685</v>
      </c>
    </row>
    <row r="2082" spans="1:7" hidden="1">
      <c r="A2082">
        <v>867398</v>
      </c>
      <c r="B2082" t="s">
        <v>6056</v>
      </c>
      <c r="C2082" t="s">
        <v>665</v>
      </c>
      <c r="D2082" t="s">
        <v>675</v>
      </c>
      <c r="E2082" t="s">
        <v>6057</v>
      </c>
      <c r="F2082" t="s">
        <v>6058</v>
      </c>
      <c r="G2082" t="s">
        <v>1110</v>
      </c>
    </row>
    <row r="2083" spans="1:7" hidden="1">
      <c r="A2083">
        <v>864402</v>
      </c>
      <c r="B2083" t="s">
        <v>6059</v>
      </c>
      <c r="C2083" t="s">
        <v>665</v>
      </c>
      <c r="D2083" t="s">
        <v>675</v>
      </c>
      <c r="E2083" t="s">
        <v>835</v>
      </c>
      <c r="F2083" t="s">
        <v>668</v>
      </c>
      <c r="G2083" t="s">
        <v>809</v>
      </c>
    </row>
    <row r="2084" spans="1:7" hidden="1">
      <c r="A2084">
        <v>864915</v>
      </c>
      <c r="B2084" t="s">
        <v>6060</v>
      </c>
      <c r="C2084" t="s">
        <v>665</v>
      </c>
      <c r="D2084" t="s">
        <v>675</v>
      </c>
      <c r="E2084" t="s">
        <v>6061</v>
      </c>
      <c r="F2084" t="s">
        <v>6062</v>
      </c>
      <c r="G2084" t="s">
        <v>905</v>
      </c>
    </row>
    <row r="2085" spans="1:7" hidden="1">
      <c r="A2085">
        <v>867399</v>
      </c>
      <c r="B2085" t="s">
        <v>6063</v>
      </c>
      <c r="C2085" t="s">
        <v>665</v>
      </c>
      <c r="D2085" t="s">
        <v>675</v>
      </c>
      <c r="E2085" t="s">
        <v>6064</v>
      </c>
      <c r="F2085" t="s">
        <v>6065</v>
      </c>
      <c r="G2085" t="s">
        <v>1110</v>
      </c>
    </row>
    <row r="2086" spans="1:7" hidden="1">
      <c r="A2086">
        <v>865941</v>
      </c>
      <c r="B2086" t="s">
        <v>6066</v>
      </c>
      <c r="C2086" t="s">
        <v>665</v>
      </c>
      <c r="D2086" t="s">
        <v>675</v>
      </c>
      <c r="E2086" t="s">
        <v>6067</v>
      </c>
      <c r="F2086" t="s">
        <v>6068</v>
      </c>
      <c r="G2086" t="s">
        <v>1103</v>
      </c>
    </row>
    <row r="2087" spans="1:7" hidden="1">
      <c r="A2087">
        <v>866745</v>
      </c>
      <c r="B2087" t="s">
        <v>6069</v>
      </c>
      <c r="C2087" t="s">
        <v>665</v>
      </c>
      <c r="D2087" t="s">
        <v>675</v>
      </c>
      <c r="E2087" t="s">
        <v>6070</v>
      </c>
      <c r="F2087" t="s">
        <v>6071</v>
      </c>
      <c r="G2087" t="s">
        <v>809</v>
      </c>
    </row>
    <row r="2088" spans="1:7" hidden="1">
      <c r="A2088">
        <v>867198</v>
      </c>
      <c r="B2088" t="s">
        <v>6072</v>
      </c>
      <c r="C2088" t="s">
        <v>665</v>
      </c>
      <c r="D2088" t="s">
        <v>675</v>
      </c>
      <c r="E2088" t="s">
        <v>6073</v>
      </c>
      <c r="F2088" t="s">
        <v>6074</v>
      </c>
      <c r="G2088" t="s">
        <v>944</v>
      </c>
    </row>
    <row r="2089" spans="1:7" hidden="1">
      <c r="A2089">
        <v>866746</v>
      </c>
      <c r="B2089" t="s">
        <v>6075</v>
      </c>
      <c r="C2089" t="s">
        <v>665</v>
      </c>
      <c r="D2089" t="s">
        <v>675</v>
      </c>
      <c r="E2089" t="s">
        <v>6076</v>
      </c>
      <c r="F2089" t="s">
        <v>6077</v>
      </c>
      <c r="G2089" t="s">
        <v>809</v>
      </c>
    </row>
    <row r="2090" spans="1:7" hidden="1">
      <c r="A2090">
        <v>865917</v>
      </c>
      <c r="B2090" t="s">
        <v>6078</v>
      </c>
      <c r="C2090" t="s">
        <v>665</v>
      </c>
      <c r="D2090" t="s">
        <v>675</v>
      </c>
      <c r="E2090" t="s">
        <v>6079</v>
      </c>
      <c r="F2090" t="s">
        <v>6080</v>
      </c>
      <c r="G2090" t="s">
        <v>901</v>
      </c>
    </row>
    <row r="2091" spans="1:7" hidden="1">
      <c r="A2091">
        <v>865864</v>
      </c>
      <c r="B2091" t="s">
        <v>6081</v>
      </c>
      <c r="C2091" t="s">
        <v>665</v>
      </c>
      <c r="D2091" t="s">
        <v>675</v>
      </c>
      <c r="E2091" t="s">
        <v>6082</v>
      </c>
      <c r="F2091" t="s">
        <v>6083</v>
      </c>
      <c r="G2091" t="s">
        <v>921</v>
      </c>
    </row>
    <row r="2092" spans="1:7" hidden="1">
      <c r="A2092">
        <v>867199</v>
      </c>
      <c r="B2092" t="s">
        <v>6084</v>
      </c>
      <c r="C2092" t="s">
        <v>665</v>
      </c>
      <c r="D2092" t="s">
        <v>675</v>
      </c>
      <c r="E2092" t="s">
        <v>6085</v>
      </c>
      <c r="F2092" t="s">
        <v>6086</v>
      </c>
      <c r="G2092" t="s">
        <v>944</v>
      </c>
    </row>
    <row r="2093" spans="1:7" hidden="1">
      <c r="A2093">
        <v>865738</v>
      </c>
      <c r="B2093" t="s">
        <v>6087</v>
      </c>
      <c r="C2093" t="s">
        <v>665</v>
      </c>
      <c r="D2093" t="s">
        <v>675</v>
      </c>
      <c r="E2093" t="s">
        <v>6088</v>
      </c>
      <c r="F2093" t="s">
        <v>6089</v>
      </c>
      <c r="G2093" t="s">
        <v>2287</v>
      </c>
    </row>
    <row r="2094" spans="1:7" hidden="1">
      <c r="A2094">
        <v>865376</v>
      </c>
      <c r="B2094" t="s">
        <v>6090</v>
      </c>
      <c r="C2094" t="s">
        <v>665</v>
      </c>
      <c r="D2094" t="s">
        <v>675</v>
      </c>
      <c r="E2094" t="s">
        <v>6091</v>
      </c>
      <c r="F2094" t="s">
        <v>6092</v>
      </c>
      <c r="G2094" t="s">
        <v>1078</v>
      </c>
    </row>
    <row r="2095" spans="1:7" hidden="1">
      <c r="A2095">
        <v>867479</v>
      </c>
      <c r="B2095" t="s">
        <v>6093</v>
      </c>
      <c r="C2095" t="s">
        <v>665</v>
      </c>
      <c r="D2095" t="s">
        <v>675</v>
      </c>
      <c r="E2095" t="s">
        <v>6094</v>
      </c>
      <c r="F2095" t="s">
        <v>6095</v>
      </c>
      <c r="G2095" t="s">
        <v>842</v>
      </c>
    </row>
    <row r="2096" spans="1:7" hidden="1">
      <c r="A2096">
        <v>864916</v>
      </c>
      <c r="B2096" t="s">
        <v>6096</v>
      </c>
      <c r="C2096" t="s">
        <v>665</v>
      </c>
      <c r="D2096" t="s">
        <v>675</v>
      </c>
      <c r="E2096" t="s">
        <v>6097</v>
      </c>
      <c r="F2096" t="s">
        <v>6098</v>
      </c>
      <c r="G2096" t="s">
        <v>905</v>
      </c>
    </row>
    <row r="2097" spans="1:7" hidden="1">
      <c r="A2097">
        <v>865333</v>
      </c>
      <c r="B2097" t="s">
        <v>6099</v>
      </c>
      <c r="C2097" t="s">
        <v>665</v>
      </c>
      <c r="D2097" t="s">
        <v>675</v>
      </c>
      <c r="E2097" t="s">
        <v>6100</v>
      </c>
      <c r="F2097" t="s">
        <v>6101</v>
      </c>
      <c r="G2097" t="s">
        <v>925</v>
      </c>
    </row>
    <row r="2098" spans="1:7" hidden="1">
      <c r="A2098">
        <v>865552</v>
      </c>
      <c r="B2098" t="s">
        <v>6102</v>
      </c>
      <c r="C2098" t="s">
        <v>665</v>
      </c>
      <c r="D2098" t="s">
        <v>675</v>
      </c>
      <c r="E2098" t="s">
        <v>6103</v>
      </c>
      <c r="F2098" t="s">
        <v>6104</v>
      </c>
      <c r="G2098" t="s">
        <v>685</v>
      </c>
    </row>
    <row r="2099" spans="1:7" hidden="1">
      <c r="A2099">
        <v>867536</v>
      </c>
      <c r="B2099" t="s">
        <v>6105</v>
      </c>
      <c r="C2099" t="s">
        <v>665</v>
      </c>
      <c r="D2099" t="s">
        <v>675</v>
      </c>
      <c r="E2099" t="s">
        <v>6106</v>
      </c>
      <c r="F2099" t="s">
        <v>6107</v>
      </c>
      <c r="G2099" t="s">
        <v>898</v>
      </c>
    </row>
    <row r="2100" spans="1:7" hidden="1">
      <c r="A2100">
        <v>866469</v>
      </c>
      <c r="B2100" t="s">
        <v>6108</v>
      </c>
      <c r="C2100" t="s">
        <v>665</v>
      </c>
      <c r="D2100" t="s">
        <v>675</v>
      </c>
      <c r="E2100" t="s">
        <v>6109</v>
      </c>
      <c r="F2100" t="s">
        <v>6110</v>
      </c>
      <c r="G2100" t="s">
        <v>683</v>
      </c>
    </row>
    <row r="2101" spans="1:7" hidden="1">
      <c r="A2101">
        <v>866747</v>
      </c>
      <c r="B2101" t="s">
        <v>6111</v>
      </c>
      <c r="C2101" t="s">
        <v>665</v>
      </c>
      <c r="D2101" t="s">
        <v>675</v>
      </c>
      <c r="E2101" t="s">
        <v>6112</v>
      </c>
      <c r="F2101" t="s">
        <v>6113</v>
      </c>
      <c r="G2101" t="s">
        <v>809</v>
      </c>
    </row>
    <row r="2102" spans="1:7" hidden="1">
      <c r="A2102">
        <v>866333</v>
      </c>
      <c r="B2102" t="s">
        <v>6114</v>
      </c>
      <c r="C2102" t="s">
        <v>665</v>
      </c>
      <c r="D2102" t="s">
        <v>675</v>
      </c>
      <c r="E2102" t="s">
        <v>6115</v>
      </c>
      <c r="F2102" t="s">
        <v>6116</v>
      </c>
      <c r="G2102" t="s">
        <v>1296</v>
      </c>
    </row>
    <row r="2103" spans="1:7" hidden="1">
      <c r="A2103">
        <v>867118</v>
      </c>
      <c r="B2103" t="s">
        <v>6117</v>
      </c>
      <c r="C2103" t="s">
        <v>665</v>
      </c>
      <c r="D2103" t="s">
        <v>675</v>
      </c>
      <c r="E2103" t="s">
        <v>6118</v>
      </c>
      <c r="F2103" t="s">
        <v>6119</v>
      </c>
      <c r="G2103" t="s">
        <v>851</v>
      </c>
    </row>
    <row r="2104" spans="1:7" hidden="1">
      <c r="A2104">
        <v>865303</v>
      </c>
      <c r="B2104" t="s">
        <v>6120</v>
      </c>
      <c r="C2104" t="s">
        <v>665</v>
      </c>
      <c r="D2104" t="s">
        <v>675</v>
      </c>
      <c r="E2104" t="s">
        <v>6121</v>
      </c>
      <c r="F2104" t="s">
        <v>6122</v>
      </c>
      <c r="G2104" t="s">
        <v>1241</v>
      </c>
    </row>
    <row r="2105" spans="1:7" hidden="1">
      <c r="A2105">
        <v>865377</v>
      </c>
      <c r="B2105" t="s">
        <v>6123</v>
      </c>
      <c r="C2105" t="s">
        <v>665</v>
      </c>
      <c r="D2105" t="s">
        <v>675</v>
      </c>
      <c r="E2105" t="s">
        <v>6124</v>
      </c>
      <c r="F2105" t="s">
        <v>6125</v>
      </c>
      <c r="G2105" t="s">
        <v>1078</v>
      </c>
    </row>
    <row r="2106" spans="1:7" hidden="1">
      <c r="A2106">
        <v>867333</v>
      </c>
      <c r="B2106" t="s">
        <v>6126</v>
      </c>
      <c r="C2106" t="s">
        <v>665</v>
      </c>
      <c r="D2106" t="s">
        <v>675</v>
      </c>
      <c r="E2106" t="s">
        <v>6127</v>
      </c>
      <c r="F2106" t="s">
        <v>6128</v>
      </c>
      <c r="G2106" t="s">
        <v>955</v>
      </c>
    </row>
    <row r="2107" spans="1:7" hidden="1">
      <c r="A2107">
        <v>867119</v>
      </c>
      <c r="B2107" t="s">
        <v>6129</v>
      </c>
      <c r="C2107" t="s">
        <v>665</v>
      </c>
      <c r="D2107" t="s">
        <v>675</v>
      </c>
      <c r="E2107" t="s">
        <v>6130</v>
      </c>
      <c r="F2107" t="s">
        <v>6131</v>
      </c>
      <c r="G2107" t="s">
        <v>851</v>
      </c>
    </row>
    <row r="2108" spans="1:7" hidden="1">
      <c r="A2108">
        <v>865918</v>
      </c>
      <c r="B2108" t="s">
        <v>6132</v>
      </c>
      <c r="C2108" t="s">
        <v>665</v>
      </c>
      <c r="D2108" t="s">
        <v>675</v>
      </c>
      <c r="E2108" t="s">
        <v>6133</v>
      </c>
      <c r="F2108" t="s">
        <v>6134</v>
      </c>
      <c r="G2108" t="s">
        <v>901</v>
      </c>
    </row>
    <row r="2109" spans="1:7" hidden="1">
      <c r="A2109">
        <v>867120</v>
      </c>
      <c r="B2109" t="s">
        <v>6135</v>
      </c>
      <c r="C2109" t="s">
        <v>665</v>
      </c>
      <c r="D2109" t="s">
        <v>675</v>
      </c>
      <c r="E2109" t="s">
        <v>6136</v>
      </c>
      <c r="F2109" t="s">
        <v>6137</v>
      </c>
      <c r="G2109" t="s">
        <v>851</v>
      </c>
    </row>
    <row r="2110" spans="1:7" hidden="1">
      <c r="A2110">
        <v>867763</v>
      </c>
      <c r="B2110" t="s">
        <v>6138</v>
      </c>
      <c r="C2110" t="s">
        <v>665</v>
      </c>
      <c r="D2110" t="s">
        <v>675</v>
      </c>
      <c r="E2110" t="s">
        <v>6139</v>
      </c>
      <c r="F2110" t="s">
        <v>6140</v>
      </c>
      <c r="G2110" t="s">
        <v>6141</v>
      </c>
    </row>
    <row r="2111" spans="1:7" hidden="1">
      <c r="A2111">
        <v>867400</v>
      </c>
      <c r="B2111" t="s">
        <v>6142</v>
      </c>
      <c r="C2111" t="s">
        <v>665</v>
      </c>
      <c r="D2111" t="s">
        <v>675</v>
      </c>
      <c r="E2111" t="s">
        <v>6143</v>
      </c>
      <c r="F2111" t="s">
        <v>6144</v>
      </c>
      <c r="G2111" t="s">
        <v>1110</v>
      </c>
    </row>
    <row r="2112" spans="1:7" hidden="1">
      <c r="A2112">
        <v>866543</v>
      </c>
      <c r="B2112" t="s">
        <v>6145</v>
      </c>
      <c r="C2112" t="s">
        <v>665</v>
      </c>
      <c r="D2112" t="s">
        <v>675</v>
      </c>
      <c r="E2112" t="s">
        <v>6146</v>
      </c>
      <c r="F2112" t="s">
        <v>6147</v>
      </c>
      <c r="G2112" t="s">
        <v>779</v>
      </c>
    </row>
    <row r="2113" spans="1:7" hidden="1">
      <c r="A2113">
        <v>867584</v>
      </c>
      <c r="B2113" t="s">
        <v>6148</v>
      </c>
      <c r="C2113" t="s">
        <v>665</v>
      </c>
      <c r="D2113" t="s">
        <v>675</v>
      </c>
      <c r="E2113" t="s">
        <v>6149</v>
      </c>
      <c r="F2113" t="s">
        <v>6150</v>
      </c>
      <c r="G2113" t="s">
        <v>1089</v>
      </c>
    </row>
    <row r="2114" spans="1:7" hidden="1">
      <c r="A2114">
        <v>865378</v>
      </c>
      <c r="B2114" t="s">
        <v>6151</v>
      </c>
      <c r="C2114" t="s">
        <v>665</v>
      </c>
      <c r="D2114" t="s">
        <v>675</v>
      </c>
      <c r="E2114" t="s">
        <v>6152</v>
      </c>
      <c r="F2114" t="s">
        <v>6153</v>
      </c>
      <c r="G2114" t="s">
        <v>1078</v>
      </c>
    </row>
    <row r="2115" spans="1:7" hidden="1">
      <c r="A2115">
        <v>865134</v>
      </c>
      <c r="B2115" t="s">
        <v>6154</v>
      </c>
      <c r="C2115" t="s">
        <v>665</v>
      </c>
      <c r="D2115" t="s">
        <v>675</v>
      </c>
      <c r="E2115" t="s">
        <v>6155</v>
      </c>
      <c r="F2115" t="s">
        <v>6156</v>
      </c>
      <c r="G2115" t="s">
        <v>846</v>
      </c>
    </row>
    <row r="2116" spans="1:7" hidden="1">
      <c r="A2116">
        <v>866571</v>
      </c>
      <c r="B2116" t="s">
        <v>6157</v>
      </c>
      <c r="C2116" t="s">
        <v>665</v>
      </c>
      <c r="D2116" t="s">
        <v>675</v>
      </c>
      <c r="E2116" t="s">
        <v>6158</v>
      </c>
      <c r="F2116" t="s">
        <v>6159</v>
      </c>
      <c r="G2116" t="s">
        <v>1053</v>
      </c>
    </row>
    <row r="2117" spans="1:7" hidden="1">
      <c r="A2117">
        <v>867511</v>
      </c>
      <c r="B2117" t="s">
        <v>6160</v>
      </c>
      <c r="C2117" t="s">
        <v>665</v>
      </c>
      <c r="D2117" t="s">
        <v>675</v>
      </c>
      <c r="E2117" t="s">
        <v>6161</v>
      </c>
      <c r="F2117" t="s">
        <v>6162</v>
      </c>
      <c r="G2117" t="s">
        <v>895</v>
      </c>
    </row>
    <row r="2118" spans="1:7" hidden="1">
      <c r="A2118">
        <v>865059</v>
      </c>
      <c r="B2118" t="s">
        <v>6163</v>
      </c>
      <c r="C2118" t="s">
        <v>665</v>
      </c>
      <c r="D2118" t="s">
        <v>675</v>
      </c>
      <c r="E2118" t="s">
        <v>6164</v>
      </c>
      <c r="F2118" t="s">
        <v>6165</v>
      </c>
      <c r="G2118" t="s">
        <v>1139</v>
      </c>
    </row>
    <row r="2119" spans="1:7" hidden="1">
      <c r="A2119">
        <v>866748</v>
      </c>
      <c r="B2119" t="s">
        <v>6166</v>
      </c>
      <c r="C2119" t="s">
        <v>665</v>
      </c>
      <c r="D2119" t="s">
        <v>675</v>
      </c>
      <c r="E2119" t="s">
        <v>6167</v>
      </c>
      <c r="F2119" t="s">
        <v>6168</v>
      </c>
      <c r="G2119" t="s">
        <v>809</v>
      </c>
    </row>
    <row r="2120" spans="1:7" hidden="1">
      <c r="A2120">
        <v>866200</v>
      </c>
      <c r="B2120" t="s">
        <v>6169</v>
      </c>
      <c r="C2120" t="s">
        <v>665</v>
      </c>
      <c r="D2120" t="s">
        <v>675</v>
      </c>
      <c r="E2120" t="s">
        <v>6170</v>
      </c>
      <c r="F2120" t="s">
        <v>6171</v>
      </c>
      <c r="G2120" t="s">
        <v>860</v>
      </c>
    </row>
    <row r="2121" spans="1:7" hidden="1">
      <c r="A2121">
        <v>865763</v>
      </c>
      <c r="B2121" t="s">
        <v>6172</v>
      </c>
      <c r="C2121" t="s">
        <v>665</v>
      </c>
      <c r="D2121" t="s">
        <v>675</v>
      </c>
      <c r="E2121" t="s">
        <v>6173</v>
      </c>
      <c r="F2121" t="s">
        <v>6174</v>
      </c>
      <c r="G2121" t="s">
        <v>913</v>
      </c>
    </row>
    <row r="2122" spans="1:7" hidden="1">
      <c r="A2122">
        <v>867334</v>
      </c>
      <c r="B2122" t="s">
        <v>6175</v>
      </c>
      <c r="C2122" t="s">
        <v>665</v>
      </c>
      <c r="D2122" t="s">
        <v>675</v>
      </c>
      <c r="E2122" t="s">
        <v>6176</v>
      </c>
      <c r="F2122" t="s">
        <v>6177</v>
      </c>
      <c r="G2122" t="s">
        <v>955</v>
      </c>
    </row>
    <row r="2123" spans="1:7" hidden="1">
      <c r="A2123">
        <v>867441</v>
      </c>
      <c r="B2123" t="s">
        <v>6178</v>
      </c>
      <c r="C2123" t="s">
        <v>665</v>
      </c>
      <c r="D2123" t="s">
        <v>675</v>
      </c>
      <c r="E2123" t="s">
        <v>6179</v>
      </c>
      <c r="F2123" t="s">
        <v>6180</v>
      </c>
      <c r="G2123" t="s">
        <v>814</v>
      </c>
    </row>
    <row r="2124" spans="1:7" hidden="1">
      <c r="A2124">
        <v>864965</v>
      </c>
      <c r="B2124" t="s">
        <v>6181</v>
      </c>
      <c r="C2124" t="s">
        <v>665</v>
      </c>
      <c r="D2124" t="s">
        <v>675</v>
      </c>
      <c r="E2124" t="s">
        <v>6182</v>
      </c>
      <c r="F2124" t="s">
        <v>6183</v>
      </c>
      <c r="G2124" t="s">
        <v>865</v>
      </c>
    </row>
    <row r="2125" spans="1:7" hidden="1">
      <c r="A2125">
        <v>864493</v>
      </c>
      <c r="B2125" t="s">
        <v>6184</v>
      </c>
      <c r="C2125" t="s">
        <v>665</v>
      </c>
      <c r="D2125" t="s">
        <v>675</v>
      </c>
      <c r="E2125" t="s">
        <v>835</v>
      </c>
      <c r="F2125" t="s">
        <v>668</v>
      </c>
      <c r="G2125" t="s">
        <v>1139</v>
      </c>
    </row>
    <row r="2126" spans="1:7" hidden="1">
      <c r="A2126">
        <v>866964</v>
      </c>
      <c r="B2126" t="s">
        <v>6185</v>
      </c>
      <c r="C2126" t="s">
        <v>665</v>
      </c>
      <c r="D2126" t="s">
        <v>675</v>
      </c>
      <c r="E2126" t="s">
        <v>6186</v>
      </c>
      <c r="F2126" t="s">
        <v>6187</v>
      </c>
      <c r="G2126" t="s">
        <v>1049</v>
      </c>
    </row>
    <row r="2127" spans="1:7" hidden="1">
      <c r="A2127">
        <v>865023</v>
      </c>
      <c r="B2127" t="s">
        <v>6188</v>
      </c>
      <c r="C2127" t="s">
        <v>665</v>
      </c>
      <c r="D2127" t="s">
        <v>675</v>
      </c>
      <c r="E2127" t="s">
        <v>6189</v>
      </c>
      <c r="F2127" t="s">
        <v>6190</v>
      </c>
      <c r="G2127" t="s">
        <v>766</v>
      </c>
    </row>
    <row r="2128" spans="1:7" hidden="1">
      <c r="A2128">
        <v>865424</v>
      </c>
      <c r="B2128" t="s">
        <v>6191</v>
      </c>
      <c r="C2128" t="s">
        <v>665</v>
      </c>
      <c r="D2128" t="s">
        <v>675</v>
      </c>
      <c r="E2128" t="s">
        <v>6192</v>
      </c>
      <c r="F2128" t="s">
        <v>6193</v>
      </c>
      <c r="G2128" t="s">
        <v>669</v>
      </c>
    </row>
    <row r="2129" spans="1:7" hidden="1">
      <c r="A2129">
        <v>864551</v>
      </c>
      <c r="B2129" t="s">
        <v>6194</v>
      </c>
      <c r="C2129" t="s">
        <v>665</v>
      </c>
      <c r="D2129" t="s">
        <v>675</v>
      </c>
      <c r="E2129" t="s">
        <v>835</v>
      </c>
      <c r="F2129" t="s">
        <v>668</v>
      </c>
      <c r="G2129" t="s">
        <v>2765</v>
      </c>
    </row>
    <row r="2130" spans="1:7" hidden="1">
      <c r="A2130">
        <v>864463</v>
      </c>
      <c r="B2130" t="s">
        <v>6195</v>
      </c>
      <c r="C2130" t="s">
        <v>665</v>
      </c>
      <c r="D2130" t="s">
        <v>675</v>
      </c>
      <c r="E2130" t="s">
        <v>835</v>
      </c>
      <c r="F2130" t="s">
        <v>668</v>
      </c>
      <c r="G2130" t="s">
        <v>2287</v>
      </c>
    </row>
    <row r="2131" spans="1:7" hidden="1">
      <c r="A2131">
        <v>866088</v>
      </c>
      <c r="B2131" t="s">
        <v>6196</v>
      </c>
      <c r="C2131" t="s">
        <v>665</v>
      </c>
      <c r="D2131" t="s">
        <v>675</v>
      </c>
      <c r="E2131" t="s">
        <v>6197</v>
      </c>
      <c r="F2131" t="s">
        <v>6198</v>
      </c>
      <c r="G2131" t="s">
        <v>1448</v>
      </c>
    </row>
    <row r="2132" spans="1:7" hidden="1">
      <c r="A2132">
        <v>865003</v>
      </c>
      <c r="B2132" t="s">
        <v>6199</v>
      </c>
      <c r="C2132" t="s">
        <v>665</v>
      </c>
      <c r="D2132" t="s">
        <v>675</v>
      </c>
      <c r="E2132" t="s">
        <v>6200</v>
      </c>
      <c r="F2132" t="s">
        <v>6201</v>
      </c>
      <c r="G2132" t="s">
        <v>1175</v>
      </c>
    </row>
    <row r="2133" spans="1:7" hidden="1">
      <c r="A2133">
        <v>866845</v>
      </c>
      <c r="B2133" t="s">
        <v>6202</v>
      </c>
      <c r="C2133" t="s">
        <v>665</v>
      </c>
      <c r="D2133" t="s">
        <v>675</v>
      </c>
      <c r="E2133" t="s">
        <v>6203</v>
      </c>
      <c r="F2133" t="s">
        <v>6204</v>
      </c>
      <c r="G2133" t="s">
        <v>1341</v>
      </c>
    </row>
    <row r="2134" spans="1:7" hidden="1">
      <c r="A2134">
        <v>866846</v>
      </c>
      <c r="B2134" t="s">
        <v>6205</v>
      </c>
      <c r="C2134" t="s">
        <v>665</v>
      </c>
      <c r="D2134" t="s">
        <v>675</v>
      </c>
      <c r="E2134" t="s">
        <v>6206</v>
      </c>
      <c r="F2134" t="s">
        <v>6207</v>
      </c>
      <c r="G2134" t="s">
        <v>1341</v>
      </c>
    </row>
    <row r="2135" spans="1:7" hidden="1">
      <c r="A2135">
        <v>866572</v>
      </c>
      <c r="B2135" t="s">
        <v>6208</v>
      </c>
      <c r="C2135" t="s">
        <v>665</v>
      </c>
      <c r="D2135" t="s">
        <v>675</v>
      </c>
      <c r="E2135" t="s">
        <v>6209</v>
      </c>
      <c r="F2135" t="s">
        <v>6210</v>
      </c>
      <c r="G2135" t="s">
        <v>1053</v>
      </c>
    </row>
    <row r="2136" spans="1:7" hidden="1">
      <c r="A2136">
        <v>865897</v>
      </c>
      <c r="B2136" t="s">
        <v>6211</v>
      </c>
      <c r="C2136" t="s">
        <v>665</v>
      </c>
      <c r="D2136" t="s">
        <v>675</v>
      </c>
      <c r="E2136" t="s">
        <v>6212</v>
      </c>
      <c r="F2136" t="s">
        <v>6213</v>
      </c>
      <c r="G2136" t="s">
        <v>1420</v>
      </c>
    </row>
    <row r="2137" spans="1:7" hidden="1">
      <c r="A2137">
        <v>867200</v>
      </c>
      <c r="B2137" t="s">
        <v>6214</v>
      </c>
      <c r="C2137" t="s">
        <v>665</v>
      </c>
      <c r="D2137" t="s">
        <v>675</v>
      </c>
      <c r="E2137" t="s">
        <v>6215</v>
      </c>
      <c r="F2137" t="s">
        <v>6216</v>
      </c>
      <c r="G2137" t="s">
        <v>944</v>
      </c>
    </row>
    <row r="2138" spans="1:7" hidden="1">
      <c r="A2138">
        <v>865304</v>
      </c>
      <c r="B2138" t="s">
        <v>6217</v>
      </c>
      <c r="C2138" t="s">
        <v>665</v>
      </c>
      <c r="D2138" t="s">
        <v>675</v>
      </c>
      <c r="E2138" t="s">
        <v>6218</v>
      </c>
      <c r="F2138" t="s">
        <v>6219</v>
      </c>
      <c r="G2138" t="s">
        <v>1241</v>
      </c>
    </row>
    <row r="2139" spans="1:7" hidden="1">
      <c r="A2139">
        <v>864604</v>
      </c>
      <c r="B2139" t="s">
        <v>6220</v>
      </c>
      <c r="C2139" t="s">
        <v>665</v>
      </c>
      <c r="D2139" t="s">
        <v>675</v>
      </c>
      <c r="E2139" t="s">
        <v>835</v>
      </c>
      <c r="F2139" t="s">
        <v>668</v>
      </c>
      <c r="G2139" t="s">
        <v>1263</v>
      </c>
    </row>
    <row r="2140" spans="1:7" hidden="1">
      <c r="A2140">
        <v>867201</v>
      </c>
      <c r="B2140" t="s">
        <v>6221</v>
      </c>
      <c r="C2140" t="s">
        <v>665</v>
      </c>
      <c r="D2140" t="s">
        <v>675</v>
      </c>
      <c r="E2140" t="s">
        <v>6222</v>
      </c>
      <c r="F2140" t="s">
        <v>6223</v>
      </c>
      <c r="G2140" t="s">
        <v>944</v>
      </c>
    </row>
    <row r="2141" spans="1:7" hidden="1">
      <c r="A2141">
        <v>867442</v>
      </c>
      <c r="B2141" t="s">
        <v>6224</v>
      </c>
      <c r="C2141" t="s">
        <v>665</v>
      </c>
      <c r="D2141" t="s">
        <v>675</v>
      </c>
      <c r="E2141" t="s">
        <v>6225</v>
      </c>
      <c r="F2141" t="s">
        <v>6226</v>
      </c>
      <c r="G2141" t="s">
        <v>814</v>
      </c>
    </row>
    <row r="2142" spans="1:7" hidden="1">
      <c r="A2142">
        <v>865962</v>
      </c>
      <c r="B2142" t="s">
        <v>6227</v>
      </c>
      <c r="C2142" t="s">
        <v>665</v>
      </c>
      <c r="D2142" t="s">
        <v>675</v>
      </c>
      <c r="E2142" t="s">
        <v>6228</v>
      </c>
      <c r="F2142" t="s">
        <v>6229</v>
      </c>
      <c r="G2142" t="s">
        <v>937</v>
      </c>
    </row>
    <row r="2143" spans="1:7" hidden="1">
      <c r="A2143">
        <v>865086</v>
      </c>
      <c r="B2143" t="s">
        <v>6230</v>
      </c>
      <c r="C2143" t="s">
        <v>665</v>
      </c>
      <c r="D2143" t="s">
        <v>675</v>
      </c>
      <c r="E2143" t="s">
        <v>6231</v>
      </c>
      <c r="F2143" t="s">
        <v>6232</v>
      </c>
      <c r="G2143" t="s">
        <v>1334</v>
      </c>
    </row>
    <row r="2144" spans="1:7" hidden="1">
      <c r="A2144">
        <v>864165</v>
      </c>
      <c r="B2144" t="s">
        <v>6233</v>
      </c>
      <c r="C2144" t="s">
        <v>665</v>
      </c>
      <c r="D2144" t="s">
        <v>675</v>
      </c>
      <c r="E2144" t="s">
        <v>835</v>
      </c>
      <c r="F2144" t="s">
        <v>668</v>
      </c>
      <c r="G2144" t="s">
        <v>1139</v>
      </c>
    </row>
    <row r="2145" spans="1:7" hidden="1">
      <c r="A2145">
        <v>867809</v>
      </c>
      <c r="B2145" t="s">
        <v>623</v>
      </c>
      <c r="C2145" t="s">
        <v>665</v>
      </c>
      <c r="D2145" t="s">
        <v>675</v>
      </c>
      <c r="E2145" t="s">
        <v>6234</v>
      </c>
      <c r="F2145" t="s">
        <v>6235</v>
      </c>
      <c r="G2145" t="s">
        <v>613</v>
      </c>
    </row>
    <row r="2146" spans="1:7" hidden="1">
      <c r="A2146">
        <v>867730</v>
      </c>
      <c r="B2146" t="s">
        <v>6236</v>
      </c>
      <c r="C2146" t="s">
        <v>665</v>
      </c>
      <c r="D2146" t="s">
        <v>675</v>
      </c>
      <c r="E2146" t="s">
        <v>6237</v>
      </c>
      <c r="F2146" t="s">
        <v>6238</v>
      </c>
      <c r="G2146" t="s">
        <v>905</v>
      </c>
    </row>
    <row r="2147" spans="1:7" hidden="1">
      <c r="A2147">
        <v>866847</v>
      </c>
      <c r="B2147" t="s">
        <v>703</v>
      </c>
      <c r="C2147" t="s">
        <v>665</v>
      </c>
      <c r="D2147" t="s">
        <v>675</v>
      </c>
      <c r="E2147" t="s">
        <v>6239</v>
      </c>
      <c r="F2147" t="s">
        <v>6240</v>
      </c>
      <c r="G2147" t="s">
        <v>1341</v>
      </c>
    </row>
    <row r="2148" spans="1:7" hidden="1">
      <c r="A2148">
        <v>867443</v>
      </c>
      <c r="B2148" t="s">
        <v>6241</v>
      </c>
      <c r="C2148" t="s">
        <v>665</v>
      </c>
      <c r="D2148" t="s">
        <v>675</v>
      </c>
      <c r="E2148" t="s">
        <v>6242</v>
      </c>
      <c r="F2148" t="s">
        <v>6243</v>
      </c>
      <c r="G2148" t="s">
        <v>814</v>
      </c>
    </row>
    <row r="2149" spans="1:7" hidden="1">
      <c r="A2149">
        <v>865963</v>
      </c>
      <c r="B2149" t="s">
        <v>6244</v>
      </c>
      <c r="C2149" t="s">
        <v>665</v>
      </c>
      <c r="D2149" t="s">
        <v>675</v>
      </c>
      <c r="E2149" t="s">
        <v>6245</v>
      </c>
      <c r="F2149" t="s">
        <v>6246</v>
      </c>
      <c r="G2149" t="s">
        <v>937</v>
      </c>
    </row>
    <row r="2150" spans="1:7" hidden="1">
      <c r="A2150">
        <v>864306</v>
      </c>
      <c r="B2150" t="s">
        <v>6247</v>
      </c>
      <c r="C2150" t="s">
        <v>665</v>
      </c>
      <c r="D2150" t="s">
        <v>675</v>
      </c>
      <c r="E2150" t="s">
        <v>835</v>
      </c>
      <c r="F2150" t="s">
        <v>668</v>
      </c>
      <c r="G2150" t="s">
        <v>828</v>
      </c>
    </row>
    <row r="2151" spans="1:7" hidden="1">
      <c r="A2151">
        <v>867305</v>
      </c>
      <c r="B2151" t="s">
        <v>6248</v>
      </c>
      <c r="C2151" t="s">
        <v>665</v>
      </c>
      <c r="D2151" t="s">
        <v>675</v>
      </c>
      <c r="E2151" t="s">
        <v>6249</v>
      </c>
      <c r="F2151" t="s">
        <v>6250</v>
      </c>
      <c r="G2151" t="s">
        <v>1219</v>
      </c>
    </row>
    <row r="2152" spans="1:7" hidden="1">
      <c r="A2152">
        <v>867745</v>
      </c>
      <c r="B2152" t="s">
        <v>6251</v>
      </c>
      <c r="C2152" t="s">
        <v>665</v>
      </c>
      <c r="D2152" t="s">
        <v>675</v>
      </c>
      <c r="E2152" t="s">
        <v>6252</v>
      </c>
      <c r="F2152" t="s">
        <v>6253</v>
      </c>
      <c r="G2152" t="s">
        <v>2287</v>
      </c>
    </row>
    <row r="2153" spans="1:7" hidden="1">
      <c r="A2153">
        <v>865801</v>
      </c>
      <c r="B2153" t="s">
        <v>6254</v>
      </c>
      <c r="C2153" t="s">
        <v>665</v>
      </c>
      <c r="D2153" t="s">
        <v>675</v>
      </c>
      <c r="E2153" t="s">
        <v>6255</v>
      </c>
      <c r="F2153" t="s">
        <v>6256</v>
      </c>
      <c r="G2153" t="s">
        <v>1619</v>
      </c>
    </row>
    <row r="2154" spans="1:7" hidden="1">
      <c r="A2154">
        <v>865270</v>
      </c>
      <c r="B2154" t="s">
        <v>6257</v>
      </c>
      <c r="C2154" t="s">
        <v>665</v>
      </c>
      <c r="D2154" t="s">
        <v>675</v>
      </c>
      <c r="E2154" t="s">
        <v>6258</v>
      </c>
      <c r="F2154" t="s">
        <v>6259</v>
      </c>
      <c r="G2154" t="s">
        <v>874</v>
      </c>
    </row>
    <row r="2155" spans="1:7" hidden="1">
      <c r="A2155">
        <v>867631</v>
      </c>
      <c r="B2155" t="s">
        <v>6260</v>
      </c>
      <c r="C2155" t="s">
        <v>665</v>
      </c>
      <c r="D2155" t="s">
        <v>675</v>
      </c>
      <c r="E2155" t="s">
        <v>6261</v>
      </c>
      <c r="F2155" t="s">
        <v>6262</v>
      </c>
      <c r="G2155" t="s">
        <v>783</v>
      </c>
    </row>
    <row r="2156" spans="1:7" hidden="1">
      <c r="A2156">
        <v>865764</v>
      </c>
      <c r="B2156" t="s">
        <v>6263</v>
      </c>
      <c r="C2156" t="s">
        <v>665</v>
      </c>
      <c r="D2156" t="s">
        <v>675</v>
      </c>
      <c r="E2156" t="s">
        <v>6264</v>
      </c>
      <c r="F2156" t="s">
        <v>6265</v>
      </c>
      <c r="G2156" t="s">
        <v>913</v>
      </c>
    </row>
    <row r="2157" spans="1:7" hidden="1">
      <c r="A2157">
        <v>867358</v>
      </c>
      <c r="B2157" t="s">
        <v>6266</v>
      </c>
      <c r="C2157" t="s">
        <v>665</v>
      </c>
      <c r="D2157" t="s">
        <v>675</v>
      </c>
      <c r="E2157" t="s">
        <v>6267</v>
      </c>
      <c r="F2157" t="s">
        <v>6268</v>
      </c>
      <c r="G2157" t="s">
        <v>1326</v>
      </c>
    </row>
    <row r="2158" spans="1:7" hidden="1">
      <c r="A2158">
        <v>866544</v>
      </c>
      <c r="B2158" t="s">
        <v>6269</v>
      </c>
      <c r="C2158" t="s">
        <v>665</v>
      </c>
      <c r="D2158" t="s">
        <v>675</v>
      </c>
      <c r="E2158" t="s">
        <v>6270</v>
      </c>
      <c r="F2158" t="s">
        <v>6271</v>
      </c>
      <c r="G2158" t="s">
        <v>779</v>
      </c>
    </row>
    <row r="2159" spans="1:7" hidden="1">
      <c r="A2159">
        <v>864145</v>
      </c>
      <c r="B2159" t="s">
        <v>6272</v>
      </c>
      <c r="C2159" t="s">
        <v>665</v>
      </c>
      <c r="D2159" t="s">
        <v>675</v>
      </c>
      <c r="E2159" t="s">
        <v>835</v>
      </c>
      <c r="F2159" t="s">
        <v>668</v>
      </c>
      <c r="G2159" t="s">
        <v>1673</v>
      </c>
    </row>
    <row r="2160" spans="1:7" hidden="1">
      <c r="A2160">
        <v>865802</v>
      </c>
      <c r="B2160" t="s">
        <v>6273</v>
      </c>
      <c r="C2160" t="s">
        <v>665</v>
      </c>
      <c r="D2160" t="s">
        <v>675</v>
      </c>
      <c r="E2160" t="s">
        <v>6274</v>
      </c>
      <c r="F2160" t="s">
        <v>6275</v>
      </c>
      <c r="G2160" t="s">
        <v>1619</v>
      </c>
    </row>
    <row r="2161" spans="1:7" hidden="1">
      <c r="A2161">
        <v>864403</v>
      </c>
      <c r="B2161" t="s">
        <v>6276</v>
      </c>
      <c r="C2161" t="s">
        <v>665</v>
      </c>
      <c r="D2161" t="s">
        <v>675</v>
      </c>
      <c r="E2161" t="s">
        <v>835</v>
      </c>
      <c r="F2161" t="s">
        <v>668</v>
      </c>
      <c r="G2161" t="s">
        <v>1089</v>
      </c>
    </row>
    <row r="2162" spans="1:7" hidden="1">
      <c r="A2162">
        <v>867444</v>
      </c>
      <c r="B2162" t="s">
        <v>6277</v>
      </c>
      <c r="C2162" t="s">
        <v>665</v>
      </c>
      <c r="D2162" t="s">
        <v>675</v>
      </c>
      <c r="E2162" t="s">
        <v>6278</v>
      </c>
      <c r="F2162" t="s">
        <v>6279</v>
      </c>
      <c r="G2162" t="s">
        <v>814</v>
      </c>
    </row>
    <row r="2163" spans="1:7" hidden="1">
      <c r="A2163">
        <v>865520</v>
      </c>
      <c r="B2163" t="s">
        <v>6280</v>
      </c>
      <c r="C2163" t="s">
        <v>665</v>
      </c>
      <c r="D2163" t="s">
        <v>675</v>
      </c>
      <c r="E2163" t="s">
        <v>6281</v>
      </c>
      <c r="F2163" t="s">
        <v>6282</v>
      </c>
      <c r="G2163" t="s">
        <v>1038</v>
      </c>
    </row>
    <row r="2164" spans="1:7" hidden="1">
      <c r="A2164">
        <v>864917</v>
      </c>
      <c r="B2164" t="s">
        <v>6283</v>
      </c>
      <c r="C2164" t="s">
        <v>665</v>
      </c>
      <c r="D2164" t="s">
        <v>675</v>
      </c>
      <c r="E2164" t="s">
        <v>6284</v>
      </c>
      <c r="F2164" t="s">
        <v>6285</v>
      </c>
      <c r="G2164" t="s">
        <v>905</v>
      </c>
    </row>
    <row r="2165" spans="1:7" hidden="1">
      <c r="A2165">
        <v>866470</v>
      </c>
      <c r="B2165" t="s">
        <v>6286</v>
      </c>
      <c r="C2165" t="s">
        <v>665</v>
      </c>
      <c r="D2165" t="s">
        <v>675</v>
      </c>
      <c r="E2165" t="s">
        <v>6287</v>
      </c>
      <c r="F2165" t="s">
        <v>6288</v>
      </c>
      <c r="G2165" t="s">
        <v>683</v>
      </c>
    </row>
    <row r="2166" spans="1:7" hidden="1">
      <c r="A2166">
        <v>867306</v>
      </c>
      <c r="B2166" t="s">
        <v>6289</v>
      </c>
      <c r="C2166" t="s">
        <v>665</v>
      </c>
      <c r="D2166" t="s">
        <v>675</v>
      </c>
      <c r="E2166" t="s">
        <v>6290</v>
      </c>
      <c r="F2166" t="s">
        <v>6291</v>
      </c>
      <c r="G2166" t="s">
        <v>1219</v>
      </c>
    </row>
    <row r="2167" spans="1:7" hidden="1">
      <c r="A2167">
        <v>864404</v>
      </c>
      <c r="B2167" t="s">
        <v>6292</v>
      </c>
      <c r="C2167" t="s">
        <v>665</v>
      </c>
      <c r="D2167" t="s">
        <v>675</v>
      </c>
      <c r="E2167" t="s">
        <v>835</v>
      </c>
      <c r="F2167" t="s">
        <v>668</v>
      </c>
      <c r="G2167" t="s">
        <v>1341</v>
      </c>
    </row>
    <row r="2168" spans="1:7" hidden="1">
      <c r="A2168">
        <v>865024</v>
      </c>
      <c r="B2168" t="s">
        <v>6293</v>
      </c>
      <c r="C2168" t="s">
        <v>665</v>
      </c>
      <c r="D2168" t="s">
        <v>675</v>
      </c>
      <c r="E2168" t="s">
        <v>6294</v>
      </c>
      <c r="F2168" t="s">
        <v>6295</v>
      </c>
      <c r="G2168" t="s">
        <v>766</v>
      </c>
    </row>
    <row r="2169" spans="1:7" hidden="1">
      <c r="A2169">
        <v>865222</v>
      </c>
      <c r="B2169" t="s">
        <v>6296</v>
      </c>
      <c r="C2169" t="s">
        <v>665</v>
      </c>
      <c r="D2169" t="s">
        <v>675</v>
      </c>
      <c r="E2169" t="s">
        <v>6297</v>
      </c>
      <c r="F2169" t="s">
        <v>6298</v>
      </c>
      <c r="G2169" t="s">
        <v>1319</v>
      </c>
    </row>
    <row r="2170" spans="1:7" hidden="1">
      <c r="A2170">
        <v>866749</v>
      </c>
      <c r="B2170" t="s">
        <v>6299</v>
      </c>
      <c r="C2170" t="s">
        <v>665</v>
      </c>
      <c r="D2170" t="s">
        <v>675</v>
      </c>
      <c r="E2170" t="s">
        <v>6300</v>
      </c>
      <c r="F2170" t="s">
        <v>6301</v>
      </c>
      <c r="G2170" t="s">
        <v>809</v>
      </c>
    </row>
    <row r="2171" spans="1:7" hidden="1">
      <c r="A2171">
        <v>866334</v>
      </c>
      <c r="B2171" t="s">
        <v>6302</v>
      </c>
      <c r="C2171" t="s">
        <v>665</v>
      </c>
      <c r="D2171" t="s">
        <v>675</v>
      </c>
      <c r="E2171" t="s">
        <v>6303</v>
      </c>
      <c r="F2171" t="s">
        <v>6304</v>
      </c>
      <c r="G2171" t="s">
        <v>1296</v>
      </c>
    </row>
    <row r="2172" spans="1:7" hidden="1">
      <c r="A2172">
        <v>865135</v>
      </c>
      <c r="B2172" t="s">
        <v>6305</v>
      </c>
      <c r="C2172" t="s">
        <v>665</v>
      </c>
      <c r="D2172" t="s">
        <v>675</v>
      </c>
      <c r="E2172" t="s">
        <v>6306</v>
      </c>
      <c r="F2172" t="s">
        <v>6307</v>
      </c>
      <c r="G2172" t="s">
        <v>846</v>
      </c>
    </row>
    <row r="2173" spans="1:7" hidden="1">
      <c r="A2173">
        <v>866201</v>
      </c>
      <c r="B2173" t="s">
        <v>6308</v>
      </c>
      <c r="C2173" t="s">
        <v>665</v>
      </c>
      <c r="D2173" t="s">
        <v>675</v>
      </c>
      <c r="E2173" t="s">
        <v>6309</v>
      </c>
      <c r="F2173" t="s">
        <v>6310</v>
      </c>
      <c r="G2173" t="s">
        <v>860</v>
      </c>
    </row>
    <row r="2174" spans="1:7" hidden="1">
      <c r="A2174">
        <v>867401</v>
      </c>
      <c r="B2174" t="s">
        <v>6311</v>
      </c>
      <c r="C2174" t="s">
        <v>665</v>
      </c>
      <c r="D2174" t="s">
        <v>675</v>
      </c>
      <c r="E2174" t="s">
        <v>6312</v>
      </c>
      <c r="F2174" t="s">
        <v>6313</v>
      </c>
      <c r="G2174" t="s">
        <v>1110</v>
      </c>
    </row>
    <row r="2175" spans="1:7" hidden="1">
      <c r="A2175">
        <v>866471</v>
      </c>
      <c r="B2175" t="s">
        <v>6314</v>
      </c>
      <c r="C2175" t="s">
        <v>665</v>
      </c>
      <c r="D2175" t="s">
        <v>675</v>
      </c>
      <c r="E2175" t="s">
        <v>6315</v>
      </c>
      <c r="F2175" t="s">
        <v>6316</v>
      </c>
      <c r="G2175" t="s">
        <v>683</v>
      </c>
    </row>
    <row r="2176" spans="1:7" hidden="1">
      <c r="A2176">
        <v>866965</v>
      </c>
      <c r="B2176" t="s">
        <v>6317</v>
      </c>
      <c r="C2176" t="s">
        <v>665</v>
      </c>
      <c r="D2176" t="s">
        <v>675</v>
      </c>
      <c r="E2176" t="s">
        <v>6318</v>
      </c>
      <c r="F2176" t="s">
        <v>6319</v>
      </c>
      <c r="G2176" t="s">
        <v>1049</v>
      </c>
    </row>
    <row r="2177" spans="1:7" hidden="1">
      <c r="A2177">
        <v>865837</v>
      </c>
      <c r="B2177" t="s">
        <v>6320</v>
      </c>
      <c r="C2177" t="s">
        <v>665</v>
      </c>
      <c r="D2177" t="s">
        <v>675</v>
      </c>
      <c r="E2177" t="s">
        <v>6321</v>
      </c>
      <c r="F2177" t="s">
        <v>6322</v>
      </c>
      <c r="G2177" t="s">
        <v>992</v>
      </c>
    </row>
    <row r="2178" spans="1:7" hidden="1">
      <c r="A2178">
        <v>864985</v>
      </c>
      <c r="B2178" t="s">
        <v>6323</v>
      </c>
      <c r="C2178" t="s">
        <v>665</v>
      </c>
      <c r="D2178" t="s">
        <v>675</v>
      </c>
      <c r="E2178" t="s">
        <v>6324</v>
      </c>
      <c r="F2178" t="s">
        <v>6325</v>
      </c>
      <c r="G2178" t="s">
        <v>1282</v>
      </c>
    </row>
    <row r="2179" spans="1:7" hidden="1">
      <c r="A2179">
        <v>866966</v>
      </c>
      <c r="B2179" t="s">
        <v>6326</v>
      </c>
      <c r="C2179" t="s">
        <v>665</v>
      </c>
      <c r="D2179" t="s">
        <v>675</v>
      </c>
      <c r="E2179" t="s">
        <v>6327</v>
      </c>
      <c r="F2179" t="s">
        <v>6328</v>
      </c>
      <c r="G2179" t="s">
        <v>1049</v>
      </c>
    </row>
    <row r="2180" spans="1:7" hidden="1">
      <c r="A2180">
        <v>867445</v>
      </c>
      <c r="B2180" t="s">
        <v>6329</v>
      </c>
      <c r="C2180" t="s">
        <v>665</v>
      </c>
      <c r="D2180" t="s">
        <v>675</v>
      </c>
      <c r="E2180" t="s">
        <v>6330</v>
      </c>
      <c r="F2180" t="s">
        <v>6331</v>
      </c>
      <c r="G2180" t="s">
        <v>814</v>
      </c>
    </row>
    <row r="2181" spans="1:7" hidden="1">
      <c r="A2181">
        <v>867402</v>
      </c>
      <c r="B2181" t="s">
        <v>6332</v>
      </c>
      <c r="C2181" t="s">
        <v>665</v>
      </c>
      <c r="D2181" t="s">
        <v>675</v>
      </c>
      <c r="E2181" t="s">
        <v>6333</v>
      </c>
      <c r="F2181" t="s">
        <v>6334</v>
      </c>
      <c r="G2181" t="s">
        <v>1110</v>
      </c>
    </row>
    <row r="2182" spans="1:7" hidden="1">
      <c r="A2182">
        <v>866335</v>
      </c>
      <c r="B2182" t="s">
        <v>6335</v>
      </c>
      <c r="C2182" t="s">
        <v>665</v>
      </c>
      <c r="D2182" t="s">
        <v>675</v>
      </c>
      <c r="E2182" t="s">
        <v>6336</v>
      </c>
      <c r="F2182" t="s">
        <v>6337</v>
      </c>
      <c r="G2182" t="s">
        <v>1296</v>
      </c>
    </row>
    <row r="2183" spans="1:7" hidden="1">
      <c r="A2183">
        <v>866618</v>
      </c>
      <c r="B2183" t="s">
        <v>6335</v>
      </c>
      <c r="C2183" t="s">
        <v>665</v>
      </c>
      <c r="D2183" t="s">
        <v>675</v>
      </c>
      <c r="E2183" t="s">
        <v>6338</v>
      </c>
      <c r="F2183" t="s">
        <v>6339</v>
      </c>
      <c r="G2183" t="s">
        <v>888</v>
      </c>
    </row>
    <row r="2184" spans="1:7" hidden="1">
      <c r="A2184">
        <v>867265</v>
      </c>
      <c r="B2184" t="s">
        <v>6340</v>
      </c>
      <c r="C2184" t="s">
        <v>665</v>
      </c>
      <c r="D2184" t="s">
        <v>675</v>
      </c>
      <c r="E2184" t="s">
        <v>6341</v>
      </c>
      <c r="F2184" t="s">
        <v>6342</v>
      </c>
      <c r="G2184" t="s">
        <v>884</v>
      </c>
    </row>
    <row r="2185" spans="1:7" hidden="1">
      <c r="A2185">
        <v>867759</v>
      </c>
      <c r="B2185" t="s">
        <v>6343</v>
      </c>
      <c r="C2185" t="s">
        <v>665</v>
      </c>
      <c r="D2185" t="s">
        <v>675</v>
      </c>
      <c r="E2185" t="s">
        <v>6344</v>
      </c>
      <c r="F2185" t="s">
        <v>6345</v>
      </c>
      <c r="G2185" t="s">
        <v>6346</v>
      </c>
    </row>
    <row r="2186" spans="1:7" hidden="1">
      <c r="A2186">
        <v>864918</v>
      </c>
      <c r="B2186" t="s">
        <v>6347</v>
      </c>
      <c r="C2186" t="s">
        <v>665</v>
      </c>
      <c r="D2186" t="s">
        <v>675</v>
      </c>
      <c r="E2186" t="s">
        <v>6348</v>
      </c>
      <c r="F2186" t="s">
        <v>6349</v>
      </c>
      <c r="G2186" t="s">
        <v>905</v>
      </c>
    </row>
    <row r="2187" spans="1:7" hidden="1">
      <c r="A2187">
        <v>865609</v>
      </c>
      <c r="B2187" t="s">
        <v>6350</v>
      </c>
      <c r="C2187" t="s">
        <v>665</v>
      </c>
      <c r="D2187" t="s">
        <v>675</v>
      </c>
      <c r="E2187" t="s">
        <v>6351</v>
      </c>
      <c r="F2187" t="s">
        <v>6352</v>
      </c>
      <c r="G2187" t="s">
        <v>1128</v>
      </c>
    </row>
    <row r="2188" spans="1:7" hidden="1">
      <c r="A2188">
        <v>866967</v>
      </c>
      <c r="B2188" t="s">
        <v>6353</v>
      </c>
      <c r="C2188" t="s">
        <v>665</v>
      </c>
      <c r="D2188" t="s">
        <v>675</v>
      </c>
      <c r="E2188" t="s">
        <v>6354</v>
      </c>
      <c r="F2188" t="s">
        <v>6355</v>
      </c>
      <c r="G2188" t="s">
        <v>1049</v>
      </c>
    </row>
    <row r="2189" spans="1:7" hidden="1">
      <c r="A2189">
        <v>867359</v>
      </c>
      <c r="B2189" t="s">
        <v>6356</v>
      </c>
      <c r="C2189" t="s">
        <v>665</v>
      </c>
      <c r="D2189" t="s">
        <v>675</v>
      </c>
      <c r="E2189" t="s">
        <v>6357</v>
      </c>
      <c r="F2189" t="s">
        <v>6358</v>
      </c>
      <c r="G2189" t="s">
        <v>1326</v>
      </c>
    </row>
    <row r="2190" spans="1:7" hidden="1">
      <c r="A2190">
        <v>865964</v>
      </c>
      <c r="B2190" t="s">
        <v>6359</v>
      </c>
      <c r="C2190" t="s">
        <v>665</v>
      </c>
      <c r="D2190" t="s">
        <v>675</v>
      </c>
      <c r="E2190" t="s">
        <v>6360</v>
      </c>
      <c r="F2190" t="s">
        <v>6361</v>
      </c>
      <c r="G2190" t="s">
        <v>937</v>
      </c>
    </row>
    <row r="2191" spans="1:7" hidden="1">
      <c r="A2191">
        <v>866968</v>
      </c>
      <c r="B2191" t="s">
        <v>6362</v>
      </c>
      <c r="C2191" t="s">
        <v>665</v>
      </c>
      <c r="D2191" t="s">
        <v>675</v>
      </c>
      <c r="E2191" t="s">
        <v>6363</v>
      </c>
      <c r="F2191" t="s">
        <v>6364</v>
      </c>
      <c r="G2191" t="s">
        <v>1049</v>
      </c>
    </row>
    <row r="2192" spans="1:7" hidden="1">
      <c r="A2192">
        <v>864321</v>
      </c>
      <c r="B2192" t="s">
        <v>6365</v>
      </c>
      <c r="C2192" t="s">
        <v>665</v>
      </c>
      <c r="D2192" t="s">
        <v>675</v>
      </c>
      <c r="E2192" t="s">
        <v>835</v>
      </c>
      <c r="F2192" t="s">
        <v>668</v>
      </c>
      <c r="G2192" t="s">
        <v>705</v>
      </c>
    </row>
    <row r="2193" spans="1:7" hidden="1">
      <c r="A2193">
        <v>864405</v>
      </c>
      <c r="B2193" t="s">
        <v>6366</v>
      </c>
      <c r="C2193" t="s">
        <v>665</v>
      </c>
      <c r="D2193" t="s">
        <v>675</v>
      </c>
      <c r="E2193" t="s">
        <v>835</v>
      </c>
      <c r="F2193" t="s">
        <v>668</v>
      </c>
      <c r="G2193" t="s">
        <v>1326</v>
      </c>
    </row>
    <row r="2194" spans="1:7" hidden="1">
      <c r="A2194">
        <v>866336</v>
      </c>
      <c r="B2194" t="s">
        <v>6367</v>
      </c>
      <c r="C2194" t="s">
        <v>665</v>
      </c>
      <c r="D2194" t="s">
        <v>675</v>
      </c>
      <c r="E2194" t="s">
        <v>6368</v>
      </c>
      <c r="F2194" t="s">
        <v>6369</v>
      </c>
      <c r="G2194" t="s">
        <v>1296</v>
      </c>
    </row>
    <row r="2195" spans="1:7" hidden="1">
      <c r="A2195">
        <v>866750</v>
      </c>
      <c r="B2195" t="s">
        <v>6370</v>
      </c>
      <c r="C2195" t="s">
        <v>665</v>
      </c>
      <c r="D2195" t="s">
        <v>675</v>
      </c>
      <c r="E2195" t="s">
        <v>6371</v>
      </c>
      <c r="F2195" t="s">
        <v>6372</v>
      </c>
      <c r="G2195" t="s">
        <v>809</v>
      </c>
    </row>
    <row r="2196" spans="1:7" hidden="1">
      <c r="A2196">
        <v>864323</v>
      </c>
      <c r="B2196" t="s">
        <v>6373</v>
      </c>
      <c r="C2196" t="s">
        <v>665</v>
      </c>
      <c r="D2196" t="s">
        <v>675</v>
      </c>
      <c r="E2196" t="s">
        <v>835</v>
      </c>
      <c r="F2196" t="s">
        <v>668</v>
      </c>
      <c r="G2196" t="s">
        <v>705</v>
      </c>
    </row>
    <row r="2197" spans="1:7" hidden="1">
      <c r="A2197">
        <v>865379</v>
      </c>
      <c r="B2197" t="s">
        <v>6374</v>
      </c>
      <c r="C2197" t="s">
        <v>665</v>
      </c>
      <c r="D2197" t="s">
        <v>675</v>
      </c>
      <c r="E2197" t="s">
        <v>6375</v>
      </c>
      <c r="F2197" t="s">
        <v>6376</v>
      </c>
      <c r="G2197" t="s">
        <v>1078</v>
      </c>
    </row>
    <row r="2198" spans="1:7" hidden="1">
      <c r="A2198">
        <v>866969</v>
      </c>
      <c r="B2198" t="s">
        <v>6377</v>
      </c>
      <c r="C2198" t="s">
        <v>665</v>
      </c>
      <c r="D2198" t="s">
        <v>675</v>
      </c>
      <c r="E2198" t="s">
        <v>6378</v>
      </c>
      <c r="F2198" t="s">
        <v>6379</v>
      </c>
      <c r="G2198" t="s">
        <v>1049</v>
      </c>
    </row>
    <row r="2199" spans="1:7" hidden="1">
      <c r="A2199">
        <v>866337</v>
      </c>
      <c r="B2199" t="s">
        <v>6380</v>
      </c>
      <c r="C2199" t="s">
        <v>665</v>
      </c>
      <c r="D2199" t="s">
        <v>675</v>
      </c>
      <c r="E2199" t="s">
        <v>6381</v>
      </c>
      <c r="F2199" t="s">
        <v>6382</v>
      </c>
      <c r="G2199" t="s">
        <v>1296</v>
      </c>
    </row>
    <row r="2200" spans="1:7" hidden="1">
      <c r="A2200">
        <v>865136</v>
      </c>
      <c r="B2200" t="s">
        <v>6383</v>
      </c>
      <c r="C2200" t="s">
        <v>665</v>
      </c>
      <c r="D2200" t="s">
        <v>675</v>
      </c>
      <c r="E2200" t="s">
        <v>6384</v>
      </c>
      <c r="F2200" t="s">
        <v>6385</v>
      </c>
      <c r="G2200" t="s">
        <v>846</v>
      </c>
    </row>
    <row r="2201" spans="1:7" hidden="1">
      <c r="A2201">
        <v>865672</v>
      </c>
      <c r="B2201" t="s">
        <v>6386</v>
      </c>
      <c r="C2201" t="s">
        <v>665</v>
      </c>
      <c r="D2201" t="s">
        <v>675</v>
      </c>
      <c r="E2201" t="s">
        <v>6387</v>
      </c>
      <c r="F2201" t="s">
        <v>6388</v>
      </c>
      <c r="G2201" t="s">
        <v>795</v>
      </c>
    </row>
    <row r="2202" spans="1:7" hidden="1">
      <c r="A2202">
        <v>866970</v>
      </c>
      <c r="B2202" t="s">
        <v>6389</v>
      </c>
      <c r="C2202" t="s">
        <v>665</v>
      </c>
      <c r="D2202" t="s">
        <v>675</v>
      </c>
      <c r="E2202" t="s">
        <v>6390</v>
      </c>
      <c r="F2202" t="s">
        <v>6391</v>
      </c>
      <c r="G2202" t="s">
        <v>1049</v>
      </c>
    </row>
    <row r="2203" spans="1:7" hidden="1">
      <c r="A2203">
        <v>865803</v>
      </c>
      <c r="B2203" t="s">
        <v>6392</v>
      </c>
      <c r="C2203" t="s">
        <v>665</v>
      </c>
      <c r="D2203" t="s">
        <v>675</v>
      </c>
      <c r="E2203" t="s">
        <v>6393</v>
      </c>
      <c r="F2203" t="s">
        <v>6394</v>
      </c>
      <c r="G2203" t="s">
        <v>1619</v>
      </c>
    </row>
    <row r="2204" spans="1:7" hidden="1">
      <c r="A2204">
        <v>866148</v>
      </c>
      <c r="B2204" t="s">
        <v>6395</v>
      </c>
      <c r="C2204" t="s">
        <v>665</v>
      </c>
      <c r="D2204" t="s">
        <v>675</v>
      </c>
      <c r="E2204" t="s">
        <v>6396</v>
      </c>
      <c r="F2204" t="s">
        <v>6397</v>
      </c>
      <c r="G2204" t="s">
        <v>705</v>
      </c>
    </row>
    <row r="2205" spans="1:7" hidden="1">
      <c r="A2205">
        <v>865553</v>
      </c>
      <c r="B2205" t="s">
        <v>6398</v>
      </c>
      <c r="C2205" t="s">
        <v>665</v>
      </c>
      <c r="D2205" t="s">
        <v>675</v>
      </c>
      <c r="E2205" t="s">
        <v>6399</v>
      </c>
      <c r="F2205" t="s">
        <v>6400</v>
      </c>
      <c r="G2205" t="s">
        <v>685</v>
      </c>
    </row>
    <row r="2206" spans="1:7" hidden="1">
      <c r="A2206">
        <v>864406</v>
      </c>
      <c r="B2206" t="s">
        <v>6401</v>
      </c>
      <c r="C2206" t="s">
        <v>665</v>
      </c>
      <c r="D2206" t="s">
        <v>675</v>
      </c>
      <c r="E2206" t="s">
        <v>835</v>
      </c>
      <c r="F2206" t="s">
        <v>668</v>
      </c>
      <c r="G2206" t="s">
        <v>944</v>
      </c>
    </row>
    <row r="2207" spans="1:7" hidden="1">
      <c r="A2207">
        <v>861315</v>
      </c>
      <c r="B2207" t="s">
        <v>861</v>
      </c>
      <c r="C2207" t="s">
        <v>665</v>
      </c>
      <c r="D2207" t="s">
        <v>675</v>
      </c>
      <c r="E2207" t="s">
        <v>5388</v>
      </c>
      <c r="F2207" t="s">
        <v>698</v>
      </c>
      <c r="G2207" t="s">
        <v>613</v>
      </c>
    </row>
    <row r="2208" spans="1:7" hidden="1">
      <c r="A2208">
        <v>864228</v>
      </c>
      <c r="B2208" t="s">
        <v>6402</v>
      </c>
      <c r="C2208" t="s">
        <v>665</v>
      </c>
      <c r="D2208" t="s">
        <v>675</v>
      </c>
      <c r="E2208" t="s">
        <v>835</v>
      </c>
      <c r="F2208" t="s">
        <v>668</v>
      </c>
      <c r="G2208" t="s">
        <v>1038</v>
      </c>
    </row>
    <row r="2209" spans="1:7" hidden="1">
      <c r="A2209">
        <v>865137</v>
      </c>
      <c r="B2209" t="s">
        <v>6403</v>
      </c>
      <c r="C2209" t="s">
        <v>665</v>
      </c>
      <c r="D2209" t="s">
        <v>675</v>
      </c>
      <c r="E2209" t="s">
        <v>6404</v>
      </c>
      <c r="F2209" t="s">
        <v>6405</v>
      </c>
      <c r="G2209" t="s">
        <v>846</v>
      </c>
    </row>
    <row r="2210" spans="1:7" hidden="1">
      <c r="A2210">
        <v>866971</v>
      </c>
      <c r="B2210" t="s">
        <v>6406</v>
      </c>
      <c r="C2210" t="s">
        <v>665</v>
      </c>
      <c r="D2210" t="s">
        <v>675</v>
      </c>
      <c r="E2210" t="s">
        <v>6407</v>
      </c>
      <c r="F2210" t="s">
        <v>6408</v>
      </c>
      <c r="G2210" t="s">
        <v>1049</v>
      </c>
    </row>
    <row r="2211" spans="1:7" hidden="1">
      <c r="A2211">
        <v>866202</v>
      </c>
      <c r="B2211" t="s">
        <v>6409</v>
      </c>
      <c r="C2211" t="s">
        <v>665</v>
      </c>
      <c r="D2211" t="s">
        <v>675</v>
      </c>
      <c r="E2211" t="s">
        <v>6410</v>
      </c>
      <c r="F2211" t="s">
        <v>6411</v>
      </c>
      <c r="G2211" t="s">
        <v>860</v>
      </c>
    </row>
    <row r="2212" spans="1:7" hidden="1">
      <c r="A2212">
        <v>864919</v>
      </c>
      <c r="B2212" t="s">
        <v>6412</v>
      </c>
      <c r="C2212" t="s">
        <v>665</v>
      </c>
      <c r="D2212" t="s">
        <v>675</v>
      </c>
      <c r="E2212" t="s">
        <v>6413</v>
      </c>
      <c r="F2212" t="s">
        <v>6414</v>
      </c>
      <c r="G2212" t="s">
        <v>905</v>
      </c>
    </row>
    <row r="2213" spans="1:7" hidden="1">
      <c r="A2213">
        <v>866149</v>
      </c>
      <c r="B2213" t="s">
        <v>6415</v>
      </c>
      <c r="C2213" t="s">
        <v>665</v>
      </c>
      <c r="D2213" t="s">
        <v>675</v>
      </c>
      <c r="E2213" t="s">
        <v>6416</v>
      </c>
      <c r="F2213" t="s">
        <v>6417</v>
      </c>
      <c r="G2213" t="s">
        <v>705</v>
      </c>
    </row>
    <row r="2214" spans="1:7" hidden="1">
      <c r="A2214">
        <v>864608</v>
      </c>
      <c r="B2214" t="s">
        <v>6418</v>
      </c>
      <c r="C2214" t="s">
        <v>665</v>
      </c>
      <c r="D2214" t="s">
        <v>675</v>
      </c>
      <c r="E2214" t="s">
        <v>835</v>
      </c>
      <c r="F2214" t="s">
        <v>668</v>
      </c>
      <c r="G2214" t="s">
        <v>675</v>
      </c>
    </row>
    <row r="2215" spans="1:7" hidden="1">
      <c r="A2215">
        <v>865468</v>
      </c>
      <c r="B2215" t="s">
        <v>6419</v>
      </c>
      <c r="C2215" t="s">
        <v>665</v>
      </c>
      <c r="D2215" t="s">
        <v>675</v>
      </c>
      <c r="E2215" t="s">
        <v>6420</v>
      </c>
      <c r="F2215" t="s">
        <v>6421</v>
      </c>
      <c r="G2215" t="s">
        <v>804</v>
      </c>
    </row>
    <row r="2216" spans="1:7" hidden="1">
      <c r="A2216">
        <v>866127</v>
      </c>
      <c r="B2216" t="s">
        <v>6422</v>
      </c>
      <c r="C2216" t="s">
        <v>665</v>
      </c>
      <c r="D2216" t="s">
        <v>675</v>
      </c>
      <c r="E2216" t="s">
        <v>6423</v>
      </c>
      <c r="F2216" t="s">
        <v>6424</v>
      </c>
      <c r="G2216" t="s">
        <v>1126</v>
      </c>
    </row>
    <row r="2217" spans="1:7" hidden="1">
      <c r="A2217">
        <v>864867</v>
      </c>
      <c r="B2217" t="s">
        <v>6425</v>
      </c>
      <c r="C2217" t="s">
        <v>665</v>
      </c>
      <c r="D2217" t="s">
        <v>675</v>
      </c>
      <c r="E2217" t="s">
        <v>6426</v>
      </c>
      <c r="F2217" t="s">
        <v>6427</v>
      </c>
      <c r="G2217" t="s">
        <v>605</v>
      </c>
    </row>
    <row r="2218" spans="1:7" hidden="1">
      <c r="A2218">
        <v>864920</v>
      </c>
      <c r="B2218" t="s">
        <v>6428</v>
      </c>
      <c r="C2218" t="s">
        <v>665</v>
      </c>
      <c r="D2218" t="s">
        <v>675</v>
      </c>
      <c r="E2218" t="s">
        <v>6429</v>
      </c>
      <c r="F2218" t="s">
        <v>6430</v>
      </c>
      <c r="G2218" t="s">
        <v>905</v>
      </c>
    </row>
    <row r="2219" spans="1:7" hidden="1">
      <c r="A2219">
        <v>864218</v>
      </c>
      <c r="B2219" t="s">
        <v>6431</v>
      </c>
      <c r="C2219" t="s">
        <v>665</v>
      </c>
      <c r="D2219" t="s">
        <v>675</v>
      </c>
      <c r="E2219" t="s">
        <v>835</v>
      </c>
      <c r="F2219" t="s">
        <v>668</v>
      </c>
      <c r="G2219" t="s">
        <v>669</v>
      </c>
    </row>
    <row r="2220" spans="1:7" hidden="1">
      <c r="A2220">
        <v>865469</v>
      </c>
      <c r="B2220" t="s">
        <v>6432</v>
      </c>
      <c r="C2220" t="s">
        <v>665</v>
      </c>
      <c r="D2220" t="s">
        <v>675</v>
      </c>
      <c r="E2220" t="s">
        <v>6433</v>
      </c>
      <c r="F2220" t="s">
        <v>6434</v>
      </c>
      <c r="G2220" t="s">
        <v>804</v>
      </c>
    </row>
    <row r="2221" spans="1:7" hidden="1">
      <c r="A2221">
        <v>866109</v>
      </c>
      <c r="B2221" t="s">
        <v>6435</v>
      </c>
      <c r="C2221" t="s">
        <v>665</v>
      </c>
      <c r="D2221" t="s">
        <v>675</v>
      </c>
      <c r="E2221" t="s">
        <v>6436</v>
      </c>
      <c r="F2221" t="s">
        <v>6437</v>
      </c>
      <c r="G2221" t="s">
        <v>1410</v>
      </c>
    </row>
    <row r="2222" spans="1:7" hidden="1">
      <c r="A2222">
        <v>864278</v>
      </c>
      <c r="B2222" t="s">
        <v>6438</v>
      </c>
      <c r="C2222" t="s">
        <v>665</v>
      </c>
      <c r="D2222" t="s">
        <v>675</v>
      </c>
      <c r="E2222" t="s">
        <v>835</v>
      </c>
      <c r="F2222" t="s">
        <v>668</v>
      </c>
      <c r="G2222" t="s">
        <v>921</v>
      </c>
    </row>
    <row r="2223" spans="1:7" hidden="1">
      <c r="A2223">
        <v>864921</v>
      </c>
      <c r="B2223" t="s">
        <v>6439</v>
      </c>
      <c r="C2223" t="s">
        <v>665</v>
      </c>
      <c r="D2223" t="s">
        <v>675</v>
      </c>
      <c r="E2223" t="s">
        <v>6440</v>
      </c>
      <c r="F2223" t="s">
        <v>6441</v>
      </c>
      <c r="G2223" t="s">
        <v>905</v>
      </c>
    </row>
    <row r="2224" spans="1:7" hidden="1">
      <c r="A2224">
        <v>865380</v>
      </c>
      <c r="B2224" t="s">
        <v>6442</v>
      </c>
      <c r="C2224" t="s">
        <v>665</v>
      </c>
      <c r="D2224" t="s">
        <v>675</v>
      </c>
      <c r="E2224" t="s">
        <v>6443</v>
      </c>
      <c r="F2224" t="s">
        <v>6444</v>
      </c>
      <c r="G2224" t="s">
        <v>1078</v>
      </c>
    </row>
    <row r="2225" spans="1:7" hidden="1">
      <c r="A2225">
        <v>865381</v>
      </c>
      <c r="B2225" t="s">
        <v>6445</v>
      </c>
      <c r="C2225" t="s">
        <v>665</v>
      </c>
      <c r="D2225" t="s">
        <v>675</v>
      </c>
      <c r="E2225" t="s">
        <v>6446</v>
      </c>
      <c r="F2225" t="s">
        <v>6447</v>
      </c>
      <c r="G2225" t="s">
        <v>1078</v>
      </c>
    </row>
    <row r="2226" spans="1:7" hidden="1">
      <c r="A2226">
        <v>864195</v>
      </c>
      <c r="B2226" t="s">
        <v>6448</v>
      </c>
      <c r="C2226" t="s">
        <v>665</v>
      </c>
      <c r="D2226" t="s">
        <v>675</v>
      </c>
      <c r="E2226" t="s">
        <v>835</v>
      </c>
      <c r="F2226" t="s">
        <v>668</v>
      </c>
      <c r="G2226" t="s">
        <v>1511</v>
      </c>
    </row>
    <row r="2227" spans="1:7" hidden="1">
      <c r="A2227">
        <v>866751</v>
      </c>
      <c r="B2227" t="s">
        <v>6449</v>
      </c>
      <c r="C2227" t="s">
        <v>665</v>
      </c>
      <c r="D2227" t="s">
        <v>675</v>
      </c>
      <c r="E2227" t="s">
        <v>6450</v>
      </c>
      <c r="F2227" t="s">
        <v>6451</v>
      </c>
      <c r="G2227" t="s">
        <v>809</v>
      </c>
    </row>
    <row r="2228" spans="1:7" hidden="1">
      <c r="A2228">
        <v>864494</v>
      </c>
      <c r="B2228" t="s">
        <v>6452</v>
      </c>
      <c r="C2228" t="s">
        <v>665</v>
      </c>
      <c r="D2228" t="s">
        <v>675</v>
      </c>
      <c r="E2228" t="s">
        <v>835</v>
      </c>
      <c r="F2228" t="s">
        <v>668</v>
      </c>
      <c r="G2228" t="s">
        <v>795</v>
      </c>
    </row>
    <row r="2229" spans="1:7" hidden="1">
      <c r="A2229">
        <v>864407</v>
      </c>
      <c r="B2229" t="s">
        <v>6453</v>
      </c>
      <c r="C2229" t="s">
        <v>665</v>
      </c>
      <c r="D2229" t="s">
        <v>675</v>
      </c>
      <c r="E2229" t="s">
        <v>835</v>
      </c>
      <c r="F2229" t="s">
        <v>668</v>
      </c>
      <c r="G2229" t="s">
        <v>961</v>
      </c>
    </row>
    <row r="2230" spans="1:7" hidden="1">
      <c r="A2230">
        <v>865271</v>
      </c>
      <c r="B2230" t="s">
        <v>6454</v>
      </c>
      <c r="C2230" t="s">
        <v>665</v>
      </c>
      <c r="D2230" t="s">
        <v>675</v>
      </c>
      <c r="E2230" t="s">
        <v>6455</v>
      </c>
      <c r="F2230" t="s">
        <v>6456</v>
      </c>
      <c r="G2230" t="s">
        <v>874</v>
      </c>
    </row>
    <row r="2231" spans="1:7" hidden="1">
      <c r="A2231">
        <v>865470</v>
      </c>
      <c r="B2231" t="s">
        <v>6457</v>
      </c>
      <c r="C2231" t="s">
        <v>665</v>
      </c>
      <c r="D2231" t="s">
        <v>675</v>
      </c>
      <c r="E2231" t="s">
        <v>6458</v>
      </c>
      <c r="F2231" t="s">
        <v>6459</v>
      </c>
      <c r="G2231" t="s">
        <v>804</v>
      </c>
    </row>
    <row r="2232" spans="1:7" hidden="1">
      <c r="A2232">
        <v>864458</v>
      </c>
      <c r="B2232" t="s">
        <v>6460</v>
      </c>
      <c r="C2232" t="s">
        <v>665</v>
      </c>
      <c r="D2232" t="s">
        <v>675</v>
      </c>
      <c r="E2232" t="s">
        <v>835</v>
      </c>
      <c r="F2232" t="s">
        <v>668</v>
      </c>
      <c r="G2232" t="s">
        <v>783</v>
      </c>
    </row>
    <row r="2233" spans="1:7" hidden="1">
      <c r="A2233">
        <v>865521</v>
      </c>
      <c r="B2233" t="s">
        <v>6461</v>
      </c>
      <c r="C2233" t="s">
        <v>665</v>
      </c>
      <c r="D2233" t="s">
        <v>675</v>
      </c>
      <c r="E2233" t="s">
        <v>6462</v>
      </c>
      <c r="F2233" t="s">
        <v>6463</v>
      </c>
      <c r="G2233" t="s">
        <v>1038</v>
      </c>
    </row>
    <row r="2234" spans="1:7" hidden="1">
      <c r="A2234">
        <v>865804</v>
      </c>
      <c r="B2234" t="s">
        <v>6464</v>
      </c>
      <c r="C2234" t="s">
        <v>665</v>
      </c>
      <c r="D2234" t="s">
        <v>675</v>
      </c>
      <c r="E2234" t="s">
        <v>6465</v>
      </c>
      <c r="F2234" t="s">
        <v>6466</v>
      </c>
      <c r="G2234" t="s">
        <v>1619</v>
      </c>
    </row>
    <row r="2235" spans="1:7" hidden="1">
      <c r="A2235">
        <v>867204</v>
      </c>
      <c r="B2235" t="s">
        <v>6467</v>
      </c>
      <c r="C2235" t="s">
        <v>665</v>
      </c>
      <c r="D2235" t="s">
        <v>675</v>
      </c>
      <c r="E2235" t="s">
        <v>6468</v>
      </c>
      <c r="F2235" t="s">
        <v>6469</v>
      </c>
      <c r="G2235" t="s">
        <v>944</v>
      </c>
    </row>
    <row r="2236" spans="1:7" hidden="1">
      <c r="A2236">
        <v>867403</v>
      </c>
      <c r="B2236" t="s">
        <v>6470</v>
      </c>
      <c r="C2236" t="s">
        <v>665</v>
      </c>
      <c r="D2236" t="s">
        <v>675</v>
      </c>
      <c r="E2236" t="s">
        <v>6471</v>
      </c>
      <c r="F2236" t="s">
        <v>6472</v>
      </c>
      <c r="G2236" t="s">
        <v>1110</v>
      </c>
    </row>
    <row r="2237" spans="1:7" hidden="1">
      <c r="A2237">
        <v>865191</v>
      </c>
      <c r="B2237" t="s">
        <v>6473</v>
      </c>
      <c r="C2237" t="s">
        <v>665</v>
      </c>
      <c r="D2237" t="s">
        <v>675</v>
      </c>
      <c r="E2237" t="s">
        <v>6474</v>
      </c>
      <c r="F2237" t="s">
        <v>6475</v>
      </c>
      <c r="G2237" t="s">
        <v>1114</v>
      </c>
    </row>
    <row r="2238" spans="1:7" hidden="1">
      <c r="A2238">
        <v>865805</v>
      </c>
      <c r="B2238" t="s">
        <v>6476</v>
      </c>
      <c r="C2238" t="s">
        <v>665</v>
      </c>
      <c r="D2238" t="s">
        <v>675</v>
      </c>
      <c r="E2238" t="s">
        <v>6477</v>
      </c>
      <c r="F2238" t="s">
        <v>6478</v>
      </c>
      <c r="G2238" t="s">
        <v>1619</v>
      </c>
    </row>
    <row r="2239" spans="1:7" hidden="1">
      <c r="A2239">
        <v>867205</v>
      </c>
      <c r="B2239" t="s">
        <v>6479</v>
      </c>
      <c r="C2239" t="s">
        <v>665</v>
      </c>
      <c r="D2239" t="s">
        <v>675</v>
      </c>
      <c r="E2239" t="s">
        <v>6480</v>
      </c>
      <c r="F2239" t="s">
        <v>6481</v>
      </c>
      <c r="G2239" t="s">
        <v>944</v>
      </c>
    </row>
    <row r="2240" spans="1:7" hidden="1">
      <c r="A2240">
        <v>867404</v>
      </c>
      <c r="B2240" t="s">
        <v>6482</v>
      </c>
      <c r="C2240" t="s">
        <v>665</v>
      </c>
      <c r="D2240" t="s">
        <v>675</v>
      </c>
      <c r="E2240" t="s">
        <v>6483</v>
      </c>
      <c r="F2240" t="s">
        <v>6484</v>
      </c>
      <c r="G2240" t="s">
        <v>1110</v>
      </c>
    </row>
    <row r="2241" spans="1:7" hidden="1">
      <c r="A2241">
        <v>866060</v>
      </c>
      <c r="B2241" t="s">
        <v>6485</v>
      </c>
      <c r="C2241" t="s">
        <v>665</v>
      </c>
      <c r="D2241" t="s">
        <v>675</v>
      </c>
      <c r="E2241" t="s">
        <v>6486</v>
      </c>
      <c r="F2241" t="s">
        <v>6487</v>
      </c>
      <c r="G2241" t="s">
        <v>828</v>
      </c>
    </row>
    <row r="2242" spans="1:7" hidden="1">
      <c r="A2242">
        <v>867405</v>
      </c>
      <c r="B2242" t="s">
        <v>6488</v>
      </c>
      <c r="C2242" t="s">
        <v>665</v>
      </c>
      <c r="D2242" t="s">
        <v>675</v>
      </c>
      <c r="E2242" t="s">
        <v>6489</v>
      </c>
      <c r="F2242" t="s">
        <v>6490</v>
      </c>
      <c r="G2242" t="s">
        <v>1110</v>
      </c>
    </row>
    <row r="2243" spans="1:7" hidden="1">
      <c r="A2243">
        <v>866972</v>
      </c>
      <c r="B2243" t="s">
        <v>6491</v>
      </c>
      <c r="C2243" t="s">
        <v>665</v>
      </c>
      <c r="D2243" t="s">
        <v>675</v>
      </c>
      <c r="E2243" t="s">
        <v>6492</v>
      </c>
      <c r="F2243" t="s">
        <v>6493</v>
      </c>
      <c r="G2243" t="s">
        <v>1049</v>
      </c>
    </row>
    <row r="2244" spans="1:7" hidden="1">
      <c r="A2244">
        <v>866338</v>
      </c>
      <c r="B2244" t="s">
        <v>6494</v>
      </c>
      <c r="C2244" t="s">
        <v>665</v>
      </c>
      <c r="D2244" t="s">
        <v>675</v>
      </c>
      <c r="E2244" t="s">
        <v>6495</v>
      </c>
      <c r="F2244" t="s">
        <v>6496</v>
      </c>
      <c r="G2244" t="s">
        <v>1296</v>
      </c>
    </row>
    <row r="2245" spans="1:7" hidden="1">
      <c r="A2245">
        <v>865004</v>
      </c>
      <c r="B2245" t="s">
        <v>6497</v>
      </c>
      <c r="C2245" t="s">
        <v>665</v>
      </c>
      <c r="D2245" t="s">
        <v>675</v>
      </c>
      <c r="E2245" t="s">
        <v>6498</v>
      </c>
      <c r="F2245" t="s">
        <v>6499</v>
      </c>
      <c r="G2245" t="s">
        <v>1175</v>
      </c>
    </row>
    <row r="2246" spans="1:7" hidden="1">
      <c r="A2246">
        <v>865272</v>
      </c>
      <c r="B2246" t="s">
        <v>6500</v>
      </c>
      <c r="C2246" t="s">
        <v>665</v>
      </c>
      <c r="D2246" t="s">
        <v>675</v>
      </c>
      <c r="E2246" t="s">
        <v>6501</v>
      </c>
      <c r="F2246" t="s">
        <v>6502</v>
      </c>
      <c r="G2246" t="s">
        <v>874</v>
      </c>
    </row>
    <row r="2247" spans="1:7" hidden="1">
      <c r="A2247">
        <v>864205</v>
      </c>
      <c r="B2247" t="s">
        <v>6503</v>
      </c>
      <c r="C2247" t="s">
        <v>665</v>
      </c>
      <c r="D2247" t="s">
        <v>675</v>
      </c>
      <c r="E2247" t="s">
        <v>835</v>
      </c>
      <c r="F2247" t="s">
        <v>668</v>
      </c>
      <c r="G2247" t="s">
        <v>909</v>
      </c>
    </row>
    <row r="2248" spans="1:7" hidden="1">
      <c r="A2248">
        <v>866752</v>
      </c>
      <c r="B2248" t="s">
        <v>6504</v>
      </c>
      <c r="C2248" t="s">
        <v>665</v>
      </c>
      <c r="D2248" t="s">
        <v>675</v>
      </c>
      <c r="E2248" t="s">
        <v>6505</v>
      </c>
      <c r="F2248" t="s">
        <v>6506</v>
      </c>
      <c r="G2248" t="s">
        <v>809</v>
      </c>
    </row>
    <row r="2249" spans="1:7" hidden="1">
      <c r="A2249">
        <v>865025</v>
      </c>
      <c r="B2249" t="s">
        <v>6507</v>
      </c>
      <c r="C2249" t="s">
        <v>665</v>
      </c>
      <c r="D2249" t="s">
        <v>675</v>
      </c>
      <c r="E2249" t="s">
        <v>6508</v>
      </c>
      <c r="F2249" t="s">
        <v>6509</v>
      </c>
      <c r="G2249" t="s">
        <v>766</v>
      </c>
    </row>
    <row r="2250" spans="1:7" hidden="1">
      <c r="A2250">
        <v>865305</v>
      </c>
      <c r="B2250" t="s">
        <v>6510</v>
      </c>
      <c r="C2250" t="s">
        <v>665</v>
      </c>
      <c r="D2250" t="s">
        <v>675</v>
      </c>
      <c r="E2250" t="s">
        <v>6511</v>
      </c>
      <c r="F2250" t="s">
        <v>6512</v>
      </c>
      <c r="G2250" t="s">
        <v>1241</v>
      </c>
    </row>
    <row r="2251" spans="1:7" hidden="1">
      <c r="A2251">
        <v>867919</v>
      </c>
      <c r="B2251" t="s">
        <v>6513</v>
      </c>
      <c r="C2251" t="s">
        <v>665</v>
      </c>
      <c r="D2251" t="s">
        <v>675</v>
      </c>
      <c r="E2251" t="s">
        <v>6514</v>
      </c>
      <c r="F2251" t="s">
        <v>616</v>
      </c>
      <c r="G2251" t="s">
        <v>675</v>
      </c>
    </row>
    <row r="2252" spans="1:7" hidden="1">
      <c r="A2252">
        <v>866848</v>
      </c>
      <c r="B2252" t="s">
        <v>6515</v>
      </c>
      <c r="C2252" t="s">
        <v>665</v>
      </c>
      <c r="D2252" t="s">
        <v>675</v>
      </c>
      <c r="E2252" t="s">
        <v>6516</v>
      </c>
      <c r="F2252" t="s">
        <v>6517</v>
      </c>
      <c r="G2252" t="s">
        <v>1341</v>
      </c>
    </row>
    <row r="2253" spans="1:7" hidden="1">
      <c r="A2253">
        <v>866973</v>
      </c>
      <c r="B2253" t="s">
        <v>6518</v>
      </c>
      <c r="C2253" t="s">
        <v>665</v>
      </c>
      <c r="D2253" t="s">
        <v>675</v>
      </c>
      <c r="E2253" t="s">
        <v>6519</v>
      </c>
      <c r="F2253" t="s">
        <v>6520</v>
      </c>
      <c r="G2253" t="s">
        <v>1049</v>
      </c>
    </row>
    <row r="2254" spans="1:7" hidden="1">
      <c r="A2254">
        <v>865138</v>
      </c>
      <c r="B2254" t="s">
        <v>6521</v>
      </c>
      <c r="C2254" t="s">
        <v>665</v>
      </c>
      <c r="D2254" t="s">
        <v>675</v>
      </c>
      <c r="E2254" t="s">
        <v>6522</v>
      </c>
      <c r="F2254" t="s">
        <v>6523</v>
      </c>
      <c r="G2254" t="s">
        <v>846</v>
      </c>
    </row>
    <row r="2255" spans="1:7" hidden="1">
      <c r="A2255">
        <v>867206</v>
      </c>
      <c r="B2255" t="s">
        <v>6524</v>
      </c>
      <c r="C2255" t="s">
        <v>665</v>
      </c>
      <c r="D2255" t="s">
        <v>675</v>
      </c>
      <c r="E2255" t="s">
        <v>6525</v>
      </c>
      <c r="F2255" t="s">
        <v>6526</v>
      </c>
      <c r="G2255" t="s">
        <v>944</v>
      </c>
    </row>
    <row r="2256" spans="1:7" hidden="1">
      <c r="A2256">
        <v>867335</v>
      </c>
      <c r="B2256" t="s">
        <v>6527</v>
      </c>
      <c r="C2256" t="s">
        <v>665</v>
      </c>
      <c r="D2256" t="s">
        <v>675</v>
      </c>
      <c r="E2256" t="s">
        <v>6528</v>
      </c>
      <c r="F2256" t="s">
        <v>6529</v>
      </c>
      <c r="G2256" t="s">
        <v>955</v>
      </c>
    </row>
    <row r="2257" spans="1:7" hidden="1">
      <c r="A2257">
        <v>866545</v>
      </c>
      <c r="B2257" t="s">
        <v>6530</v>
      </c>
      <c r="C2257" t="s">
        <v>665</v>
      </c>
      <c r="D2257" t="s">
        <v>675</v>
      </c>
      <c r="E2257" t="s">
        <v>6531</v>
      </c>
      <c r="F2257" t="s">
        <v>6532</v>
      </c>
      <c r="G2257" t="s">
        <v>779</v>
      </c>
    </row>
    <row r="2258" spans="1:7" hidden="1">
      <c r="A2258">
        <v>866339</v>
      </c>
      <c r="B2258" t="s">
        <v>6533</v>
      </c>
      <c r="C2258" t="s">
        <v>665</v>
      </c>
      <c r="D2258" t="s">
        <v>675</v>
      </c>
      <c r="E2258" t="s">
        <v>6534</v>
      </c>
      <c r="F2258" t="s">
        <v>6535</v>
      </c>
      <c r="G2258" t="s">
        <v>1296</v>
      </c>
    </row>
    <row r="2259" spans="1:7" hidden="1">
      <c r="A2259">
        <v>865223</v>
      </c>
      <c r="B2259" t="s">
        <v>6536</v>
      </c>
      <c r="C2259" t="s">
        <v>665</v>
      </c>
      <c r="D2259" t="s">
        <v>675</v>
      </c>
      <c r="E2259" t="s">
        <v>6537</v>
      </c>
      <c r="F2259" t="s">
        <v>6538</v>
      </c>
      <c r="G2259" t="s">
        <v>1319</v>
      </c>
    </row>
    <row r="2260" spans="1:7" hidden="1">
      <c r="A2260">
        <v>865471</v>
      </c>
      <c r="B2260" t="s">
        <v>6539</v>
      </c>
      <c r="C2260" t="s">
        <v>665</v>
      </c>
      <c r="D2260" t="s">
        <v>675</v>
      </c>
      <c r="E2260" t="s">
        <v>6540</v>
      </c>
      <c r="F2260" t="s">
        <v>6541</v>
      </c>
      <c r="G2260" t="s">
        <v>804</v>
      </c>
    </row>
    <row r="2261" spans="1:7" hidden="1">
      <c r="A2261">
        <v>865472</v>
      </c>
      <c r="B2261" t="s">
        <v>6542</v>
      </c>
      <c r="C2261" t="s">
        <v>665</v>
      </c>
      <c r="D2261" t="s">
        <v>675</v>
      </c>
      <c r="E2261" t="s">
        <v>6543</v>
      </c>
      <c r="F2261" t="s">
        <v>6544</v>
      </c>
      <c r="G2261" t="s">
        <v>804</v>
      </c>
    </row>
    <row r="2262" spans="1:7" hidden="1">
      <c r="A2262">
        <v>867406</v>
      </c>
      <c r="B2262" t="s">
        <v>6545</v>
      </c>
      <c r="C2262" t="s">
        <v>665</v>
      </c>
      <c r="D2262" t="s">
        <v>675</v>
      </c>
      <c r="E2262" t="s">
        <v>6546</v>
      </c>
      <c r="F2262" t="s">
        <v>6547</v>
      </c>
      <c r="G2262" t="s">
        <v>1110</v>
      </c>
    </row>
    <row r="2263" spans="1:7" hidden="1">
      <c r="A2263">
        <v>866546</v>
      </c>
      <c r="B2263" t="s">
        <v>6548</v>
      </c>
      <c r="C2263" t="s">
        <v>665</v>
      </c>
      <c r="D2263" t="s">
        <v>675</v>
      </c>
      <c r="E2263" t="s">
        <v>6549</v>
      </c>
      <c r="F2263" t="s">
        <v>6550</v>
      </c>
      <c r="G2263" t="s">
        <v>779</v>
      </c>
    </row>
    <row r="2264" spans="1:7" hidden="1">
      <c r="A2264">
        <v>867585</v>
      </c>
      <c r="B2264" t="s">
        <v>6551</v>
      </c>
      <c r="C2264" t="s">
        <v>665</v>
      </c>
      <c r="D2264" t="s">
        <v>675</v>
      </c>
      <c r="E2264" t="s">
        <v>6552</v>
      </c>
      <c r="F2264" t="s">
        <v>6553</v>
      </c>
      <c r="G2264" t="s">
        <v>1089</v>
      </c>
    </row>
    <row r="2265" spans="1:7" hidden="1">
      <c r="A2265">
        <v>864868</v>
      </c>
      <c r="B2265" t="s">
        <v>6554</v>
      </c>
      <c r="C2265" t="s">
        <v>665</v>
      </c>
      <c r="D2265" t="s">
        <v>675</v>
      </c>
      <c r="E2265" t="s">
        <v>6555</v>
      </c>
      <c r="F2265" t="s">
        <v>6556</v>
      </c>
      <c r="G2265" t="s">
        <v>605</v>
      </c>
    </row>
    <row r="2266" spans="1:7" hidden="1">
      <c r="A2266">
        <v>866472</v>
      </c>
      <c r="B2266" t="s">
        <v>6554</v>
      </c>
      <c r="C2266" t="s">
        <v>665</v>
      </c>
      <c r="D2266" t="s">
        <v>675</v>
      </c>
      <c r="E2266" t="s">
        <v>6557</v>
      </c>
      <c r="F2266" t="s">
        <v>6558</v>
      </c>
      <c r="G2266" t="s">
        <v>683</v>
      </c>
    </row>
    <row r="2267" spans="1:7" hidden="1">
      <c r="A2267">
        <v>866753</v>
      </c>
      <c r="B2267" t="s">
        <v>6559</v>
      </c>
      <c r="C2267" t="s">
        <v>665</v>
      </c>
      <c r="D2267" t="s">
        <v>675</v>
      </c>
      <c r="E2267" t="s">
        <v>6560</v>
      </c>
      <c r="F2267" t="s">
        <v>6561</v>
      </c>
      <c r="G2267" t="s">
        <v>809</v>
      </c>
    </row>
    <row r="2268" spans="1:7" hidden="1">
      <c r="A2268">
        <v>866974</v>
      </c>
      <c r="B2268" t="s">
        <v>6562</v>
      </c>
      <c r="C2268" t="s">
        <v>665</v>
      </c>
      <c r="D2268" t="s">
        <v>675</v>
      </c>
      <c r="E2268" t="s">
        <v>6563</v>
      </c>
      <c r="F2268" t="s">
        <v>6564</v>
      </c>
      <c r="G2268" t="s">
        <v>1049</v>
      </c>
    </row>
    <row r="2269" spans="1:7" hidden="1">
      <c r="A2269">
        <v>865306</v>
      </c>
      <c r="B2269" t="s">
        <v>6565</v>
      </c>
      <c r="C2269" t="s">
        <v>665</v>
      </c>
      <c r="D2269" t="s">
        <v>675</v>
      </c>
      <c r="E2269" t="s">
        <v>6566</v>
      </c>
      <c r="F2269" t="s">
        <v>6567</v>
      </c>
      <c r="G2269" t="s">
        <v>1241</v>
      </c>
    </row>
    <row r="2270" spans="1:7" hidden="1">
      <c r="A2270">
        <v>867121</v>
      </c>
      <c r="B2270" t="s">
        <v>6568</v>
      </c>
      <c r="C2270" t="s">
        <v>665</v>
      </c>
      <c r="D2270" t="s">
        <v>675</v>
      </c>
      <c r="E2270" t="s">
        <v>6569</v>
      </c>
      <c r="F2270" t="s">
        <v>6570</v>
      </c>
      <c r="G2270" t="s">
        <v>851</v>
      </c>
    </row>
    <row r="2271" spans="1:7" hidden="1">
      <c r="A2271">
        <v>867122</v>
      </c>
      <c r="B2271" t="s">
        <v>6571</v>
      </c>
      <c r="C2271" t="s">
        <v>665</v>
      </c>
      <c r="D2271" t="s">
        <v>675</v>
      </c>
      <c r="E2271" t="s">
        <v>6572</v>
      </c>
      <c r="F2271" t="s">
        <v>6573</v>
      </c>
      <c r="G2271" t="s">
        <v>851</v>
      </c>
    </row>
    <row r="2272" spans="1:7" hidden="1">
      <c r="A2272">
        <v>866754</v>
      </c>
      <c r="B2272" t="s">
        <v>6574</v>
      </c>
      <c r="C2272" t="s">
        <v>665</v>
      </c>
      <c r="D2272" t="s">
        <v>675</v>
      </c>
      <c r="E2272" t="s">
        <v>6575</v>
      </c>
      <c r="F2272" t="s">
        <v>6576</v>
      </c>
      <c r="G2272" t="s">
        <v>809</v>
      </c>
    </row>
    <row r="2273" spans="1:7" hidden="1">
      <c r="A2273">
        <v>865060</v>
      </c>
      <c r="B2273" t="s">
        <v>6577</v>
      </c>
      <c r="C2273" t="s">
        <v>665</v>
      </c>
      <c r="D2273" t="s">
        <v>675</v>
      </c>
      <c r="E2273" t="s">
        <v>6578</v>
      </c>
      <c r="F2273" t="s">
        <v>6579</v>
      </c>
      <c r="G2273" t="s">
        <v>1139</v>
      </c>
    </row>
    <row r="2274" spans="1:7" hidden="1">
      <c r="A2274">
        <v>867512</v>
      </c>
      <c r="B2274" t="s">
        <v>6580</v>
      </c>
      <c r="C2274" t="s">
        <v>665</v>
      </c>
      <c r="D2274" t="s">
        <v>675</v>
      </c>
      <c r="E2274" t="s">
        <v>6581</v>
      </c>
      <c r="F2274" t="s">
        <v>6582</v>
      </c>
      <c r="G2274" t="s">
        <v>895</v>
      </c>
    </row>
    <row r="2275" spans="1:7" hidden="1">
      <c r="A2275">
        <v>866061</v>
      </c>
      <c r="B2275" t="s">
        <v>6583</v>
      </c>
      <c r="C2275" t="s">
        <v>665</v>
      </c>
      <c r="D2275" t="s">
        <v>675</v>
      </c>
      <c r="E2275" t="s">
        <v>6584</v>
      </c>
      <c r="F2275" t="s">
        <v>6585</v>
      </c>
      <c r="G2275" t="s">
        <v>828</v>
      </c>
    </row>
    <row r="2276" spans="1:7" hidden="1">
      <c r="A2276">
        <v>864313</v>
      </c>
      <c r="B2276" t="s">
        <v>6586</v>
      </c>
      <c r="C2276" t="s">
        <v>665</v>
      </c>
      <c r="D2276" t="s">
        <v>675</v>
      </c>
      <c r="E2276" t="s">
        <v>835</v>
      </c>
      <c r="F2276" t="s">
        <v>668</v>
      </c>
      <c r="G2276" t="s">
        <v>1410</v>
      </c>
    </row>
    <row r="2277" spans="1:7" hidden="1">
      <c r="A2277">
        <v>866340</v>
      </c>
      <c r="B2277" t="s">
        <v>6587</v>
      </c>
      <c r="C2277" t="s">
        <v>665</v>
      </c>
      <c r="D2277" t="s">
        <v>675</v>
      </c>
      <c r="E2277" t="s">
        <v>6588</v>
      </c>
      <c r="F2277" t="s">
        <v>6589</v>
      </c>
      <c r="G2277" t="s">
        <v>1296</v>
      </c>
    </row>
    <row r="2278" spans="1:7" hidden="1">
      <c r="A2278">
        <v>866619</v>
      </c>
      <c r="B2278" t="s">
        <v>6590</v>
      </c>
      <c r="C2278" t="s">
        <v>665</v>
      </c>
      <c r="D2278" t="s">
        <v>675</v>
      </c>
      <c r="E2278" t="s">
        <v>6591</v>
      </c>
      <c r="F2278" t="s">
        <v>6592</v>
      </c>
      <c r="G2278" t="s">
        <v>888</v>
      </c>
    </row>
    <row r="2279" spans="1:7" hidden="1">
      <c r="A2279">
        <v>867308</v>
      </c>
      <c r="B2279" t="s">
        <v>6593</v>
      </c>
      <c r="C2279" t="s">
        <v>665</v>
      </c>
      <c r="D2279" t="s">
        <v>675</v>
      </c>
      <c r="E2279" t="s">
        <v>6594</v>
      </c>
      <c r="F2279" t="s">
        <v>6595</v>
      </c>
      <c r="G2279" t="s">
        <v>1219</v>
      </c>
    </row>
    <row r="2280" spans="1:7" hidden="1">
      <c r="A2280">
        <v>865942</v>
      </c>
      <c r="B2280" t="s">
        <v>6596</v>
      </c>
      <c r="C2280" t="s">
        <v>665</v>
      </c>
      <c r="D2280" t="s">
        <v>675</v>
      </c>
      <c r="E2280" t="s">
        <v>6597</v>
      </c>
      <c r="F2280" t="s">
        <v>6598</v>
      </c>
      <c r="G2280" t="s">
        <v>1103</v>
      </c>
    </row>
    <row r="2281" spans="1:7" hidden="1">
      <c r="A2281">
        <v>867838</v>
      </c>
      <c r="B2281" t="s">
        <v>6599</v>
      </c>
      <c r="C2281" t="s">
        <v>665</v>
      </c>
      <c r="D2281" t="s">
        <v>675</v>
      </c>
      <c r="E2281" t="s">
        <v>6600</v>
      </c>
      <c r="F2281" t="s">
        <v>616</v>
      </c>
      <c r="G2281" t="s">
        <v>675</v>
      </c>
    </row>
    <row r="2282" spans="1:7" hidden="1">
      <c r="A2282">
        <v>866473</v>
      </c>
      <c r="B2282" t="s">
        <v>6601</v>
      </c>
      <c r="C2282" t="s">
        <v>665</v>
      </c>
      <c r="D2282" t="s">
        <v>675</v>
      </c>
      <c r="E2282" t="s">
        <v>6602</v>
      </c>
      <c r="F2282" t="s">
        <v>6603</v>
      </c>
      <c r="G2282" t="s">
        <v>683</v>
      </c>
    </row>
    <row r="2283" spans="1:7" hidden="1">
      <c r="A2283">
        <v>867123</v>
      </c>
      <c r="B2283" t="s">
        <v>6604</v>
      </c>
      <c r="C2283" t="s">
        <v>665</v>
      </c>
      <c r="D2283" t="s">
        <v>675</v>
      </c>
      <c r="E2283" t="s">
        <v>6605</v>
      </c>
      <c r="F2283" t="s">
        <v>6606</v>
      </c>
      <c r="G2283" t="s">
        <v>851</v>
      </c>
    </row>
    <row r="2284" spans="1:7" hidden="1">
      <c r="A2284">
        <v>864556</v>
      </c>
      <c r="B2284" t="s">
        <v>6607</v>
      </c>
      <c r="C2284" t="s">
        <v>665</v>
      </c>
      <c r="D2284" t="s">
        <v>675</v>
      </c>
      <c r="E2284" t="s">
        <v>835</v>
      </c>
      <c r="F2284" t="s">
        <v>668</v>
      </c>
      <c r="G2284" t="s">
        <v>1089</v>
      </c>
    </row>
    <row r="2285" spans="1:7" hidden="1">
      <c r="A2285">
        <v>864459</v>
      </c>
      <c r="B2285" t="s">
        <v>6608</v>
      </c>
      <c r="C2285" t="s">
        <v>665</v>
      </c>
      <c r="D2285" t="s">
        <v>675</v>
      </c>
      <c r="E2285" t="s">
        <v>835</v>
      </c>
      <c r="F2285" t="s">
        <v>668</v>
      </c>
      <c r="G2285" t="s">
        <v>814</v>
      </c>
    </row>
    <row r="2286" spans="1:7" hidden="1">
      <c r="A2286">
        <v>864986</v>
      </c>
      <c r="B2286" t="s">
        <v>6609</v>
      </c>
      <c r="C2286" t="s">
        <v>665</v>
      </c>
      <c r="D2286" t="s">
        <v>675</v>
      </c>
      <c r="E2286" t="s">
        <v>6610</v>
      </c>
      <c r="F2286" t="s">
        <v>6611</v>
      </c>
      <c r="G2286" t="s">
        <v>1282</v>
      </c>
    </row>
    <row r="2287" spans="1:7" hidden="1">
      <c r="A2287">
        <v>865806</v>
      </c>
      <c r="B2287" t="s">
        <v>6612</v>
      </c>
      <c r="C2287" t="s">
        <v>665</v>
      </c>
      <c r="D2287" t="s">
        <v>675</v>
      </c>
      <c r="E2287" t="s">
        <v>6613</v>
      </c>
      <c r="F2287" t="s">
        <v>6614</v>
      </c>
      <c r="G2287" t="s">
        <v>1619</v>
      </c>
    </row>
    <row r="2288" spans="1:7" hidden="1">
      <c r="A2288">
        <v>867778</v>
      </c>
      <c r="B2288" t="s">
        <v>6615</v>
      </c>
      <c r="C2288" t="s">
        <v>665</v>
      </c>
      <c r="D2288" t="s">
        <v>675</v>
      </c>
      <c r="E2288" t="s">
        <v>6616</v>
      </c>
      <c r="F2288" t="s">
        <v>6617</v>
      </c>
      <c r="G2288" t="s">
        <v>6618</v>
      </c>
    </row>
    <row r="2289" spans="1:7" hidden="1">
      <c r="A2289">
        <v>867513</v>
      </c>
      <c r="B2289" t="s">
        <v>6619</v>
      </c>
      <c r="C2289" t="s">
        <v>665</v>
      </c>
      <c r="D2289" t="s">
        <v>675</v>
      </c>
      <c r="E2289" t="s">
        <v>6620</v>
      </c>
      <c r="F2289" t="s">
        <v>6621</v>
      </c>
      <c r="G2289" t="s">
        <v>895</v>
      </c>
    </row>
    <row r="2290" spans="1:7" hidden="1">
      <c r="A2290">
        <v>864130</v>
      </c>
      <c r="B2290" t="s">
        <v>6622</v>
      </c>
      <c r="C2290" t="s">
        <v>665</v>
      </c>
      <c r="D2290" t="s">
        <v>675</v>
      </c>
      <c r="E2290" t="s">
        <v>835</v>
      </c>
      <c r="F2290" t="s">
        <v>668</v>
      </c>
      <c r="G2290" t="s">
        <v>888</v>
      </c>
    </row>
    <row r="2291" spans="1:7" hidden="1">
      <c r="A2291">
        <v>864155</v>
      </c>
      <c r="B2291" t="s">
        <v>6623</v>
      </c>
      <c r="C2291" t="s">
        <v>665</v>
      </c>
      <c r="D2291" t="s">
        <v>675</v>
      </c>
      <c r="E2291" t="s">
        <v>835</v>
      </c>
      <c r="F2291" t="s">
        <v>668</v>
      </c>
      <c r="G2291" t="s">
        <v>1282</v>
      </c>
    </row>
    <row r="2292" spans="1:7" hidden="1">
      <c r="A2292">
        <v>866975</v>
      </c>
      <c r="B2292" t="s">
        <v>6624</v>
      </c>
      <c r="C2292" t="s">
        <v>665</v>
      </c>
      <c r="D2292" t="s">
        <v>675</v>
      </c>
      <c r="E2292" t="s">
        <v>6625</v>
      </c>
      <c r="F2292" t="s">
        <v>6626</v>
      </c>
      <c r="G2292" t="s">
        <v>1049</v>
      </c>
    </row>
    <row r="2293" spans="1:7" hidden="1">
      <c r="A2293">
        <v>864495</v>
      </c>
      <c r="B2293" t="s">
        <v>6627</v>
      </c>
      <c r="C2293" t="s">
        <v>665</v>
      </c>
      <c r="D2293" t="s">
        <v>675</v>
      </c>
      <c r="E2293" t="s">
        <v>835</v>
      </c>
      <c r="F2293" t="s">
        <v>668</v>
      </c>
      <c r="G2293" t="s">
        <v>1114</v>
      </c>
    </row>
    <row r="2294" spans="1:7" hidden="1">
      <c r="A2294">
        <v>864201</v>
      </c>
      <c r="B2294" t="s">
        <v>6628</v>
      </c>
      <c r="C2294" t="s">
        <v>665</v>
      </c>
      <c r="D2294" t="s">
        <v>675</v>
      </c>
      <c r="E2294" t="s">
        <v>835</v>
      </c>
      <c r="F2294" t="s">
        <v>668</v>
      </c>
      <c r="G2294" t="s">
        <v>1241</v>
      </c>
    </row>
    <row r="2295" spans="1:7" hidden="1">
      <c r="A2295">
        <v>864409</v>
      </c>
      <c r="B2295" t="s">
        <v>6629</v>
      </c>
      <c r="C2295" t="s">
        <v>665</v>
      </c>
      <c r="D2295" t="s">
        <v>675</v>
      </c>
      <c r="E2295" t="s">
        <v>835</v>
      </c>
      <c r="F2295" t="s">
        <v>668</v>
      </c>
      <c r="G2295" t="s">
        <v>888</v>
      </c>
    </row>
    <row r="2296" spans="1:7" hidden="1">
      <c r="A2296">
        <v>864408</v>
      </c>
      <c r="B2296" t="s">
        <v>6630</v>
      </c>
      <c r="C2296" t="s">
        <v>665</v>
      </c>
      <c r="D2296" t="s">
        <v>675</v>
      </c>
      <c r="E2296" t="s">
        <v>835</v>
      </c>
      <c r="F2296" t="s">
        <v>668</v>
      </c>
      <c r="G2296" t="s">
        <v>888</v>
      </c>
    </row>
    <row r="2297" spans="1:7" hidden="1">
      <c r="A2297">
        <v>865984</v>
      </c>
      <c r="B2297" t="s">
        <v>6631</v>
      </c>
      <c r="C2297" t="s">
        <v>665</v>
      </c>
      <c r="D2297" t="s">
        <v>675</v>
      </c>
      <c r="E2297" t="s">
        <v>6632</v>
      </c>
      <c r="F2297" t="s">
        <v>6633</v>
      </c>
      <c r="G2297" t="s">
        <v>799</v>
      </c>
    </row>
    <row r="2298" spans="1:7" hidden="1">
      <c r="A2298">
        <v>865382</v>
      </c>
      <c r="B2298" t="s">
        <v>6634</v>
      </c>
      <c r="C2298" t="s">
        <v>665</v>
      </c>
      <c r="D2298" t="s">
        <v>675</v>
      </c>
      <c r="E2298" t="s">
        <v>6635</v>
      </c>
      <c r="F2298" t="s">
        <v>6636</v>
      </c>
      <c r="G2298" t="s">
        <v>1078</v>
      </c>
    </row>
    <row r="2299" spans="1:7" hidden="1">
      <c r="A2299">
        <v>867407</v>
      </c>
      <c r="B2299" t="s">
        <v>6637</v>
      </c>
      <c r="C2299" t="s">
        <v>665</v>
      </c>
      <c r="D2299" t="s">
        <v>675</v>
      </c>
      <c r="E2299" t="s">
        <v>6638</v>
      </c>
      <c r="F2299" t="s">
        <v>6639</v>
      </c>
      <c r="G2299" t="s">
        <v>1110</v>
      </c>
    </row>
    <row r="2300" spans="1:7" hidden="1">
      <c r="A2300">
        <v>866341</v>
      </c>
      <c r="B2300" t="s">
        <v>6640</v>
      </c>
      <c r="C2300" t="s">
        <v>665</v>
      </c>
      <c r="D2300" t="s">
        <v>675</v>
      </c>
      <c r="E2300" t="s">
        <v>6641</v>
      </c>
      <c r="F2300" t="s">
        <v>6642</v>
      </c>
      <c r="G2300" t="s">
        <v>1296</v>
      </c>
    </row>
    <row r="2301" spans="1:7" hidden="1">
      <c r="A2301">
        <v>866128</v>
      </c>
      <c r="B2301" t="s">
        <v>6643</v>
      </c>
      <c r="C2301" t="s">
        <v>665</v>
      </c>
      <c r="D2301" t="s">
        <v>675</v>
      </c>
      <c r="E2301" t="s">
        <v>6644</v>
      </c>
      <c r="F2301" t="s">
        <v>6645</v>
      </c>
      <c r="G2301" t="s">
        <v>1126</v>
      </c>
    </row>
    <row r="2302" spans="1:7" hidden="1">
      <c r="A2302">
        <v>864192</v>
      </c>
      <c r="B2302" t="s">
        <v>6646</v>
      </c>
      <c r="C2302" t="s">
        <v>665</v>
      </c>
      <c r="D2302" t="s">
        <v>675</v>
      </c>
      <c r="E2302" t="s">
        <v>835</v>
      </c>
      <c r="F2302" t="s">
        <v>668</v>
      </c>
      <c r="G2302" t="s">
        <v>1319</v>
      </c>
    </row>
    <row r="2303" spans="1:7" hidden="1">
      <c r="A2303">
        <v>866976</v>
      </c>
      <c r="B2303" t="s">
        <v>6647</v>
      </c>
      <c r="C2303" t="s">
        <v>665</v>
      </c>
      <c r="D2303" t="s">
        <v>675</v>
      </c>
      <c r="E2303" t="s">
        <v>6648</v>
      </c>
      <c r="F2303" t="s">
        <v>6649</v>
      </c>
      <c r="G2303" t="s">
        <v>1049</v>
      </c>
    </row>
    <row r="2304" spans="1:7" hidden="1">
      <c r="A2304">
        <v>867537</v>
      </c>
      <c r="B2304" t="s">
        <v>6650</v>
      </c>
      <c r="C2304" t="s">
        <v>665</v>
      </c>
      <c r="D2304" t="s">
        <v>675</v>
      </c>
      <c r="E2304" t="s">
        <v>6651</v>
      </c>
      <c r="F2304" t="s">
        <v>6652</v>
      </c>
      <c r="G2304" t="s">
        <v>898</v>
      </c>
    </row>
    <row r="2305" spans="1:7" hidden="1">
      <c r="A2305">
        <v>865522</v>
      </c>
      <c r="B2305" t="s">
        <v>6653</v>
      </c>
      <c r="C2305" t="s">
        <v>665</v>
      </c>
      <c r="D2305" t="s">
        <v>675</v>
      </c>
      <c r="E2305" t="s">
        <v>6654</v>
      </c>
      <c r="F2305" t="s">
        <v>6655</v>
      </c>
      <c r="G2305" t="s">
        <v>1038</v>
      </c>
    </row>
    <row r="2306" spans="1:7" hidden="1">
      <c r="A2306">
        <v>864154</v>
      </c>
      <c r="B2306" t="s">
        <v>6656</v>
      </c>
      <c r="C2306" t="s">
        <v>665</v>
      </c>
      <c r="D2306" t="s">
        <v>675</v>
      </c>
      <c r="E2306" t="s">
        <v>835</v>
      </c>
      <c r="F2306" t="s">
        <v>668</v>
      </c>
      <c r="G2306" t="s">
        <v>865</v>
      </c>
    </row>
    <row r="2307" spans="1:7" hidden="1">
      <c r="A2307">
        <v>865224</v>
      </c>
      <c r="B2307" t="s">
        <v>6657</v>
      </c>
      <c r="C2307" t="s">
        <v>665</v>
      </c>
      <c r="D2307" t="s">
        <v>675</v>
      </c>
      <c r="E2307" t="s">
        <v>6658</v>
      </c>
      <c r="F2307" t="s">
        <v>6659</v>
      </c>
      <c r="G2307" t="s">
        <v>1319</v>
      </c>
    </row>
    <row r="2308" spans="1:7" hidden="1">
      <c r="A2308">
        <v>864410</v>
      </c>
      <c r="B2308" t="s">
        <v>6660</v>
      </c>
      <c r="C2308" t="s">
        <v>665</v>
      </c>
      <c r="D2308" t="s">
        <v>675</v>
      </c>
      <c r="E2308" t="s">
        <v>835</v>
      </c>
      <c r="F2308" t="s">
        <v>668</v>
      </c>
      <c r="G2308" t="s">
        <v>814</v>
      </c>
    </row>
    <row r="2309" spans="1:7" hidden="1">
      <c r="A2309">
        <v>864496</v>
      </c>
      <c r="B2309" t="s">
        <v>6661</v>
      </c>
      <c r="C2309" t="s">
        <v>665</v>
      </c>
      <c r="D2309" t="s">
        <v>675</v>
      </c>
      <c r="E2309" t="s">
        <v>835</v>
      </c>
      <c r="F2309" t="s">
        <v>668</v>
      </c>
      <c r="G2309" t="s">
        <v>937</v>
      </c>
    </row>
    <row r="2310" spans="1:7" hidden="1">
      <c r="A2310">
        <v>866755</v>
      </c>
      <c r="B2310" t="s">
        <v>6662</v>
      </c>
      <c r="C2310" t="s">
        <v>665</v>
      </c>
      <c r="D2310" t="s">
        <v>675</v>
      </c>
      <c r="E2310" t="s">
        <v>6663</v>
      </c>
      <c r="F2310" t="s">
        <v>6664</v>
      </c>
      <c r="G2310" t="s">
        <v>809</v>
      </c>
    </row>
    <row r="2311" spans="1:7" hidden="1">
      <c r="A2311">
        <v>866474</v>
      </c>
      <c r="B2311" t="s">
        <v>6665</v>
      </c>
      <c r="C2311" t="s">
        <v>665</v>
      </c>
      <c r="D2311" t="s">
        <v>675</v>
      </c>
      <c r="E2311" t="s">
        <v>6666</v>
      </c>
      <c r="F2311" t="s">
        <v>6667</v>
      </c>
      <c r="G2311" t="s">
        <v>683</v>
      </c>
    </row>
    <row r="2312" spans="1:7" hidden="1">
      <c r="A2312">
        <v>866062</v>
      </c>
      <c r="B2312" t="s">
        <v>6668</v>
      </c>
      <c r="C2312" t="s">
        <v>665</v>
      </c>
      <c r="D2312" t="s">
        <v>675</v>
      </c>
      <c r="E2312" t="s">
        <v>6669</v>
      </c>
      <c r="F2312" t="s">
        <v>6670</v>
      </c>
      <c r="G2312" t="s">
        <v>828</v>
      </c>
    </row>
    <row r="2313" spans="1:7" hidden="1">
      <c r="A2313">
        <v>866849</v>
      </c>
      <c r="B2313" t="s">
        <v>972</v>
      </c>
      <c r="C2313" t="s">
        <v>665</v>
      </c>
      <c r="D2313" t="s">
        <v>675</v>
      </c>
      <c r="E2313" t="s">
        <v>6671</v>
      </c>
      <c r="F2313" t="s">
        <v>6672</v>
      </c>
      <c r="G2313" t="s">
        <v>1341</v>
      </c>
    </row>
    <row r="2314" spans="1:7" hidden="1">
      <c r="A2314">
        <v>866204</v>
      </c>
      <c r="B2314" t="s">
        <v>6673</v>
      </c>
      <c r="C2314" t="s">
        <v>665</v>
      </c>
      <c r="D2314" t="s">
        <v>675</v>
      </c>
      <c r="E2314" t="s">
        <v>6674</v>
      </c>
      <c r="F2314" t="s">
        <v>6675</v>
      </c>
      <c r="G2314" t="s">
        <v>860</v>
      </c>
    </row>
    <row r="2315" spans="1:7" hidden="1">
      <c r="A2315">
        <v>865673</v>
      </c>
      <c r="B2315" t="s">
        <v>6676</v>
      </c>
      <c r="C2315" t="s">
        <v>665</v>
      </c>
      <c r="D2315" t="s">
        <v>675</v>
      </c>
      <c r="E2315" t="s">
        <v>6677</v>
      </c>
      <c r="F2315" t="s">
        <v>6678</v>
      </c>
      <c r="G2315" t="s">
        <v>795</v>
      </c>
    </row>
    <row r="2316" spans="1:7" hidden="1">
      <c r="A2316">
        <v>867050</v>
      </c>
      <c r="B2316" t="s">
        <v>6679</v>
      </c>
      <c r="C2316" t="s">
        <v>665</v>
      </c>
      <c r="D2316" t="s">
        <v>675</v>
      </c>
      <c r="E2316" t="s">
        <v>6680</v>
      </c>
      <c r="F2316" t="s">
        <v>6681</v>
      </c>
      <c r="G2316" t="s">
        <v>823</v>
      </c>
    </row>
    <row r="2317" spans="1:7" hidden="1">
      <c r="A2317">
        <v>865357</v>
      </c>
      <c r="B2317" t="s">
        <v>6682</v>
      </c>
      <c r="C2317" t="s">
        <v>665</v>
      </c>
      <c r="D2317" t="s">
        <v>675</v>
      </c>
      <c r="E2317" t="s">
        <v>6683</v>
      </c>
      <c r="F2317" t="s">
        <v>6684</v>
      </c>
      <c r="G2317" t="s">
        <v>909</v>
      </c>
    </row>
    <row r="2318" spans="1:7" hidden="1">
      <c r="A2318">
        <v>865807</v>
      </c>
      <c r="B2318" t="s">
        <v>6685</v>
      </c>
      <c r="C2318" t="s">
        <v>665</v>
      </c>
      <c r="D2318" t="s">
        <v>675</v>
      </c>
      <c r="E2318" t="s">
        <v>6686</v>
      </c>
      <c r="F2318" t="s">
        <v>6687</v>
      </c>
      <c r="G2318" t="s">
        <v>1619</v>
      </c>
    </row>
    <row r="2319" spans="1:7" hidden="1">
      <c r="A2319">
        <v>865898</v>
      </c>
      <c r="B2319" t="s">
        <v>6688</v>
      </c>
      <c r="C2319" t="s">
        <v>665</v>
      </c>
      <c r="D2319" t="s">
        <v>675</v>
      </c>
      <c r="E2319" t="s">
        <v>6689</v>
      </c>
      <c r="F2319" t="s">
        <v>6690</v>
      </c>
      <c r="G2319" t="s">
        <v>1420</v>
      </c>
    </row>
    <row r="2320" spans="1:7" hidden="1">
      <c r="A2320">
        <v>867266</v>
      </c>
      <c r="B2320" t="s">
        <v>6691</v>
      </c>
      <c r="C2320" t="s">
        <v>665</v>
      </c>
      <c r="D2320" t="s">
        <v>675</v>
      </c>
      <c r="E2320" t="s">
        <v>6692</v>
      </c>
      <c r="F2320" t="s">
        <v>6693</v>
      </c>
      <c r="G2320" t="s">
        <v>884</v>
      </c>
    </row>
    <row r="2321" spans="1:7" hidden="1">
      <c r="A2321">
        <v>866620</v>
      </c>
      <c r="B2321" t="s">
        <v>6694</v>
      </c>
      <c r="C2321" t="s">
        <v>665</v>
      </c>
      <c r="D2321" t="s">
        <v>675</v>
      </c>
      <c r="E2321" t="s">
        <v>6695</v>
      </c>
      <c r="F2321" t="s">
        <v>6696</v>
      </c>
      <c r="G2321" t="s">
        <v>888</v>
      </c>
    </row>
    <row r="2322" spans="1:7" hidden="1">
      <c r="A2322">
        <v>865674</v>
      </c>
      <c r="B2322" t="s">
        <v>6697</v>
      </c>
      <c r="C2322" t="s">
        <v>665</v>
      </c>
      <c r="D2322" t="s">
        <v>675</v>
      </c>
      <c r="E2322" t="s">
        <v>6698</v>
      </c>
      <c r="F2322" t="s">
        <v>6699</v>
      </c>
      <c r="G2322" t="s">
        <v>795</v>
      </c>
    </row>
    <row r="2323" spans="1:7" hidden="1">
      <c r="A2323">
        <v>865087</v>
      </c>
      <c r="B2323" t="s">
        <v>6700</v>
      </c>
      <c r="C2323" t="s">
        <v>665</v>
      </c>
      <c r="D2323" t="s">
        <v>675</v>
      </c>
      <c r="E2323" t="s">
        <v>6701</v>
      </c>
      <c r="F2323" t="s">
        <v>6702</v>
      </c>
      <c r="G2323" t="s">
        <v>1334</v>
      </c>
    </row>
    <row r="2324" spans="1:7" hidden="1">
      <c r="A2324">
        <v>865473</v>
      </c>
      <c r="B2324" t="s">
        <v>6703</v>
      </c>
      <c r="C2324" t="s">
        <v>665</v>
      </c>
      <c r="D2324" t="s">
        <v>675</v>
      </c>
      <c r="E2324" t="s">
        <v>6704</v>
      </c>
      <c r="F2324" t="s">
        <v>6705</v>
      </c>
      <c r="G2324" t="s">
        <v>804</v>
      </c>
    </row>
    <row r="2325" spans="1:7" hidden="1">
      <c r="A2325">
        <v>865383</v>
      </c>
      <c r="B2325" t="s">
        <v>6706</v>
      </c>
      <c r="C2325" t="s">
        <v>665</v>
      </c>
      <c r="D2325" t="s">
        <v>675</v>
      </c>
      <c r="E2325" t="s">
        <v>6707</v>
      </c>
      <c r="F2325" t="s">
        <v>6708</v>
      </c>
      <c r="G2325" t="s">
        <v>1078</v>
      </c>
    </row>
    <row r="2326" spans="1:7" hidden="1">
      <c r="A2326">
        <v>865307</v>
      </c>
      <c r="B2326" t="s">
        <v>6709</v>
      </c>
      <c r="C2326" t="s">
        <v>665</v>
      </c>
      <c r="D2326" t="s">
        <v>675</v>
      </c>
      <c r="E2326" t="s">
        <v>6710</v>
      </c>
      <c r="F2326" t="s">
        <v>6711</v>
      </c>
      <c r="G2326" t="s">
        <v>1241</v>
      </c>
    </row>
    <row r="2327" spans="1:7" hidden="1">
      <c r="A2327">
        <v>865865</v>
      </c>
      <c r="B2327" t="s">
        <v>6712</v>
      </c>
      <c r="C2327" t="s">
        <v>665</v>
      </c>
      <c r="D2327" t="s">
        <v>675</v>
      </c>
      <c r="E2327" t="s">
        <v>6713</v>
      </c>
      <c r="F2327" t="s">
        <v>6714</v>
      </c>
      <c r="G2327" t="s">
        <v>921</v>
      </c>
    </row>
    <row r="2328" spans="1:7" hidden="1">
      <c r="A2328">
        <v>864592</v>
      </c>
      <c r="B2328" t="s">
        <v>6715</v>
      </c>
      <c r="C2328" t="s">
        <v>665</v>
      </c>
      <c r="D2328" t="s">
        <v>675</v>
      </c>
      <c r="E2328" t="s">
        <v>835</v>
      </c>
      <c r="F2328" t="s">
        <v>668</v>
      </c>
      <c r="G2328" t="s">
        <v>1263</v>
      </c>
    </row>
    <row r="2329" spans="1:7" hidden="1">
      <c r="A2329">
        <v>865139</v>
      </c>
      <c r="B2329" t="s">
        <v>6716</v>
      </c>
      <c r="C2329" t="s">
        <v>665</v>
      </c>
      <c r="D2329" t="s">
        <v>675</v>
      </c>
      <c r="E2329" t="s">
        <v>6717</v>
      </c>
      <c r="F2329" t="s">
        <v>6718</v>
      </c>
      <c r="G2329" t="s">
        <v>846</v>
      </c>
    </row>
    <row r="2330" spans="1:7" hidden="1">
      <c r="A2330">
        <v>867309</v>
      </c>
      <c r="B2330" t="s">
        <v>6719</v>
      </c>
      <c r="C2330" t="s">
        <v>665</v>
      </c>
      <c r="D2330" t="s">
        <v>675</v>
      </c>
      <c r="E2330" t="s">
        <v>6720</v>
      </c>
      <c r="F2330" t="s">
        <v>6721</v>
      </c>
      <c r="G2330" t="s">
        <v>1219</v>
      </c>
    </row>
    <row r="2331" spans="1:7" hidden="1">
      <c r="A2331">
        <v>866475</v>
      </c>
      <c r="B2331" t="s">
        <v>6722</v>
      </c>
      <c r="C2331" t="s">
        <v>665</v>
      </c>
      <c r="D2331" t="s">
        <v>675</v>
      </c>
      <c r="E2331" t="s">
        <v>6723</v>
      </c>
      <c r="F2331" t="s">
        <v>6724</v>
      </c>
      <c r="G2331" t="s">
        <v>683</v>
      </c>
    </row>
    <row r="2332" spans="1:7" hidden="1">
      <c r="A2332">
        <v>866012</v>
      </c>
      <c r="B2332" t="s">
        <v>6725</v>
      </c>
      <c r="C2332" t="s">
        <v>665</v>
      </c>
      <c r="D2332" t="s">
        <v>675</v>
      </c>
      <c r="E2332" t="s">
        <v>6726</v>
      </c>
      <c r="F2332" t="s">
        <v>6727</v>
      </c>
      <c r="G2332" t="s">
        <v>1045</v>
      </c>
    </row>
    <row r="2333" spans="1:7" hidden="1">
      <c r="A2333">
        <v>867480</v>
      </c>
      <c r="B2333" t="s">
        <v>6728</v>
      </c>
      <c r="C2333" t="s">
        <v>665</v>
      </c>
      <c r="D2333" t="s">
        <v>675</v>
      </c>
      <c r="E2333" t="s">
        <v>6729</v>
      </c>
      <c r="F2333" t="s">
        <v>6730</v>
      </c>
      <c r="G2333" t="s">
        <v>842</v>
      </c>
    </row>
    <row r="2334" spans="1:7" hidden="1">
      <c r="A2334">
        <v>866756</v>
      </c>
      <c r="B2334" t="s">
        <v>6731</v>
      </c>
      <c r="C2334" t="s">
        <v>665</v>
      </c>
      <c r="D2334" t="s">
        <v>675</v>
      </c>
      <c r="E2334" t="s">
        <v>6732</v>
      </c>
      <c r="F2334" t="s">
        <v>6733</v>
      </c>
      <c r="G2334" t="s">
        <v>809</v>
      </c>
    </row>
    <row r="2335" spans="1:7" hidden="1">
      <c r="A2335">
        <v>866757</v>
      </c>
      <c r="B2335" t="s">
        <v>6734</v>
      </c>
      <c r="C2335" t="s">
        <v>665</v>
      </c>
      <c r="D2335" t="s">
        <v>675</v>
      </c>
      <c r="E2335" t="s">
        <v>6735</v>
      </c>
      <c r="F2335" t="s">
        <v>6736</v>
      </c>
      <c r="G2335" t="s">
        <v>809</v>
      </c>
    </row>
    <row r="2336" spans="1:7" hidden="1">
      <c r="A2336">
        <v>865523</v>
      </c>
      <c r="B2336" t="s">
        <v>6737</v>
      </c>
      <c r="C2336" t="s">
        <v>665</v>
      </c>
      <c r="D2336" t="s">
        <v>675</v>
      </c>
      <c r="E2336" t="s">
        <v>6738</v>
      </c>
      <c r="F2336" t="s">
        <v>6739</v>
      </c>
      <c r="G2336" t="s">
        <v>1038</v>
      </c>
    </row>
    <row r="2337" spans="1:7" hidden="1">
      <c r="A2337">
        <v>866758</v>
      </c>
      <c r="B2337" t="s">
        <v>6740</v>
      </c>
      <c r="C2337" t="s">
        <v>665</v>
      </c>
      <c r="D2337" t="s">
        <v>675</v>
      </c>
      <c r="E2337" t="s">
        <v>6741</v>
      </c>
      <c r="F2337" t="s">
        <v>6742</v>
      </c>
      <c r="G2337" t="s">
        <v>809</v>
      </c>
    </row>
    <row r="2338" spans="1:7" hidden="1">
      <c r="A2338">
        <v>865554</v>
      </c>
      <c r="B2338" t="s">
        <v>6743</v>
      </c>
      <c r="C2338" t="s">
        <v>665</v>
      </c>
      <c r="D2338" t="s">
        <v>675</v>
      </c>
      <c r="E2338" t="s">
        <v>6744</v>
      </c>
      <c r="F2338" t="s">
        <v>6745</v>
      </c>
      <c r="G2338" t="s">
        <v>685</v>
      </c>
    </row>
    <row r="2339" spans="1:7" hidden="1">
      <c r="A2339">
        <v>866759</v>
      </c>
      <c r="B2339" t="s">
        <v>6746</v>
      </c>
      <c r="C2339" t="s">
        <v>665</v>
      </c>
      <c r="D2339" t="s">
        <v>675</v>
      </c>
      <c r="E2339" t="s">
        <v>6747</v>
      </c>
      <c r="F2339" t="s">
        <v>6748</v>
      </c>
      <c r="G2339" t="s">
        <v>809</v>
      </c>
    </row>
    <row r="2340" spans="1:7" hidden="1">
      <c r="A2340">
        <v>865425</v>
      </c>
      <c r="B2340" t="s">
        <v>6749</v>
      </c>
      <c r="C2340" t="s">
        <v>665</v>
      </c>
      <c r="D2340" t="s">
        <v>675</v>
      </c>
      <c r="E2340" t="s">
        <v>6750</v>
      </c>
      <c r="F2340" t="s">
        <v>6751</v>
      </c>
      <c r="G2340" t="s">
        <v>669</v>
      </c>
    </row>
    <row r="2341" spans="1:7" hidden="1">
      <c r="A2341">
        <v>865426</v>
      </c>
      <c r="B2341" t="s">
        <v>6752</v>
      </c>
      <c r="C2341" t="s">
        <v>665</v>
      </c>
      <c r="D2341" t="s">
        <v>675</v>
      </c>
      <c r="E2341" t="s">
        <v>6753</v>
      </c>
      <c r="F2341" t="s">
        <v>6754</v>
      </c>
      <c r="G2341" t="s">
        <v>669</v>
      </c>
    </row>
    <row r="2342" spans="1:7" hidden="1">
      <c r="A2342">
        <v>866231</v>
      </c>
      <c r="B2342" t="s">
        <v>6755</v>
      </c>
      <c r="C2342" t="s">
        <v>665</v>
      </c>
      <c r="D2342" t="s">
        <v>675</v>
      </c>
      <c r="E2342" t="s">
        <v>6756</v>
      </c>
      <c r="F2342" t="s">
        <v>6757</v>
      </c>
      <c r="G2342" t="s">
        <v>1590</v>
      </c>
    </row>
    <row r="2343" spans="1:7" hidden="1">
      <c r="A2343">
        <v>865474</v>
      </c>
      <c r="B2343" t="s">
        <v>6758</v>
      </c>
      <c r="C2343" t="s">
        <v>665</v>
      </c>
      <c r="D2343" t="s">
        <v>675</v>
      </c>
      <c r="E2343" t="s">
        <v>6759</v>
      </c>
      <c r="F2343" t="s">
        <v>6760</v>
      </c>
      <c r="G2343" t="s">
        <v>804</v>
      </c>
    </row>
    <row r="2344" spans="1:7" hidden="1">
      <c r="A2344">
        <v>866013</v>
      </c>
      <c r="B2344" t="s">
        <v>6761</v>
      </c>
      <c r="C2344" t="s">
        <v>665</v>
      </c>
      <c r="D2344" t="s">
        <v>675</v>
      </c>
      <c r="E2344" t="s">
        <v>6762</v>
      </c>
      <c r="F2344" t="s">
        <v>6763</v>
      </c>
      <c r="G2344" t="s">
        <v>1045</v>
      </c>
    </row>
    <row r="2345" spans="1:7" hidden="1">
      <c r="A2345">
        <v>866977</v>
      </c>
      <c r="B2345" t="s">
        <v>6764</v>
      </c>
      <c r="C2345" t="s">
        <v>665</v>
      </c>
      <c r="D2345" t="s">
        <v>675</v>
      </c>
      <c r="E2345" t="s">
        <v>6765</v>
      </c>
      <c r="F2345" t="s">
        <v>6766</v>
      </c>
      <c r="G2345" t="s">
        <v>1049</v>
      </c>
    </row>
    <row r="2346" spans="1:7" hidden="1">
      <c r="A2346">
        <v>865610</v>
      </c>
      <c r="B2346" t="s">
        <v>6767</v>
      </c>
      <c r="C2346" t="s">
        <v>665</v>
      </c>
      <c r="D2346" t="s">
        <v>675</v>
      </c>
      <c r="E2346" t="s">
        <v>6768</v>
      </c>
      <c r="F2346" t="s">
        <v>6769</v>
      </c>
      <c r="G2346" t="s">
        <v>1128</v>
      </c>
    </row>
    <row r="2347" spans="1:7" hidden="1">
      <c r="A2347">
        <v>865110</v>
      </c>
      <c r="B2347" t="s">
        <v>6770</v>
      </c>
      <c r="C2347" t="s">
        <v>665</v>
      </c>
      <c r="D2347" t="s">
        <v>675</v>
      </c>
      <c r="E2347" t="s">
        <v>6771</v>
      </c>
      <c r="F2347" t="s">
        <v>6772</v>
      </c>
      <c r="G2347" t="s">
        <v>1162</v>
      </c>
    </row>
    <row r="2348" spans="1:7" hidden="1">
      <c r="A2348">
        <v>867211</v>
      </c>
      <c r="B2348" t="s">
        <v>6773</v>
      </c>
      <c r="C2348" t="s">
        <v>665</v>
      </c>
      <c r="D2348" t="s">
        <v>675</v>
      </c>
      <c r="E2348" t="s">
        <v>6774</v>
      </c>
      <c r="F2348" t="s">
        <v>6775</v>
      </c>
      <c r="G2348" t="s">
        <v>944</v>
      </c>
    </row>
    <row r="2349" spans="1:7" hidden="1">
      <c r="A2349">
        <v>865225</v>
      </c>
      <c r="B2349" t="s">
        <v>6776</v>
      </c>
      <c r="C2349" t="s">
        <v>665</v>
      </c>
      <c r="D2349" t="s">
        <v>675</v>
      </c>
      <c r="E2349" t="s">
        <v>6777</v>
      </c>
      <c r="F2349" t="s">
        <v>6778</v>
      </c>
      <c r="G2349" t="s">
        <v>1319</v>
      </c>
    </row>
    <row r="2350" spans="1:7" hidden="1">
      <c r="A2350">
        <v>867212</v>
      </c>
      <c r="B2350" t="s">
        <v>6779</v>
      </c>
      <c r="C2350" t="s">
        <v>665</v>
      </c>
      <c r="D2350" t="s">
        <v>675</v>
      </c>
      <c r="E2350" t="s">
        <v>6780</v>
      </c>
      <c r="F2350" t="s">
        <v>6781</v>
      </c>
      <c r="G2350" t="s">
        <v>944</v>
      </c>
    </row>
    <row r="2351" spans="1:7" hidden="1">
      <c r="A2351">
        <v>865675</v>
      </c>
      <c r="B2351" t="s">
        <v>6782</v>
      </c>
      <c r="C2351" t="s">
        <v>665</v>
      </c>
      <c r="D2351" t="s">
        <v>675</v>
      </c>
      <c r="E2351" t="s">
        <v>6783</v>
      </c>
      <c r="F2351" t="s">
        <v>6784</v>
      </c>
      <c r="G2351" t="s">
        <v>795</v>
      </c>
    </row>
    <row r="2352" spans="1:7" hidden="1">
      <c r="A2352">
        <v>866063</v>
      </c>
      <c r="B2352" t="s">
        <v>6785</v>
      </c>
      <c r="C2352" t="s">
        <v>665</v>
      </c>
      <c r="D2352" t="s">
        <v>675</v>
      </c>
      <c r="E2352" t="s">
        <v>6786</v>
      </c>
      <c r="F2352" t="s">
        <v>6787</v>
      </c>
      <c r="G2352" t="s">
        <v>828</v>
      </c>
    </row>
    <row r="2353" spans="1:7" hidden="1">
      <c r="A2353">
        <v>864922</v>
      </c>
      <c r="B2353" t="s">
        <v>6788</v>
      </c>
      <c r="C2353" t="s">
        <v>665</v>
      </c>
      <c r="D2353" t="s">
        <v>675</v>
      </c>
      <c r="E2353" t="s">
        <v>6789</v>
      </c>
      <c r="F2353" t="s">
        <v>6790</v>
      </c>
      <c r="G2353" t="s">
        <v>905</v>
      </c>
    </row>
    <row r="2354" spans="1:7" hidden="1">
      <c r="A2354">
        <v>866476</v>
      </c>
      <c r="B2354" t="s">
        <v>6791</v>
      </c>
      <c r="C2354" t="s">
        <v>665</v>
      </c>
      <c r="D2354" t="s">
        <v>675</v>
      </c>
      <c r="E2354" t="s">
        <v>6792</v>
      </c>
      <c r="F2354" t="s">
        <v>6793</v>
      </c>
      <c r="G2354" t="s">
        <v>683</v>
      </c>
    </row>
    <row r="2355" spans="1:7" hidden="1">
      <c r="A2355">
        <v>867124</v>
      </c>
      <c r="B2355" t="s">
        <v>6794</v>
      </c>
      <c r="C2355" t="s">
        <v>665</v>
      </c>
      <c r="D2355" t="s">
        <v>675</v>
      </c>
      <c r="E2355" t="s">
        <v>6795</v>
      </c>
      <c r="F2355" t="s">
        <v>6796</v>
      </c>
      <c r="G2355" t="s">
        <v>851</v>
      </c>
    </row>
    <row r="2356" spans="1:7" hidden="1">
      <c r="A2356">
        <v>865005</v>
      </c>
      <c r="B2356" t="s">
        <v>6797</v>
      </c>
      <c r="C2356" t="s">
        <v>665</v>
      </c>
      <c r="D2356" t="s">
        <v>675</v>
      </c>
      <c r="E2356" t="s">
        <v>6798</v>
      </c>
      <c r="F2356" t="s">
        <v>6799</v>
      </c>
      <c r="G2356" t="s">
        <v>1175</v>
      </c>
    </row>
    <row r="2357" spans="1:7" hidden="1">
      <c r="A2357">
        <v>865943</v>
      </c>
      <c r="B2357" t="s">
        <v>6800</v>
      </c>
      <c r="C2357" t="s">
        <v>665</v>
      </c>
      <c r="D2357" t="s">
        <v>675</v>
      </c>
      <c r="E2357" t="s">
        <v>6801</v>
      </c>
      <c r="F2357" t="s">
        <v>6802</v>
      </c>
      <c r="G2357" t="s">
        <v>1103</v>
      </c>
    </row>
    <row r="2358" spans="1:7" hidden="1">
      <c r="A2358">
        <v>866205</v>
      </c>
      <c r="B2358" t="s">
        <v>6803</v>
      </c>
      <c r="C2358" t="s">
        <v>665</v>
      </c>
      <c r="D2358" t="s">
        <v>675</v>
      </c>
      <c r="E2358" t="s">
        <v>6804</v>
      </c>
      <c r="F2358" t="s">
        <v>6805</v>
      </c>
      <c r="G2358" t="s">
        <v>860</v>
      </c>
    </row>
    <row r="2359" spans="1:7" hidden="1">
      <c r="A2359">
        <v>864869</v>
      </c>
      <c r="B2359" t="s">
        <v>6806</v>
      </c>
      <c r="C2359" t="s">
        <v>665</v>
      </c>
      <c r="D2359" t="s">
        <v>675</v>
      </c>
      <c r="E2359" t="s">
        <v>6807</v>
      </c>
      <c r="F2359" t="s">
        <v>6808</v>
      </c>
      <c r="G2359" t="s">
        <v>605</v>
      </c>
    </row>
    <row r="2360" spans="1:7" hidden="1">
      <c r="A2360">
        <v>865555</v>
      </c>
      <c r="B2360" t="s">
        <v>6809</v>
      </c>
      <c r="C2360" t="s">
        <v>665</v>
      </c>
      <c r="D2360" t="s">
        <v>675</v>
      </c>
      <c r="E2360" t="s">
        <v>6810</v>
      </c>
      <c r="F2360" t="s">
        <v>6811</v>
      </c>
      <c r="G2360" t="s">
        <v>685</v>
      </c>
    </row>
    <row r="2361" spans="1:7" hidden="1">
      <c r="A2361">
        <v>864923</v>
      </c>
      <c r="B2361" t="s">
        <v>6812</v>
      </c>
      <c r="C2361" t="s">
        <v>665</v>
      </c>
      <c r="D2361" t="s">
        <v>675</v>
      </c>
      <c r="E2361" t="s">
        <v>6813</v>
      </c>
      <c r="F2361" t="s">
        <v>6814</v>
      </c>
      <c r="G2361" t="s">
        <v>905</v>
      </c>
    </row>
    <row r="2362" spans="1:7" hidden="1">
      <c r="A2362">
        <v>866760</v>
      </c>
      <c r="B2362" t="s">
        <v>6815</v>
      </c>
      <c r="C2362" t="s">
        <v>665</v>
      </c>
      <c r="D2362" t="s">
        <v>675</v>
      </c>
      <c r="E2362" t="s">
        <v>6816</v>
      </c>
      <c r="F2362" t="s">
        <v>6817</v>
      </c>
      <c r="G2362" t="s">
        <v>809</v>
      </c>
    </row>
    <row r="2363" spans="1:7" hidden="1">
      <c r="A2363">
        <v>865556</v>
      </c>
      <c r="B2363" t="s">
        <v>6818</v>
      </c>
      <c r="C2363" t="s">
        <v>665</v>
      </c>
      <c r="D2363" t="s">
        <v>675</v>
      </c>
      <c r="E2363" t="s">
        <v>6819</v>
      </c>
      <c r="F2363" t="s">
        <v>6820</v>
      </c>
      <c r="G2363" t="s">
        <v>685</v>
      </c>
    </row>
    <row r="2364" spans="1:7" hidden="1">
      <c r="A2364">
        <v>866761</v>
      </c>
      <c r="B2364" t="s">
        <v>6821</v>
      </c>
      <c r="C2364" t="s">
        <v>665</v>
      </c>
      <c r="D2364" t="s">
        <v>675</v>
      </c>
      <c r="E2364" t="s">
        <v>6822</v>
      </c>
      <c r="F2364" t="s">
        <v>6823</v>
      </c>
      <c r="G2364" t="s">
        <v>809</v>
      </c>
    </row>
    <row r="2365" spans="1:7" hidden="1">
      <c r="A2365">
        <v>866342</v>
      </c>
      <c r="B2365" t="s">
        <v>6824</v>
      </c>
      <c r="C2365" t="s">
        <v>665</v>
      </c>
      <c r="D2365" t="s">
        <v>675</v>
      </c>
      <c r="E2365" t="s">
        <v>6825</v>
      </c>
      <c r="F2365" t="s">
        <v>6826</v>
      </c>
      <c r="G2365" t="s">
        <v>1296</v>
      </c>
    </row>
    <row r="2366" spans="1:7" hidden="1">
      <c r="A2366">
        <v>866978</v>
      </c>
      <c r="B2366" t="s">
        <v>6827</v>
      </c>
      <c r="C2366" t="s">
        <v>665</v>
      </c>
      <c r="D2366" t="s">
        <v>675</v>
      </c>
      <c r="E2366" t="s">
        <v>6828</v>
      </c>
      <c r="F2366" t="s">
        <v>6829</v>
      </c>
      <c r="G2366" t="s">
        <v>1049</v>
      </c>
    </row>
    <row r="2367" spans="1:7" hidden="1">
      <c r="A2367">
        <v>867051</v>
      </c>
      <c r="B2367" t="s">
        <v>6830</v>
      </c>
      <c r="C2367" t="s">
        <v>665</v>
      </c>
      <c r="D2367" t="s">
        <v>675</v>
      </c>
      <c r="E2367" t="s">
        <v>6831</v>
      </c>
      <c r="F2367" t="s">
        <v>6832</v>
      </c>
      <c r="G2367" t="s">
        <v>823</v>
      </c>
    </row>
    <row r="2368" spans="1:7" hidden="1">
      <c r="A2368">
        <v>867963</v>
      </c>
      <c r="B2368" t="s">
        <v>6833</v>
      </c>
      <c r="C2368" t="s">
        <v>665</v>
      </c>
      <c r="D2368" t="s">
        <v>675</v>
      </c>
      <c r="E2368" t="s">
        <v>6514</v>
      </c>
      <c r="F2368" t="s">
        <v>616</v>
      </c>
      <c r="G2368" t="s">
        <v>675</v>
      </c>
    </row>
    <row r="2369" spans="1:7" hidden="1">
      <c r="A2369">
        <v>866979</v>
      </c>
      <c r="B2369" t="s">
        <v>6834</v>
      </c>
      <c r="C2369" t="s">
        <v>665</v>
      </c>
      <c r="D2369" t="s">
        <v>675</v>
      </c>
      <c r="E2369" t="s">
        <v>6835</v>
      </c>
      <c r="F2369" t="s">
        <v>6836</v>
      </c>
      <c r="G2369" t="s">
        <v>1049</v>
      </c>
    </row>
    <row r="2370" spans="1:7" hidden="1">
      <c r="A2370">
        <v>867732</v>
      </c>
      <c r="B2370" t="s">
        <v>6837</v>
      </c>
      <c r="C2370" t="s">
        <v>665</v>
      </c>
      <c r="D2370" t="s">
        <v>675</v>
      </c>
      <c r="E2370" t="s">
        <v>6838</v>
      </c>
      <c r="F2370" t="s">
        <v>6839</v>
      </c>
      <c r="G2370" t="s">
        <v>1282</v>
      </c>
    </row>
    <row r="2371" spans="1:7" hidden="1">
      <c r="A2371">
        <v>867052</v>
      </c>
      <c r="B2371" t="s">
        <v>6840</v>
      </c>
      <c r="C2371" t="s">
        <v>665</v>
      </c>
      <c r="D2371" t="s">
        <v>675</v>
      </c>
      <c r="E2371" t="s">
        <v>6841</v>
      </c>
      <c r="F2371" t="s">
        <v>6842</v>
      </c>
      <c r="G2371" t="s">
        <v>823</v>
      </c>
    </row>
    <row r="2372" spans="1:7" hidden="1">
      <c r="A2372">
        <v>867310</v>
      </c>
      <c r="B2372" t="s">
        <v>6843</v>
      </c>
      <c r="C2372" t="s">
        <v>665</v>
      </c>
      <c r="D2372" t="s">
        <v>675</v>
      </c>
      <c r="E2372" t="s">
        <v>6844</v>
      </c>
      <c r="F2372" t="s">
        <v>6845</v>
      </c>
      <c r="G2372" t="s">
        <v>1219</v>
      </c>
    </row>
    <row r="2373" spans="1:7" hidden="1">
      <c r="A2373">
        <v>865739</v>
      </c>
      <c r="B2373" t="s">
        <v>6846</v>
      </c>
      <c r="C2373" t="s">
        <v>665</v>
      </c>
      <c r="D2373" t="s">
        <v>675</v>
      </c>
      <c r="E2373" t="s">
        <v>6847</v>
      </c>
      <c r="F2373" t="s">
        <v>6848</v>
      </c>
      <c r="G2373" t="s">
        <v>2287</v>
      </c>
    </row>
    <row r="2374" spans="1:7" hidden="1">
      <c r="A2374">
        <v>865226</v>
      </c>
      <c r="B2374" t="s">
        <v>6849</v>
      </c>
      <c r="C2374" t="s">
        <v>665</v>
      </c>
      <c r="D2374" t="s">
        <v>675</v>
      </c>
      <c r="E2374" t="s">
        <v>6850</v>
      </c>
      <c r="F2374" t="s">
        <v>6851</v>
      </c>
      <c r="G2374" t="s">
        <v>1319</v>
      </c>
    </row>
    <row r="2375" spans="1:7" hidden="1">
      <c r="A2375">
        <v>865808</v>
      </c>
      <c r="B2375" t="s">
        <v>6852</v>
      </c>
      <c r="C2375" t="s">
        <v>665</v>
      </c>
      <c r="D2375" t="s">
        <v>675</v>
      </c>
      <c r="E2375" t="s">
        <v>6853</v>
      </c>
      <c r="F2375" t="s">
        <v>6854</v>
      </c>
      <c r="G2375" t="s">
        <v>1619</v>
      </c>
    </row>
    <row r="2376" spans="1:7" hidden="1">
      <c r="A2376">
        <v>865475</v>
      </c>
      <c r="B2376" t="s">
        <v>6855</v>
      </c>
      <c r="C2376" t="s">
        <v>665</v>
      </c>
      <c r="D2376" t="s">
        <v>675</v>
      </c>
      <c r="E2376" t="s">
        <v>6856</v>
      </c>
      <c r="F2376" t="s">
        <v>6857</v>
      </c>
      <c r="G2376" t="s">
        <v>804</v>
      </c>
    </row>
    <row r="2377" spans="1:7" hidden="1">
      <c r="A2377">
        <v>865027</v>
      </c>
      <c r="B2377" t="s">
        <v>6858</v>
      </c>
      <c r="C2377" t="s">
        <v>665</v>
      </c>
      <c r="D2377" t="s">
        <v>675</v>
      </c>
      <c r="E2377" t="s">
        <v>6859</v>
      </c>
      <c r="F2377" t="s">
        <v>6860</v>
      </c>
      <c r="G2377" t="s">
        <v>766</v>
      </c>
    </row>
    <row r="2378" spans="1:7" hidden="1">
      <c r="A2378">
        <v>866343</v>
      </c>
      <c r="B2378" t="s">
        <v>6861</v>
      </c>
      <c r="C2378" t="s">
        <v>665</v>
      </c>
      <c r="D2378" t="s">
        <v>675</v>
      </c>
      <c r="E2378" t="s">
        <v>6862</v>
      </c>
      <c r="F2378" t="s">
        <v>6863</v>
      </c>
      <c r="G2378" t="s">
        <v>1296</v>
      </c>
    </row>
    <row r="2379" spans="1:7" hidden="1">
      <c r="A2379">
        <v>865193</v>
      </c>
      <c r="B2379" t="s">
        <v>6864</v>
      </c>
      <c r="C2379" t="s">
        <v>665</v>
      </c>
      <c r="D2379" t="s">
        <v>675</v>
      </c>
      <c r="E2379" t="s">
        <v>6865</v>
      </c>
      <c r="F2379" t="s">
        <v>6866</v>
      </c>
      <c r="G2379" t="s">
        <v>1114</v>
      </c>
    </row>
    <row r="2380" spans="1:7" hidden="1">
      <c r="A2380">
        <v>867125</v>
      </c>
      <c r="B2380" t="s">
        <v>6867</v>
      </c>
      <c r="C2380" t="s">
        <v>665</v>
      </c>
      <c r="D2380" t="s">
        <v>675</v>
      </c>
      <c r="E2380" t="s">
        <v>6868</v>
      </c>
      <c r="F2380" t="s">
        <v>6869</v>
      </c>
      <c r="G2380" t="s">
        <v>851</v>
      </c>
    </row>
    <row r="2381" spans="1:7" hidden="1">
      <c r="A2381">
        <v>867446</v>
      </c>
      <c r="B2381" t="s">
        <v>6870</v>
      </c>
      <c r="C2381" t="s">
        <v>665</v>
      </c>
      <c r="D2381" t="s">
        <v>675</v>
      </c>
      <c r="E2381" t="s">
        <v>6871</v>
      </c>
      <c r="F2381" t="s">
        <v>6872</v>
      </c>
      <c r="G2381" t="s">
        <v>814</v>
      </c>
    </row>
    <row r="2382" spans="1:7" hidden="1">
      <c r="A2382">
        <v>867586</v>
      </c>
      <c r="B2382" t="s">
        <v>6873</v>
      </c>
      <c r="C2382" t="s">
        <v>665</v>
      </c>
      <c r="D2382" t="s">
        <v>675</v>
      </c>
      <c r="E2382" t="s">
        <v>6874</v>
      </c>
      <c r="F2382" t="s">
        <v>6875</v>
      </c>
      <c r="G2382" t="s">
        <v>1089</v>
      </c>
    </row>
    <row r="2383" spans="1:7" hidden="1">
      <c r="A2383">
        <v>865809</v>
      </c>
      <c r="B2383" t="s">
        <v>6876</v>
      </c>
      <c r="C2383" t="s">
        <v>665</v>
      </c>
      <c r="D2383" t="s">
        <v>675</v>
      </c>
      <c r="E2383" t="s">
        <v>6877</v>
      </c>
      <c r="F2383" t="s">
        <v>6878</v>
      </c>
      <c r="G2383" t="s">
        <v>1619</v>
      </c>
    </row>
    <row r="2384" spans="1:7" hidden="1">
      <c r="A2384">
        <v>867126</v>
      </c>
      <c r="B2384" t="s">
        <v>6879</v>
      </c>
      <c r="C2384" t="s">
        <v>665</v>
      </c>
      <c r="D2384" t="s">
        <v>675</v>
      </c>
      <c r="E2384" t="s">
        <v>6880</v>
      </c>
      <c r="F2384" t="s">
        <v>6881</v>
      </c>
      <c r="G2384" t="s">
        <v>851</v>
      </c>
    </row>
    <row r="2385" spans="1:7" hidden="1">
      <c r="A2385">
        <v>865358</v>
      </c>
      <c r="B2385" t="s">
        <v>6882</v>
      </c>
      <c r="C2385" t="s">
        <v>665</v>
      </c>
      <c r="D2385" t="s">
        <v>675</v>
      </c>
      <c r="E2385" t="s">
        <v>6883</v>
      </c>
      <c r="F2385" t="s">
        <v>6884</v>
      </c>
      <c r="G2385" t="s">
        <v>909</v>
      </c>
    </row>
    <row r="2386" spans="1:7" hidden="1">
      <c r="A2386">
        <v>867514</v>
      </c>
      <c r="B2386" t="s">
        <v>6885</v>
      </c>
      <c r="C2386" t="s">
        <v>665</v>
      </c>
      <c r="D2386" t="s">
        <v>675</v>
      </c>
      <c r="E2386" t="s">
        <v>6886</v>
      </c>
      <c r="F2386" t="s">
        <v>6887</v>
      </c>
      <c r="G2386" t="s">
        <v>895</v>
      </c>
    </row>
    <row r="2387" spans="1:7" hidden="1">
      <c r="A2387">
        <v>866344</v>
      </c>
      <c r="B2387" t="s">
        <v>6888</v>
      </c>
      <c r="C2387" t="s">
        <v>665</v>
      </c>
      <c r="D2387" t="s">
        <v>675</v>
      </c>
      <c r="E2387" t="s">
        <v>6889</v>
      </c>
      <c r="F2387" t="s">
        <v>6890</v>
      </c>
      <c r="G2387" t="s">
        <v>1296</v>
      </c>
    </row>
    <row r="2388" spans="1:7" hidden="1">
      <c r="A2388">
        <v>865919</v>
      </c>
      <c r="B2388" t="s">
        <v>6891</v>
      </c>
      <c r="C2388" t="s">
        <v>665</v>
      </c>
      <c r="D2388" t="s">
        <v>675</v>
      </c>
      <c r="E2388" t="s">
        <v>6892</v>
      </c>
      <c r="F2388" t="s">
        <v>6893</v>
      </c>
      <c r="G2388" t="s">
        <v>901</v>
      </c>
    </row>
    <row r="2389" spans="1:7" hidden="1">
      <c r="A2389">
        <v>865140</v>
      </c>
      <c r="B2389" t="s">
        <v>6894</v>
      </c>
      <c r="C2389" t="s">
        <v>665</v>
      </c>
      <c r="D2389" t="s">
        <v>675</v>
      </c>
      <c r="E2389" t="s">
        <v>6895</v>
      </c>
      <c r="F2389" t="s">
        <v>6896</v>
      </c>
      <c r="G2389" t="s">
        <v>846</v>
      </c>
    </row>
    <row r="2390" spans="1:7" hidden="1">
      <c r="A2390">
        <v>865088</v>
      </c>
      <c r="B2390" t="s">
        <v>6897</v>
      </c>
      <c r="C2390" t="s">
        <v>665</v>
      </c>
      <c r="D2390" t="s">
        <v>675</v>
      </c>
      <c r="E2390" t="s">
        <v>6898</v>
      </c>
      <c r="F2390" t="s">
        <v>6899</v>
      </c>
      <c r="G2390" t="s">
        <v>1334</v>
      </c>
    </row>
    <row r="2391" spans="1:7" hidden="1">
      <c r="A2391">
        <v>865141</v>
      </c>
      <c r="B2391" t="s">
        <v>6900</v>
      </c>
      <c r="C2391" t="s">
        <v>665</v>
      </c>
      <c r="D2391" t="s">
        <v>675</v>
      </c>
      <c r="E2391" t="s">
        <v>6901</v>
      </c>
      <c r="F2391" t="s">
        <v>6902</v>
      </c>
      <c r="G2391" t="s">
        <v>846</v>
      </c>
    </row>
    <row r="2392" spans="1:7" hidden="1">
      <c r="A2392">
        <v>867267</v>
      </c>
      <c r="B2392" t="s">
        <v>6903</v>
      </c>
      <c r="C2392" t="s">
        <v>665</v>
      </c>
      <c r="D2392" t="s">
        <v>675</v>
      </c>
      <c r="E2392" t="s">
        <v>6904</v>
      </c>
      <c r="F2392" t="s">
        <v>6905</v>
      </c>
      <c r="G2392" t="s">
        <v>884</v>
      </c>
    </row>
    <row r="2393" spans="1:7" hidden="1">
      <c r="A2393">
        <v>865334</v>
      </c>
      <c r="B2393" t="s">
        <v>6906</v>
      </c>
      <c r="C2393" t="s">
        <v>665</v>
      </c>
      <c r="D2393" t="s">
        <v>675</v>
      </c>
      <c r="E2393" t="s">
        <v>6907</v>
      </c>
      <c r="F2393" t="s">
        <v>6908</v>
      </c>
      <c r="G2393" t="s">
        <v>925</v>
      </c>
    </row>
    <row r="2394" spans="1:7" hidden="1">
      <c r="A2394">
        <v>867213</v>
      </c>
      <c r="B2394" t="s">
        <v>6909</v>
      </c>
      <c r="C2394" t="s">
        <v>665</v>
      </c>
      <c r="D2394" t="s">
        <v>675</v>
      </c>
      <c r="E2394" t="s">
        <v>6910</v>
      </c>
      <c r="F2394" t="s">
        <v>6911</v>
      </c>
      <c r="G2394" t="s">
        <v>944</v>
      </c>
    </row>
    <row r="2395" spans="1:7" hidden="1">
      <c r="A2395">
        <v>864156</v>
      </c>
      <c r="B2395" t="s">
        <v>6912</v>
      </c>
      <c r="C2395" t="s">
        <v>665</v>
      </c>
      <c r="D2395" t="s">
        <v>675</v>
      </c>
      <c r="E2395" t="s">
        <v>835</v>
      </c>
      <c r="F2395" t="s">
        <v>668</v>
      </c>
      <c r="G2395" t="s">
        <v>1282</v>
      </c>
    </row>
    <row r="2396" spans="1:7" hidden="1">
      <c r="A2396">
        <v>865714</v>
      </c>
      <c r="B2396" t="s">
        <v>6913</v>
      </c>
      <c r="C2396" t="s">
        <v>665</v>
      </c>
      <c r="D2396" t="s">
        <v>675</v>
      </c>
      <c r="E2396" t="s">
        <v>6914</v>
      </c>
      <c r="F2396" t="s">
        <v>6915</v>
      </c>
      <c r="G2396" t="s">
        <v>1209</v>
      </c>
    </row>
    <row r="2397" spans="1:7" hidden="1">
      <c r="A2397">
        <v>864870</v>
      </c>
      <c r="B2397" t="s">
        <v>6916</v>
      </c>
      <c r="C2397" t="s">
        <v>665</v>
      </c>
      <c r="D2397" t="s">
        <v>675</v>
      </c>
      <c r="E2397" t="s">
        <v>6917</v>
      </c>
      <c r="F2397" t="s">
        <v>6918</v>
      </c>
      <c r="G2397" t="s">
        <v>605</v>
      </c>
    </row>
    <row r="2398" spans="1:7" hidden="1">
      <c r="A2398">
        <v>867336</v>
      </c>
      <c r="B2398" t="s">
        <v>6916</v>
      </c>
      <c r="C2398" t="s">
        <v>665</v>
      </c>
      <c r="D2398" t="s">
        <v>675</v>
      </c>
      <c r="E2398" t="s">
        <v>6919</v>
      </c>
      <c r="F2398" t="s">
        <v>6920</v>
      </c>
      <c r="G2398" t="s">
        <v>955</v>
      </c>
    </row>
    <row r="2399" spans="1:7" hidden="1">
      <c r="A2399">
        <v>865611</v>
      </c>
      <c r="B2399" t="s">
        <v>6921</v>
      </c>
      <c r="C2399" t="s">
        <v>665</v>
      </c>
      <c r="D2399" t="s">
        <v>675</v>
      </c>
      <c r="E2399" t="s">
        <v>6922</v>
      </c>
      <c r="F2399" t="s">
        <v>6923</v>
      </c>
      <c r="G2399" t="s">
        <v>1128</v>
      </c>
    </row>
    <row r="2400" spans="1:7" hidden="1">
      <c r="A2400">
        <v>867214</v>
      </c>
      <c r="B2400" t="s">
        <v>6924</v>
      </c>
      <c r="C2400" t="s">
        <v>665</v>
      </c>
      <c r="D2400" t="s">
        <v>675</v>
      </c>
      <c r="E2400" t="s">
        <v>6925</v>
      </c>
      <c r="F2400" t="s">
        <v>6926</v>
      </c>
      <c r="G2400" t="s">
        <v>944</v>
      </c>
    </row>
    <row r="2401" spans="1:7" hidden="1">
      <c r="A2401">
        <v>867447</v>
      </c>
      <c r="B2401" t="s">
        <v>6927</v>
      </c>
      <c r="C2401" t="s">
        <v>665</v>
      </c>
      <c r="D2401" t="s">
        <v>675</v>
      </c>
      <c r="E2401" t="s">
        <v>6928</v>
      </c>
      <c r="F2401" t="s">
        <v>6929</v>
      </c>
      <c r="G2401" t="s">
        <v>814</v>
      </c>
    </row>
    <row r="2402" spans="1:7" hidden="1">
      <c r="A2402">
        <v>866345</v>
      </c>
      <c r="B2402" t="s">
        <v>6930</v>
      </c>
      <c r="C2402" t="s">
        <v>665</v>
      </c>
      <c r="D2402" t="s">
        <v>675</v>
      </c>
      <c r="E2402" t="s">
        <v>6931</v>
      </c>
      <c r="F2402" t="s">
        <v>6932</v>
      </c>
      <c r="G2402" t="s">
        <v>1296</v>
      </c>
    </row>
    <row r="2403" spans="1:7" hidden="1">
      <c r="A2403">
        <v>864871</v>
      </c>
      <c r="B2403" t="s">
        <v>6930</v>
      </c>
      <c r="C2403" t="s">
        <v>665</v>
      </c>
      <c r="D2403" t="s">
        <v>675</v>
      </c>
      <c r="E2403" t="s">
        <v>6933</v>
      </c>
      <c r="F2403" t="s">
        <v>6934</v>
      </c>
      <c r="G2403" t="s">
        <v>605</v>
      </c>
    </row>
    <row r="2404" spans="1:7" hidden="1">
      <c r="A2404">
        <v>866980</v>
      </c>
      <c r="B2404" t="s">
        <v>6935</v>
      </c>
      <c r="C2404" t="s">
        <v>665</v>
      </c>
      <c r="D2404" t="s">
        <v>675</v>
      </c>
      <c r="E2404" t="s">
        <v>6936</v>
      </c>
      <c r="F2404" t="s">
        <v>6937</v>
      </c>
      <c r="G2404" t="s">
        <v>1049</v>
      </c>
    </row>
    <row r="2405" spans="1:7" hidden="1">
      <c r="A2405">
        <v>865061</v>
      </c>
      <c r="B2405" t="s">
        <v>6938</v>
      </c>
      <c r="C2405" t="s">
        <v>665</v>
      </c>
      <c r="D2405" t="s">
        <v>675</v>
      </c>
      <c r="E2405" t="s">
        <v>6939</v>
      </c>
      <c r="F2405" t="s">
        <v>6940</v>
      </c>
      <c r="G2405" t="s">
        <v>1139</v>
      </c>
    </row>
    <row r="2406" spans="1:7" hidden="1">
      <c r="A2406">
        <v>865676</v>
      </c>
      <c r="B2406" t="s">
        <v>6941</v>
      </c>
      <c r="C2406" t="s">
        <v>665</v>
      </c>
      <c r="D2406" t="s">
        <v>675</v>
      </c>
      <c r="E2406" t="s">
        <v>6942</v>
      </c>
      <c r="F2406" t="s">
        <v>6943</v>
      </c>
      <c r="G2406" t="s">
        <v>795</v>
      </c>
    </row>
    <row r="2407" spans="1:7" hidden="1">
      <c r="A2407">
        <v>865557</v>
      </c>
      <c r="B2407" t="s">
        <v>6944</v>
      </c>
      <c r="C2407" t="s">
        <v>665</v>
      </c>
      <c r="D2407" t="s">
        <v>675</v>
      </c>
      <c r="E2407" t="s">
        <v>6945</v>
      </c>
      <c r="F2407" t="s">
        <v>6946</v>
      </c>
      <c r="G2407" t="s">
        <v>685</v>
      </c>
    </row>
    <row r="2408" spans="1:7" hidden="1">
      <c r="A2408">
        <v>865612</v>
      </c>
      <c r="B2408" t="s">
        <v>6947</v>
      </c>
      <c r="C2408" t="s">
        <v>665</v>
      </c>
      <c r="D2408" t="s">
        <v>675</v>
      </c>
      <c r="E2408" t="s">
        <v>6948</v>
      </c>
      <c r="F2408" t="s">
        <v>6949</v>
      </c>
      <c r="G2408" t="s">
        <v>1128</v>
      </c>
    </row>
    <row r="2409" spans="1:7" hidden="1">
      <c r="A2409">
        <v>866346</v>
      </c>
      <c r="B2409" t="s">
        <v>6950</v>
      </c>
      <c r="C2409" t="s">
        <v>665</v>
      </c>
      <c r="D2409" t="s">
        <v>675</v>
      </c>
      <c r="E2409" t="s">
        <v>6951</v>
      </c>
      <c r="F2409" t="s">
        <v>6952</v>
      </c>
      <c r="G2409" t="s">
        <v>1296</v>
      </c>
    </row>
    <row r="2410" spans="1:7" hidden="1">
      <c r="A2410">
        <v>867127</v>
      </c>
      <c r="B2410" t="s">
        <v>6953</v>
      </c>
      <c r="C2410" t="s">
        <v>665</v>
      </c>
      <c r="D2410" t="s">
        <v>675</v>
      </c>
      <c r="E2410" t="s">
        <v>6954</v>
      </c>
      <c r="F2410" t="s">
        <v>6955</v>
      </c>
      <c r="G2410" t="s">
        <v>851</v>
      </c>
    </row>
    <row r="2411" spans="1:7" hidden="1">
      <c r="A2411">
        <v>866762</v>
      </c>
      <c r="B2411" t="s">
        <v>6956</v>
      </c>
      <c r="C2411" t="s">
        <v>665</v>
      </c>
      <c r="D2411" t="s">
        <v>675</v>
      </c>
      <c r="E2411" t="s">
        <v>6957</v>
      </c>
      <c r="F2411" t="s">
        <v>6958</v>
      </c>
      <c r="G2411" t="s">
        <v>809</v>
      </c>
    </row>
    <row r="2412" spans="1:7" hidden="1">
      <c r="A2412">
        <v>865810</v>
      </c>
      <c r="B2412" t="s">
        <v>6959</v>
      </c>
      <c r="C2412" t="s">
        <v>665</v>
      </c>
      <c r="D2412" t="s">
        <v>675</v>
      </c>
      <c r="E2412" t="s">
        <v>6960</v>
      </c>
      <c r="F2412" t="s">
        <v>6961</v>
      </c>
      <c r="G2412" t="s">
        <v>1619</v>
      </c>
    </row>
    <row r="2413" spans="1:7" hidden="1">
      <c r="A2413">
        <v>867515</v>
      </c>
      <c r="B2413" t="s">
        <v>6962</v>
      </c>
      <c r="C2413" t="s">
        <v>665</v>
      </c>
      <c r="D2413" t="s">
        <v>675</v>
      </c>
      <c r="E2413" t="s">
        <v>6963</v>
      </c>
      <c r="F2413" t="s">
        <v>6964</v>
      </c>
      <c r="G2413" t="s">
        <v>895</v>
      </c>
    </row>
    <row r="2414" spans="1:7" hidden="1">
      <c r="A2414">
        <v>866110</v>
      </c>
      <c r="B2414" t="s">
        <v>6965</v>
      </c>
      <c r="C2414" t="s">
        <v>665</v>
      </c>
      <c r="D2414" t="s">
        <v>675</v>
      </c>
      <c r="E2414" t="s">
        <v>6966</v>
      </c>
      <c r="F2414" t="s">
        <v>6967</v>
      </c>
      <c r="G2414" t="s">
        <v>1410</v>
      </c>
    </row>
    <row r="2415" spans="1:7" hidden="1">
      <c r="A2415">
        <v>867538</v>
      </c>
      <c r="B2415" t="s">
        <v>6968</v>
      </c>
      <c r="C2415" t="s">
        <v>665</v>
      </c>
      <c r="D2415" t="s">
        <v>675</v>
      </c>
      <c r="E2415" t="s">
        <v>6969</v>
      </c>
      <c r="F2415" t="s">
        <v>6970</v>
      </c>
      <c r="G2415" t="s">
        <v>898</v>
      </c>
    </row>
    <row r="2416" spans="1:7" hidden="1">
      <c r="A2416">
        <v>864872</v>
      </c>
      <c r="B2416" t="s">
        <v>6971</v>
      </c>
      <c r="C2416" t="s">
        <v>665</v>
      </c>
      <c r="D2416" t="s">
        <v>675</v>
      </c>
      <c r="E2416" t="s">
        <v>6972</v>
      </c>
      <c r="F2416" t="s">
        <v>6973</v>
      </c>
      <c r="G2416" t="s">
        <v>605</v>
      </c>
    </row>
    <row r="2417" spans="1:7" hidden="1">
      <c r="A2417">
        <v>866981</v>
      </c>
      <c r="B2417" t="s">
        <v>6974</v>
      </c>
      <c r="C2417" t="s">
        <v>665</v>
      </c>
      <c r="D2417" t="s">
        <v>675</v>
      </c>
      <c r="E2417" t="s">
        <v>6975</v>
      </c>
      <c r="F2417" t="s">
        <v>6976</v>
      </c>
      <c r="G2417" t="s">
        <v>1049</v>
      </c>
    </row>
    <row r="2418" spans="1:7" hidden="1">
      <c r="A2418">
        <v>866982</v>
      </c>
      <c r="B2418" t="s">
        <v>6977</v>
      </c>
      <c r="C2418" t="s">
        <v>665</v>
      </c>
      <c r="D2418" t="s">
        <v>675</v>
      </c>
      <c r="E2418" t="s">
        <v>6978</v>
      </c>
      <c r="F2418" t="s">
        <v>6979</v>
      </c>
      <c r="G2418" t="s">
        <v>1049</v>
      </c>
    </row>
    <row r="2419" spans="1:7" hidden="1">
      <c r="A2419">
        <v>866014</v>
      </c>
      <c r="B2419" t="s">
        <v>6980</v>
      </c>
      <c r="C2419" t="s">
        <v>665</v>
      </c>
      <c r="D2419" t="s">
        <v>675</v>
      </c>
      <c r="E2419" t="s">
        <v>6981</v>
      </c>
      <c r="F2419" t="s">
        <v>6982</v>
      </c>
      <c r="G2419" t="s">
        <v>1045</v>
      </c>
    </row>
    <row r="2420" spans="1:7" hidden="1">
      <c r="A2420">
        <v>865476</v>
      </c>
      <c r="B2420" t="s">
        <v>6983</v>
      </c>
      <c r="C2420" t="s">
        <v>665</v>
      </c>
      <c r="D2420" t="s">
        <v>675</v>
      </c>
      <c r="E2420" t="s">
        <v>6984</v>
      </c>
      <c r="F2420" t="s">
        <v>6985</v>
      </c>
      <c r="G2420" t="s">
        <v>804</v>
      </c>
    </row>
    <row r="2421" spans="1:7" hidden="1">
      <c r="A2421">
        <v>866129</v>
      </c>
      <c r="B2421" t="s">
        <v>6986</v>
      </c>
      <c r="C2421" t="s">
        <v>665</v>
      </c>
      <c r="D2421" t="s">
        <v>675</v>
      </c>
      <c r="E2421" t="s">
        <v>6987</v>
      </c>
      <c r="F2421" t="s">
        <v>6988</v>
      </c>
      <c r="G2421" t="s">
        <v>1126</v>
      </c>
    </row>
    <row r="2422" spans="1:7" hidden="1">
      <c r="A2422">
        <v>866983</v>
      </c>
      <c r="B2422" t="s">
        <v>6989</v>
      </c>
      <c r="C2422" t="s">
        <v>665</v>
      </c>
      <c r="D2422" t="s">
        <v>675</v>
      </c>
      <c r="E2422" t="s">
        <v>6990</v>
      </c>
      <c r="F2422" t="s">
        <v>6991</v>
      </c>
      <c r="G2422" t="s">
        <v>1049</v>
      </c>
    </row>
    <row r="2423" spans="1:7" hidden="1">
      <c r="A2423">
        <v>866573</v>
      </c>
      <c r="B2423" t="s">
        <v>6992</v>
      </c>
      <c r="C2423" t="s">
        <v>665</v>
      </c>
      <c r="D2423" t="s">
        <v>675</v>
      </c>
      <c r="E2423" t="s">
        <v>6993</v>
      </c>
      <c r="F2423" t="s">
        <v>6994</v>
      </c>
      <c r="G2423" t="s">
        <v>1053</v>
      </c>
    </row>
    <row r="2424" spans="1:7" hidden="1">
      <c r="A2424">
        <v>867215</v>
      </c>
      <c r="B2424" t="s">
        <v>6995</v>
      </c>
      <c r="C2424" t="s">
        <v>665</v>
      </c>
      <c r="D2424" t="s">
        <v>675</v>
      </c>
      <c r="E2424" t="s">
        <v>6996</v>
      </c>
      <c r="F2424" t="s">
        <v>6997</v>
      </c>
      <c r="G2424" t="s">
        <v>944</v>
      </c>
    </row>
    <row r="2425" spans="1:7" hidden="1">
      <c r="A2425">
        <v>866763</v>
      </c>
      <c r="B2425" t="s">
        <v>6998</v>
      </c>
      <c r="C2425" t="s">
        <v>665</v>
      </c>
      <c r="D2425" t="s">
        <v>675</v>
      </c>
      <c r="E2425" t="s">
        <v>6999</v>
      </c>
      <c r="F2425" t="s">
        <v>7000</v>
      </c>
      <c r="G2425" t="s">
        <v>809</v>
      </c>
    </row>
    <row r="2426" spans="1:7" hidden="1">
      <c r="A2426">
        <v>866984</v>
      </c>
      <c r="B2426" t="s">
        <v>7001</v>
      </c>
      <c r="C2426" t="s">
        <v>665</v>
      </c>
      <c r="D2426" t="s">
        <v>675</v>
      </c>
      <c r="E2426" t="s">
        <v>7002</v>
      </c>
      <c r="F2426" t="s">
        <v>7003</v>
      </c>
      <c r="G2426" t="s">
        <v>1049</v>
      </c>
    </row>
    <row r="2427" spans="1:7" hidden="1">
      <c r="A2427">
        <v>867539</v>
      </c>
      <c r="B2427" t="s">
        <v>7004</v>
      </c>
      <c r="C2427" t="s">
        <v>665</v>
      </c>
      <c r="D2427" t="s">
        <v>675</v>
      </c>
      <c r="E2427" t="s">
        <v>7005</v>
      </c>
      <c r="F2427" t="s">
        <v>7006</v>
      </c>
      <c r="G2427" t="s">
        <v>898</v>
      </c>
    </row>
    <row r="2428" spans="1:7" hidden="1">
      <c r="A2428">
        <v>866089</v>
      </c>
      <c r="B2428" t="s">
        <v>7007</v>
      </c>
      <c r="C2428" t="s">
        <v>665</v>
      </c>
      <c r="D2428" t="s">
        <v>675</v>
      </c>
      <c r="E2428" t="s">
        <v>7008</v>
      </c>
      <c r="F2428" t="s">
        <v>7009</v>
      </c>
      <c r="G2428" t="s">
        <v>1448</v>
      </c>
    </row>
    <row r="2429" spans="1:7" hidden="1">
      <c r="A2429">
        <v>865715</v>
      </c>
      <c r="B2429" t="s">
        <v>7010</v>
      </c>
      <c r="C2429" t="s">
        <v>665</v>
      </c>
      <c r="D2429" t="s">
        <v>675</v>
      </c>
      <c r="E2429" t="s">
        <v>7011</v>
      </c>
      <c r="F2429" t="s">
        <v>7012</v>
      </c>
      <c r="G2429" t="s">
        <v>1209</v>
      </c>
    </row>
    <row r="2430" spans="1:7" hidden="1">
      <c r="A2430">
        <v>867360</v>
      </c>
      <c r="B2430" t="s">
        <v>7013</v>
      </c>
      <c r="C2430" t="s">
        <v>665</v>
      </c>
      <c r="D2430" t="s">
        <v>675</v>
      </c>
      <c r="E2430" t="s">
        <v>7014</v>
      </c>
      <c r="F2430" t="s">
        <v>7015</v>
      </c>
      <c r="G2430" t="s">
        <v>1326</v>
      </c>
    </row>
    <row r="2431" spans="1:7" hidden="1">
      <c r="A2431">
        <v>867128</v>
      </c>
      <c r="B2431" t="s">
        <v>7016</v>
      </c>
      <c r="C2431" t="s">
        <v>665</v>
      </c>
      <c r="D2431" t="s">
        <v>675</v>
      </c>
      <c r="E2431" t="s">
        <v>7017</v>
      </c>
      <c r="F2431" t="s">
        <v>7018</v>
      </c>
      <c r="G2431" t="s">
        <v>851</v>
      </c>
    </row>
    <row r="2432" spans="1:7" hidden="1">
      <c r="A2432">
        <v>864925</v>
      </c>
      <c r="B2432" t="s">
        <v>7019</v>
      </c>
      <c r="C2432" t="s">
        <v>665</v>
      </c>
      <c r="D2432" t="s">
        <v>675</v>
      </c>
      <c r="E2432" t="s">
        <v>7020</v>
      </c>
      <c r="F2432" t="s">
        <v>7021</v>
      </c>
      <c r="G2432" t="s">
        <v>905</v>
      </c>
    </row>
    <row r="2433" spans="1:7" hidden="1">
      <c r="A2433">
        <v>865965</v>
      </c>
      <c r="B2433" t="s">
        <v>7022</v>
      </c>
      <c r="C2433" t="s">
        <v>665</v>
      </c>
      <c r="D2433" t="s">
        <v>675</v>
      </c>
      <c r="E2433" t="s">
        <v>7023</v>
      </c>
      <c r="F2433" t="s">
        <v>7024</v>
      </c>
      <c r="G2433" t="s">
        <v>937</v>
      </c>
    </row>
    <row r="2434" spans="1:7" hidden="1">
      <c r="A2434">
        <v>865986</v>
      </c>
      <c r="B2434" t="s">
        <v>7025</v>
      </c>
      <c r="C2434" t="s">
        <v>665</v>
      </c>
      <c r="D2434" t="s">
        <v>675</v>
      </c>
      <c r="E2434" t="s">
        <v>7026</v>
      </c>
      <c r="F2434" t="s">
        <v>7027</v>
      </c>
      <c r="G2434" t="s">
        <v>799</v>
      </c>
    </row>
    <row r="2435" spans="1:7" hidden="1">
      <c r="A2435">
        <v>866347</v>
      </c>
      <c r="B2435" t="s">
        <v>7028</v>
      </c>
      <c r="C2435" t="s">
        <v>665</v>
      </c>
      <c r="D2435" t="s">
        <v>675</v>
      </c>
      <c r="E2435" t="s">
        <v>7029</v>
      </c>
      <c r="F2435" t="s">
        <v>7030</v>
      </c>
      <c r="G2435" t="s">
        <v>1296</v>
      </c>
    </row>
    <row r="2436" spans="1:7" hidden="1">
      <c r="A2436">
        <v>866477</v>
      </c>
      <c r="B2436" t="s">
        <v>7031</v>
      </c>
      <c r="C2436" t="s">
        <v>665</v>
      </c>
      <c r="D2436" t="s">
        <v>675</v>
      </c>
      <c r="E2436" t="s">
        <v>7032</v>
      </c>
      <c r="F2436" t="s">
        <v>7033</v>
      </c>
      <c r="G2436" t="s">
        <v>683</v>
      </c>
    </row>
    <row r="2437" spans="1:7" hidden="1">
      <c r="A2437">
        <v>865613</v>
      </c>
      <c r="B2437" t="s">
        <v>7034</v>
      </c>
      <c r="C2437" t="s">
        <v>665</v>
      </c>
      <c r="D2437" t="s">
        <v>675</v>
      </c>
      <c r="E2437" t="s">
        <v>7035</v>
      </c>
      <c r="F2437" t="s">
        <v>7036</v>
      </c>
      <c r="G2437" t="s">
        <v>1128</v>
      </c>
    </row>
    <row r="2438" spans="1:7" hidden="1">
      <c r="A2438">
        <v>867338</v>
      </c>
      <c r="B2438" t="s">
        <v>7037</v>
      </c>
      <c r="C2438" t="s">
        <v>665</v>
      </c>
      <c r="D2438" t="s">
        <v>675</v>
      </c>
      <c r="E2438" t="s">
        <v>7038</v>
      </c>
      <c r="F2438" t="s">
        <v>7039</v>
      </c>
      <c r="G2438" t="s">
        <v>955</v>
      </c>
    </row>
    <row r="2439" spans="1:7" hidden="1">
      <c r="A2439">
        <v>867129</v>
      </c>
      <c r="B2439" t="s">
        <v>7040</v>
      </c>
      <c r="C2439" t="s">
        <v>665</v>
      </c>
      <c r="D2439" t="s">
        <v>675</v>
      </c>
      <c r="E2439" t="s">
        <v>7041</v>
      </c>
      <c r="F2439" t="s">
        <v>7042</v>
      </c>
      <c r="G2439" t="s">
        <v>851</v>
      </c>
    </row>
    <row r="2440" spans="1:7" hidden="1">
      <c r="A2440">
        <v>865614</v>
      </c>
      <c r="B2440" t="s">
        <v>7043</v>
      </c>
      <c r="C2440" t="s">
        <v>665</v>
      </c>
      <c r="D2440" t="s">
        <v>675</v>
      </c>
      <c r="E2440" t="s">
        <v>7044</v>
      </c>
      <c r="F2440" t="s">
        <v>7045</v>
      </c>
      <c r="G2440" t="s">
        <v>1128</v>
      </c>
    </row>
    <row r="2441" spans="1:7" hidden="1">
      <c r="A2441">
        <v>867408</v>
      </c>
      <c r="B2441" t="s">
        <v>7046</v>
      </c>
      <c r="C2441" t="s">
        <v>665</v>
      </c>
      <c r="D2441" t="s">
        <v>675</v>
      </c>
      <c r="E2441" t="s">
        <v>7047</v>
      </c>
      <c r="F2441" t="s">
        <v>7048</v>
      </c>
      <c r="G2441" t="s">
        <v>1110</v>
      </c>
    </row>
    <row r="2442" spans="1:7" hidden="1">
      <c r="A2442">
        <v>866478</v>
      </c>
      <c r="B2442" t="s">
        <v>7049</v>
      </c>
      <c r="C2442" t="s">
        <v>665</v>
      </c>
      <c r="D2442" t="s">
        <v>675</v>
      </c>
      <c r="E2442" t="s">
        <v>7050</v>
      </c>
      <c r="F2442" t="s">
        <v>7051</v>
      </c>
      <c r="G2442" t="s">
        <v>683</v>
      </c>
    </row>
    <row r="2443" spans="1:7" hidden="1">
      <c r="A2443">
        <v>865427</v>
      </c>
      <c r="B2443" t="s">
        <v>7052</v>
      </c>
      <c r="C2443" t="s">
        <v>665</v>
      </c>
      <c r="D2443" t="s">
        <v>675</v>
      </c>
      <c r="E2443" t="s">
        <v>7053</v>
      </c>
      <c r="F2443" t="s">
        <v>7054</v>
      </c>
      <c r="G2443" t="s">
        <v>669</v>
      </c>
    </row>
    <row r="2444" spans="1:7" hidden="1">
      <c r="A2444">
        <v>865227</v>
      </c>
      <c r="B2444" t="s">
        <v>7055</v>
      </c>
      <c r="C2444" t="s">
        <v>665</v>
      </c>
      <c r="D2444" t="s">
        <v>675</v>
      </c>
      <c r="E2444" t="s">
        <v>7056</v>
      </c>
      <c r="F2444" t="s">
        <v>7057</v>
      </c>
      <c r="G2444" t="s">
        <v>1319</v>
      </c>
    </row>
    <row r="2445" spans="1:7" hidden="1">
      <c r="A2445">
        <v>865359</v>
      </c>
      <c r="B2445" t="s">
        <v>7058</v>
      </c>
      <c r="C2445" t="s">
        <v>665</v>
      </c>
      <c r="D2445" t="s">
        <v>675</v>
      </c>
      <c r="E2445" t="s">
        <v>7059</v>
      </c>
      <c r="F2445" t="s">
        <v>7060</v>
      </c>
      <c r="G2445" t="s">
        <v>909</v>
      </c>
    </row>
    <row r="2446" spans="1:7" hidden="1">
      <c r="A2446">
        <v>864926</v>
      </c>
      <c r="B2446" t="s">
        <v>7061</v>
      </c>
      <c r="C2446" t="s">
        <v>665</v>
      </c>
      <c r="D2446" t="s">
        <v>675</v>
      </c>
      <c r="E2446" t="s">
        <v>7062</v>
      </c>
      <c r="F2446" t="s">
        <v>7063</v>
      </c>
      <c r="G2446" t="s">
        <v>905</v>
      </c>
    </row>
    <row r="2447" spans="1:7" hidden="1">
      <c r="A2447">
        <v>865142</v>
      </c>
      <c r="B2447" t="s">
        <v>7064</v>
      </c>
      <c r="C2447" t="s">
        <v>665</v>
      </c>
      <c r="D2447" t="s">
        <v>675</v>
      </c>
      <c r="E2447" t="s">
        <v>7065</v>
      </c>
      <c r="F2447" t="s">
        <v>7066</v>
      </c>
      <c r="G2447" t="s">
        <v>846</v>
      </c>
    </row>
    <row r="2448" spans="1:7" hidden="1">
      <c r="A2448">
        <v>866765</v>
      </c>
      <c r="B2448" t="s">
        <v>7067</v>
      </c>
      <c r="C2448" t="s">
        <v>665</v>
      </c>
      <c r="D2448" t="s">
        <v>675</v>
      </c>
      <c r="E2448" t="s">
        <v>7068</v>
      </c>
      <c r="F2448" t="s">
        <v>7069</v>
      </c>
      <c r="G2448" t="s">
        <v>809</v>
      </c>
    </row>
    <row r="2449" spans="1:7" hidden="1">
      <c r="A2449">
        <v>865881</v>
      </c>
      <c r="B2449" t="s">
        <v>7070</v>
      </c>
      <c r="C2449" t="s">
        <v>665</v>
      </c>
      <c r="D2449" t="s">
        <v>675</v>
      </c>
      <c r="E2449" t="s">
        <v>7071</v>
      </c>
      <c r="F2449" t="s">
        <v>7072</v>
      </c>
      <c r="G2449" t="s">
        <v>787</v>
      </c>
    </row>
    <row r="2450" spans="1:7" hidden="1">
      <c r="A2450">
        <v>865716</v>
      </c>
      <c r="B2450" t="s">
        <v>7073</v>
      </c>
      <c r="C2450" t="s">
        <v>665</v>
      </c>
      <c r="D2450" t="s">
        <v>675</v>
      </c>
      <c r="E2450" t="s">
        <v>7074</v>
      </c>
      <c r="F2450" t="s">
        <v>7075</v>
      </c>
      <c r="G2450" t="s">
        <v>1209</v>
      </c>
    </row>
    <row r="2451" spans="1:7" hidden="1">
      <c r="A2451">
        <v>864966</v>
      </c>
      <c r="B2451" t="s">
        <v>7076</v>
      </c>
      <c r="C2451" t="s">
        <v>665</v>
      </c>
      <c r="D2451" t="s">
        <v>675</v>
      </c>
      <c r="E2451" t="s">
        <v>7077</v>
      </c>
      <c r="F2451" t="s">
        <v>7078</v>
      </c>
      <c r="G2451" t="s">
        <v>865</v>
      </c>
    </row>
    <row r="2452" spans="1:7" hidden="1">
      <c r="A2452">
        <v>867409</v>
      </c>
      <c r="B2452" t="s">
        <v>7079</v>
      </c>
      <c r="C2452" t="s">
        <v>665</v>
      </c>
      <c r="D2452" t="s">
        <v>675</v>
      </c>
      <c r="E2452" t="s">
        <v>7080</v>
      </c>
      <c r="F2452" t="s">
        <v>7081</v>
      </c>
      <c r="G2452" t="s">
        <v>1110</v>
      </c>
    </row>
    <row r="2453" spans="1:7" hidden="1">
      <c r="A2453">
        <v>865838</v>
      </c>
      <c r="B2453" t="s">
        <v>7082</v>
      </c>
      <c r="C2453" t="s">
        <v>665</v>
      </c>
      <c r="D2453" t="s">
        <v>675</v>
      </c>
      <c r="E2453" t="s">
        <v>7083</v>
      </c>
      <c r="F2453" t="s">
        <v>7084</v>
      </c>
      <c r="G2453" t="s">
        <v>992</v>
      </c>
    </row>
    <row r="2454" spans="1:7" hidden="1">
      <c r="A2454">
        <v>867130</v>
      </c>
      <c r="B2454" t="s">
        <v>7085</v>
      </c>
      <c r="C2454" t="s">
        <v>665</v>
      </c>
      <c r="D2454" t="s">
        <v>675</v>
      </c>
      <c r="E2454" t="s">
        <v>7086</v>
      </c>
      <c r="F2454" t="s">
        <v>7087</v>
      </c>
      <c r="G2454" t="s">
        <v>851</v>
      </c>
    </row>
    <row r="2455" spans="1:7" hidden="1">
      <c r="A2455">
        <v>865678</v>
      </c>
      <c r="B2455" t="s">
        <v>7088</v>
      </c>
      <c r="C2455" t="s">
        <v>665</v>
      </c>
      <c r="D2455" t="s">
        <v>675</v>
      </c>
      <c r="E2455" t="s">
        <v>7089</v>
      </c>
      <c r="F2455" t="s">
        <v>7090</v>
      </c>
      <c r="G2455" t="s">
        <v>795</v>
      </c>
    </row>
    <row r="2456" spans="1:7" hidden="1">
      <c r="A2456">
        <v>866479</v>
      </c>
      <c r="B2456" t="s">
        <v>7091</v>
      </c>
      <c r="C2456" t="s">
        <v>665</v>
      </c>
      <c r="D2456" t="s">
        <v>675</v>
      </c>
      <c r="E2456" t="s">
        <v>7092</v>
      </c>
      <c r="F2456" t="s">
        <v>7093</v>
      </c>
      <c r="G2456" t="s">
        <v>683</v>
      </c>
    </row>
    <row r="2457" spans="1:7" hidden="1">
      <c r="A2457">
        <v>865478</v>
      </c>
      <c r="B2457" t="s">
        <v>7094</v>
      </c>
      <c r="C2457" t="s">
        <v>665</v>
      </c>
      <c r="D2457" t="s">
        <v>675</v>
      </c>
      <c r="E2457" t="s">
        <v>7095</v>
      </c>
      <c r="F2457" t="s">
        <v>7096</v>
      </c>
      <c r="G2457" t="s">
        <v>804</v>
      </c>
    </row>
    <row r="2458" spans="1:7" hidden="1">
      <c r="A2458">
        <v>865384</v>
      </c>
      <c r="B2458" t="s">
        <v>7097</v>
      </c>
      <c r="C2458" t="s">
        <v>665</v>
      </c>
      <c r="D2458" t="s">
        <v>675</v>
      </c>
      <c r="E2458" t="s">
        <v>7098</v>
      </c>
      <c r="F2458" t="s">
        <v>7099</v>
      </c>
      <c r="G2458" t="s">
        <v>1078</v>
      </c>
    </row>
    <row r="2459" spans="1:7" hidden="1">
      <c r="A2459">
        <v>865006</v>
      </c>
      <c r="B2459" t="s">
        <v>7100</v>
      </c>
      <c r="C2459" t="s">
        <v>665</v>
      </c>
      <c r="D2459" t="s">
        <v>675</v>
      </c>
      <c r="E2459" t="s">
        <v>7101</v>
      </c>
      <c r="F2459" t="s">
        <v>7102</v>
      </c>
      <c r="G2459" t="s">
        <v>1175</v>
      </c>
    </row>
    <row r="2460" spans="1:7" hidden="1">
      <c r="A2460">
        <v>864602</v>
      </c>
      <c r="B2460" t="s">
        <v>7103</v>
      </c>
      <c r="C2460" t="s">
        <v>665</v>
      </c>
      <c r="D2460" t="s">
        <v>675</v>
      </c>
      <c r="E2460" t="s">
        <v>835</v>
      </c>
      <c r="F2460" t="s">
        <v>668</v>
      </c>
      <c r="G2460" t="s">
        <v>1263</v>
      </c>
    </row>
    <row r="2461" spans="1:7" hidden="1">
      <c r="A2461">
        <v>865111</v>
      </c>
      <c r="B2461" t="s">
        <v>7104</v>
      </c>
      <c r="C2461" t="s">
        <v>665</v>
      </c>
      <c r="D2461" t="s">
        <v>675</v>
      </c>
      <c r="E2461" t="s">
        <v>7105</v>
      </c>
      <c r="F2461" t="s">
        <v>7106</v>
      </c>
      <c r="G2461" t="s">
        <v>1162</v>
      </c>
    </row>
    <row r="2462" spans="1:7" hidden="1">
      <c r="A2462">
        <v>867587</v>
      </c>
      <c r="B2462" t="s">
        <v>7107</v>
      </c>
      <c r="C2462" t="s">
        <v>665</v>
      </c>
      <c r="D2462" t="s">
        <v>675</v>
      </c>
      <c r="E2462" t="s">
        <v>7108</v>
      </c>
      <c r="F2462" t="s">
        <v>7109</v>
      </c>
      <c r="G2462" t="s">
        <v>1089</v>
      </c>
    </row>
    <row r="2463" spans="1:7" hidden="1">
      <c r="A2463">
        <v>867588</v>
      </c>
      <c r="B2463" t="s">
        <v>7110</v>
      </c>
      <c r="C2463" t="s">
        <v>665</v>
      </c>
      <c r="D2463" t="s">
        <v>675</v>
      </c>
      <c r="E2463" t="s">
        <v>7111</v>
      </c>
      <c r="F2463" t="s">
        <v>7112</v>
      </c>
      <c r="G2463" t="s">
        <v>1089</v>
      </c>
    </row>
    <row r="2464" spans="1:7" hidden="1">
      <c r="A2464">
        <v>865089</v>
      </c>
      <c r="B2464" t="s">
        <v>7113</v>
      </c>
      <c r="C2464" t="s">
        <v>665</v>
      </c>
      <c r="D2464" t="s">
        <v>675</v>
      </c>
      <c r="E2464" t="s">
        <v>7114</v>
      </c>
      <c r="F2464" t="s">
        <v>7115</v>
      </c>
      <c r="G2464" t="s">
        <v>1334</v>
      </c>
    </row>
    <row r="2465" spans="1:7" hidden="1">
      <c r="A2465">
        <v>865228</v>
      </c>
      <c r="B2465" t="s">
        <v>7116</v>
      </c>
      <c r="C2465" t="s">
        <v>665</v>
      </c>
      <c r="D2465" t="s">
        <v>675</v>
      </c>
      <c r="E2465" t="s">
        <v>7117</v>
      </c>
      <c r="F2465" t="s">
        <v>7118</v>
      </c>
      <c r="G2465" t="s">
        <v>1319</v>
      </c>
    </row>
    <row r="2466" spans="1:7" hidden="1">
      <c r="A2466">
        <v>866150</v>
      </c>
      <c r="B2466" t="s">
        <v>704</v>
      </c>
      <c r="C2466" t="s">
        <v>665</v>
      </c>
      <c r="D2466" t="s">
        <v>675</v>
      </c>
      <c r="E2466" t="s">
        <v>7119</v>
      </c>
      <c r="F2466" t="s">
        <v>7120</v>
      </c>
      <c r="G2466" t="s">
        <v>705</v>
      </c>
    </row>
    <row r="2467" spans="1:7" hidden="1">
      <c r="A2467">
        <v>866766</v>
      </c>
      <c r="B2467" t="s">
        <v>7121</v>
      </c>
      <c r="C2467" t="s">
        <v>665</v>
      </c>
      <c r="D2467" t="s">
        <v>675</v>
      </c>
      <c r="E2467" t="s">
        <v>7122</v>
      </c>
      <c r="F2467" t="s">
        <v>7123</v>
      </c>
      <c r="G2467" t="s">
        <v>809</v>
      </c>
    </row>
    <row r="2468" spans="1:7" hidden="1">
      <c r="A2468">
        <v>864254</v>
      </c>
      <c r="B2468" t="s">
        <v>7124</v>
      </c>
      <c r="C2468" t="s">
        <v>665</v>
      </c>
      <c r="D2468" t="s">
        <v>675</v>
      </c>
      <c r="E2468" t="s">
        <v>835</v>
      </c>
      <c r="F2468" t="s">
        <v>668</v>
      </c>
      <c r="G2468" t="s">
        <v>795</v>
      </c>
    </row>
    <row r="2469" spans="1:7" hidden="1">
      <c r="A2469">
        <v>865615</v>
      </c>
      <c r="B2469" t="s">
        <v>7125</v>
      </c>
      <c r="C2469" t="s">
        <v>665</v>
      </c>
      <c r="D2469" t="s">
        <v>675</v>
      </c>
      <c r="E2469" t="s">
        <v>7126</v>
      </c>
      <c r="F2469" t="s">
        <v>7127</v>
      </c>
      <c r="G2469" t="s">
        <v>1128</v>
      </c>
    </row>
    <row r="2470" spans="1:7" hidden="1">
      <c r="A2470">
        <v>865090</v>
      </c>
      <c r="B2470" t="s">
        <v>7128</v>
      </c>
      <c r="C2470" t="s">
        <v>665</v>
      </c>
      <c r="D2470" t="s">
        <v>675</v>
      </c>
      <c r="E2470" t="s">
        <v>7129</v>
      </c>
      <c r="F2470" t="s">
        <v>7130</v>
      </c>
      <c r="G2470" t="s">
        <v>1334</v>
      </c>
    </row>
    <row r="2471" spans="1:7" hidden="1">
      <c r="A2471">
        <v>865717</v>
      </c>
      <c r="B2471" t="s">
        <v>7131</v>
      </c>
      <c r="C2471" t="s">
        <v>665</v>
      </c>
      <c r="D2471" t="s">
        <v>675</v>
      </c>
      <c r="E2471" t="s">
        <v>7132</v>
      </c>
      <c r="F2471" t="s">
        <v>7133</v>
      </c>
      <c r="G2471" t="s">
        <v>1209</v>
      </c>
    </row>
    <row r="2472" spans="1:7" hidden="1">
      <c r="A2472">
        <v>864314</v>
      </c>
      <c r="B2472" t="s">
        <v>7134</v>
      </c>
      <c r="C2472" t="s">
        <v>665</v>
      </c>
      <c r="D2472" t="s">
        <v>675</v>
      </c>
      <c r="E2472" t="s">
        <v>835</v>
      </c>
      <c r="F2472" t="s">
        <v>668</v>
      </c>
      <c r="G2472" t="s">
        <v>1126</v>
      </c>
    </row>
    <row r="2473" spans="1:7" hidden="1">
      <c r="A2473">
        <v>865229</v>
      </c>
      <c r="B2473" t="s">
        <v>7135</v>
      </c>
      <c r="C2473" t="s">
        <v>665</v>
      </c>
      <c r="D2473" t="s">
        <v>675</v>
      </c>
      <c r="E2473" t="s">
        <v>7136</v>
      </c>
      <c r="F2473" t="s">
        <v>7137</v>
      </c>
      <c r="G2473" t="s">
        <v>1319</v>
      </c>
    </row>
    <row r="2474" spans="1:7" hidden="1">
      <c r="A2474">
        <v>866348</v>
      </c>
      <c r="B2474" t="s">
        <v>7138</v>
      </c>
      <c r="C2474" t="s">
        <v>665</v>
      </c>
      <c r="D2474" t="s">
        <v>675</v>
      </c>
      <c r="E2474" t="s">
        <v>7139</v>
      </c>
      <c r="F2474" t="s">
        <v>7140</v>
      </c>
      <c r="G2474" t="s">
        <v>1296</v>
      </c>
    </row>
    <row r="2475" spans="1:7" hidden="1">
      <c r="A2475">
        <v>867216</v>
      </c>
      <c r="B2475" t="s">
        <v>7141</v>
      </c>
      <c r="C2475" t="s">
        <v>665</v>
      </c>
      <c r="D2475" t="s">
        <v>675</v>
      </c>
      <c r="E2475" t="s">
        <v>7142</v>
      </c>
      <c r="F2475" t="s">
        <v>7143</v>
      </c>
      <c r="G2475" t="s">
        <v>944</v>
      </c>
    </row>
    <row r="2476" spans="1:7" hidden="1">
      <c r="A2476">
        <v>865765</v>
      </c>
      <c r="B2476" t="s">
        <v>7144</v>
      </c>
      <c r="C2476" t="s">
        <v>665</v>
      </c>
      <c r="D2476" t="s">
        <v>675</v>
      </c>
      <c r="E2476" t="s">
        <v>7145</v>
      </c>
      <c r="F2476" t="s">
        <v>7146</v>
      </c>
      <c r="G2476" t="s">
        <v>913</v>
      </c>
    </row>
    <row r="2477" spans="1:7" hidden="1">
      <c r="A2477">
        <v>865091</v>
      </c>
      <c r="B2477" t="s">
        <v>7147</v>
      </c>
      <c r="C2477" t="s">
        <v>665</v>
      </c>
      <c r="D2477" t="s">
        <v>675</v>
      </c>
      <c r="E2477" t="s">
        <v>7148</v>
      </c>
      <c r="F2477" t="s">
        <v>7149</v>
      </c>
      <c r="G2477" t="s">
        <v>1334</v>
      </c>
    </row>
    <row r="2478" spans="1:7" hidden="1">
      <c r="A2478">
        <v>865092</v>
      </c>
      <c r="B2478" t="s">
        <v>7150</v>
      </c>
      <c r="C2478" t="s">
        <v>665</v>
      </c>
      <c r="D2478" t="s">
        <v>675</v>
      </c>
      <c r="E2478" t="s">
        <v>7151</v>
      </c>
      <c r="F2478" t="s">
        <v>7152</v>
      </c>
      <c r="G2478" t="s">
        <v>1334</v>
      </c>
    </row>
    <row r="2479" spans="1:7" hidden="1">
      <c r="A2479">
        <v>866349</v>
      </c>
      <c r="B2479" t="s">
        <v>7153</v>
      </c>
      <c r="C2479" t="s">
        <v>665</v>
      </c>
      <c r="D2479" t="s">
        <v>675</v>
      </c>
      <c r="E2479" t="s">
        <v>7154</v>
      </c>
      <c r="F2479" t="s">
        <v>7155</v>
      </c>
      <c r="G2479" t="s">
        <v>1296</v>
      </c>
    </row>
    <row r="2480" spans="1:7" hidden="1">
      <c r="A2480">
        <v>866767</v>
      </c>
      <c r="B2480" t="s">
        <v>7156</v>
      </c>
      <c r="C2480" t="s">
        <v>665</v>
      </c>
      <c r="D2480" t="s">
        <v>675</v>
      </c>
      <c r="E2480" t="s">
        <v>7157</v>
      </c>
      <c r="F2480" t="s">
        <v>7158</v>
      </c>
      <c r="G2480" t="s">
        <v>809</v>
      </c>
    </row>
    <row r="2481" spans="1:7" hidden="1">
      <c r="A2481">
        <v>866850</v>
      </c>
      <c r="B2481" t="s">
        <v>7159</v>
      </c>
      <c r="C2481" t="s">
        <v>665</v>
      </c>
      <c r="D2481" t="s">
        <v>675</v>
      </c>
      <c r="E2481" t="s">
        <v>7160</v>
      </c>
      <c r="F2481" t="s">
        <v>7161</v>
      </c>
      <c r="G2481" t="s">
        <v>1341</v>
      </c>
    </row>
    <row r="2482" spans="1:7" hidden="1">
      <c r="A2482">
        <v>865335</v>
      </c>
      <c r="B2482" t="s">
        <v>7162</v>
      </c>
      <c r="C2482" t="s">
        <v>665</v>
      </c>
      <c r="D2482" t="s">
        <v>675</v>
      </c>
      <c r="E2482" t="s">
        <v>7163</v>
      </c>
      <c r="F2482" t="s">
        <v>7164</v>
      </c>
      <c r="G2482" t="s">
        <v>925</v>
      </c>
    </row>
    <row r="2483" spans="1:7" hidden="1">
      <c r="A2483">
        <v>866350</v>
      </c>
      <c r="B2483" t="s">
        <v>7165</v>
      </c>
      <c r="C2483" t="s">
        <v>665</v>
      </c>
      <c r="D2483" t="s">
        <v>675</v>
      </c>
      <c r="E2483" t="s">
        <v>7166</v>
      </c>
      <c r="F2483" t="s">
        <v>7167</v>
      </c>
      <c r="G2483" t="s">
        <v>1296</v>
      </c>
    </row>
    <row r="2484" spans="1:7" hidden="1">
      <c r="A2484">
        <v>864888</v>
      </c>
      <c r="B2484" t="s">
        <v>7168</v>
      </c>
      <c r="C2484" t="s">
        <v>665</v>
      </c>
      <c r="D2484" t="s">
        <v>675</v>
      </c>
      <c r="E2484" t="s">
        <v>7169</v>
      </c>
      <c r="F2484" t="s">
        <v>7170</v>
      </c>
      <c r="G2484" t="s">
        <v>1673</v>
      </c>
    </row>
    <row r="2485" spans="1:7" hidden="1">
      <c r="A2485">
        <v>866851</v>
      </c>
      <c r="B2485" t="s">
        <v>870</v>
      </c>
      <c r="C2485" t="s">
        <v>665</v>
      </c>
      <c r="D2485" t="s">
        <v>675</v>
      </c>
      <c r="E2485" t="s">
        <v>7171</v>
      </c>
      <c r="F2485" t="s">
        <v>7172</v>
      </c>
      <c r="G2485" t="s">
        <v>1341</v>
      </c>
    </row>
    <row r="2486" spans="1:7" hidden="1">
      <c r="A2486">
        <v>866574</v>
      </c>
      <c r="B2486" t="s">
        <v>7173</v>
      </c>
      <c r="C2486" t="s">
        <v>665</v>
      </c>
      <c r="D2486" t="s">
        <v>675</v>
      </c>
      <c r="E2486" t="s">
        <v>7174</v>
      </c>
      <c r="F2486" t="s">
        <v>7175</v>
      </c>
      <c r="G2486" t="s">
        <v>1053</v>
      </c>
    </row>
    <row r="2487" spans="1:7" hidden="1">
      <c r="A2487">
        <v>866768</v>
      </c>
      <c r="B2487" t="s">
        <v>7176</v>
      </c>
      <c r="C2487" t="s">
        <v>665</v>
      </c>
      <c r="D2487" t="s">
        <v>675</v>
      </c>
      <c r="E2487" t="s">
        <v>7177</v>
      </c>
      <c r="F2487" t="s">
        <v>7178</v>
      </c>
      <c r="G2487" t="s">
        <v>809</v>
      </c>
    </row>
    <row r="2488" spans="1:7" hidden="1">
      <c r="A2488">
        <v>866769</v>
      </c>
      <c r="B2488" t="s">
        <v>7179</v>
      </c>
      <c r="C2488" t="s">
        <v>665</v>
      </c>
      <c r="D2488" t="s">
        <v>675</v>
      </c>
      <c r="E2488" t="s">
        <v>7180</v>
      </c>
      <c r="F2488" t="s">
        <v>7181</v>
      </c>
      <c r="G2488" t="s">
        <v>809</v>
      </c>
    </row>
    <row r="2489" spans="1:7" hidden="1">
      <c r="A2489">
        <v>865718</v>
      </c>
      <c r="B2489" t="s">
        <v>7182</v>
      </c>
      <c r="C2489" t="s">
        <v>665</v>
      </c>
      <c r="D2489" t="s">
        <v>675</v>
      </c>
      <c r="E2489" t="s">
        <v>7183</v>
      </c>
      <c r="F2489" t="s">
        <v>7184</v>
      </c>
      <c r="G2489" t="s">
        <v>1209</v>
      </c>
    </row>
    <row r="2490" spans="1:7" hidden="1">
      <c r="A2490">
        <v>864325</v>
      </c>
      <c r="B2490" t="s">
        <v>7185</v>
      </c>
      <c r="C2490" t="s">
        <v>665</v>
      </c>
      <c r="D2490" t="s">
        <v>675</v>
      </c>
      <c r="E2490" t="s">
        <v>835</v>
      </c>
      <c r="F2490" t="s">
        <v>668</v>
      </c>
      <c r="G2490" t="s">
        <v>705</v>
      </c>
    </row>
    <row r="2491" spans="1:7" hidden="1">
      <c r="A2491">
        <v>865766</v>
      </c>
      <c r="B2491" t="s">
        <v>7186</v>
      </c>
      <c r="C2491" t="s">
        <v>665</v>
      </c>
      <c r="D2491" t="s">
        <v>675</v>
      </c>
      <c r="E2491" t="s">
        <v>7187</v>
      </c>
      <c r="F2491" t="s">
        <v>7188</v>
      </c>
      <c r="G2491" t="s">
        <v>913</v>
      </c>
    </row>
    <row r="2492" spans="1:7" hidden="1">
      <c r="A2492">
        <v>866351</v>
      </c>
      <c r="B2492" t="s">
        <v>7189</v>
      </c>
      <c r="C2492" t="s">
        <v>665</v>
      </c>
      <c r="D2492" t="s">
        <v>675</v>
      </c>
      <c r="E2492" t="s">
        <v>7190</v>
      </c>
      <c r="F2492" t="s">
        <v>7191</v>
      </c>
      <c r="G2492" t="s">
        <v>1296</v>
      </c>
    </row>
    <row r="2493" spans="1:7" hidden="1">
      <c r="A2493">
        <v>865882</v>
      </c>
      <c r="B2493" t="s">
        <v>7192</v>
      </c>
      <c r="C2493" t="s">
        <v>665</v>
      </c>
      <c r="D2493" t="s">
        <v>675</v>
      </c>
      <c r="E2493" t="s">
        <v>7193</v>
      </c>
      <c r="F2493" t="s">
        <v>7194</v>
      </c>
      <c r="G2493" t="s">
        <v>787</v>
      </c>
    </row>
    <row r="2494" spans="1:7" hidden="1">
      <c r="A2494">
        <v>865616</v>
      </c>
      <c r="B2494" t="s">
        <v>7195</v>
      </c>
      <c r="C2494" t="s">
        <v>665</v>
      </c>
      <c r="D2494" t="s">
        <v>675</v>
      </c>
      <c r="E2494" t="s">
        <v>7196</v>
      </c>
      <c r="F2494" t="s">
        <v>7197</v>
      </c>
      <c r="G2494" t="s">
        <v>1128</v>
      </c>
    </row>
    <row r="2495" spans="1:7" hidden="1">
      <c r="A2495">
        <v>867540</v>
      </c>
      <c r="B2495" t="s">
        <v>7198</v>
      </c>
      <c r="C2495" t="s">
        <v>665</v>
      </c>
      <c r="D2495" t="s">
        <v>675</v>
      </c>
      <c r="E2495" t="s">
        <v>7199</v>
      </c>
      <c r="F2495" t="s">
        <v>7200</v>
      </c>
      <c r="G2495" t="s">
        <v>898</v>
      </c>
    </row>
    <row r="2496" spans="1:7" hidden="1">
      <c r="A2496">
        <v>866985</v>
      </c>
      <c r="B2496" t="s">
        <v>7201</v>
      </c>
      <c r="C2496" t="s">
        <v>665</v>
      </c>
      <c r="D2496" t="s">
        <v>675</v>
      </c>
      <c r="E2496" t="s">
        <v>7202</v>
      </c>
      <c r="F2496" t="s">
        <v>7203</v>
      </c>
      <c r="G2496" t="s">
        <v>1049</v>
      </c>
    </row>
    <row r="2497" spans="1:7" hidden="1">
      <c r="A2497">
        <v>865987</v>
      </c>
      <c r="B2497" t="s">
        <v>7204</v>
      </c>
      <c r="C2497" t="s">
        <v>665</v>
      </c>
      <c r="D2497" t="s">
        <v>675</v>
      </c>
      <c r="E2497" t="s">
        <v>7205</v>
      </c>
      <c r="F2497" t="s">
        <v>7206</v>
      </c>
      <c r="G2497" t="s">
        <v>799</v>
      </c>
    </row>
    <row r="2498" spans="1:7" hidden="1">
      <c r="A2498">
        <v>866480</v>
      </c>
      <c r="B2498" t="s">
        <v>7207</v>
      </c>
      <c r="C2498" t="s">
        <v>665</v>
      </c>
      <c r="D2498" t="s">
        <v>675</v>
      </c>
      <c r="E2498" t="s">
        <v>7208</v>
      </c>
      <c r="F2498" t="s">
        <v>7209</v>
      </c>
      <c r="G2498" t="s">
        <v>683</v>
      </c>
    </row>
    <row r="2499" spans="1:7" hidden="1">
      <c r="A2499">
        <v>866770</v>
      </c>
      <c r="B2499" t="s">
        <v>7210</v>
      </c>
      <c r="C2499" t="s">
        <v>665</v>
      </c>
      <c r="D2499" t="s">
        <v>675</v>
      </c>
      <c r="E2499" t="s">
        <v>7211</v>
      </c>
      <c r="F2499" t="s">
        <v>7212</v>
      </c>
      <c r="G2499" t="s">
        <v>809</v>
      </c>
    </row>
    <row r="2500" spans="1:7" hidden="1">
      <c r="A2500">
        <v>865143</v>
      </c>
      <c r="B2500" t="s">
        <v>7213</v>
      </c>
      <c r="C2500" t="s">
        <v>665</v>
      </c>
      <c r="D2500" t="s">
        <v>675</v>
      </c>
      <c r="E2500" t="s">
        <v>7214</v>
      </c>
      <c r="F2500" t="s">
        <v>7215</v>
      </c>
      <c r="G2500" t="s">
        <v>846</v>
      </c>
    </row>
    <row r="2501" spans="1:7" hidden="1">
      <c r="A2501">
        <v>864497</v>
      </c>
      <c r="B2501" t="s">
        <v>7216</v>
      </c>
      <c r="C2501" t="s">
        <v>665</v>
      </c>
      <c r="D2501" t="s">
        <v>675</v>
      </c>
      <c r="E2501" t="s">
        <v>835</v>
      </c>
      <c r="F2501" t="s">
        <v>668</v>
      </c>
      <c r="G2501" t="s">
        <v>961</v>
      </c>
    </row>
    <row r="2502" spans="1:7" hidden="1">
      <c r="A2502">
        <v>867516</v>
      </c>
      <c r="B2502" t="s">
        <v>7217</v>
      </c>
      <c r="C2502" t="s">
        <v>665</v>
      </c>
      <c r="D2502" t="s">
        <v>675</v>
      </c>
      <c r="E2502" t="s">
        <v>7218</v>
      </c>
      <c r="F2502" t="s">
        <v>7219</v>
      </c>
      <c r="G2502" t="s">
        <v>895</v>
      </c>
    </row>
    <row r="2503" spans="1:7" hidden="1">
      <c r="A2503">
        <v>865883</v>
      </c>
      <c r="B2503" t="s">
        <v>7220</v>
      </c>
      <c r="C2503" t="s">
        <v>665</v>
      </c>
      <c r="D2503" t="s">
        <v>675</v>
      </c>
      <c r="E2503" t="s">
        <v>7221</v>
      </c>
      <c r="F2503" t="s">
        <v>7222</v>
      </c>
      <c r="G2503" t="s">
        <v>787</v>
      </c>
    </row>
    <row r="2504" spans="1:7" hidden="1">
      <c r="A2504">
        <v>864411</v>
      </c>
      <c r="B2504" t="s">
        <v>7223</v>
      </c>
      <c r="C2504" t="s">
        <v>665</v>
      </c>
      <c r="D2504" t="s">
        <v>675</v>
      </c>
      <c r="E2504" t="s">
        <v>835</v>
      </c>
      <c r="F2504" t="s">
        <v>668</v>
      </c>
      <c r="G2504" t="s">
        <v>809</v>
      </c>
    </row>
    <row r="2505" spans="1:7" hidden="1">
      <c r="A2505">
        <v>864174</v>
      </c>
      <c r="B2505" t="s">
        <v>7224</v>
      </c>
      <c r="C2505" t="s">
        <v>665</v>
      </c>
      <c r="D2505" t="s">
        <v>675</v>
      </c>
      <c r="E2505" t="s">
        <v>835</v>
      </c>
      <c r="F2505" t="s">
        <v>668</v>
      </c>
      <c r="G2505" t="s">
        <v>1334</v>
      </c>
    </row>
    <row r="2506" spans="1:7" hidden="1">
      <c r="A2506">
        <v>864570</v>
      </c>
      <c r="B2506" t="s">
        <v>7225</v>
      </c>
      <c r="C2506" t="s">
        <v>665</v>
      </c>
      <c r="D2506" t="s">
        <v>675</v>
      </c>
      <c r="E2506" t="s">
        <v>835</v>
      </c>
      <c r="F2506" t="s">
        <v>668</v>
      </c>
      <c r="G2506" t="s">
        <v>2765</v>
      </c>
    </row>
    <row r="2507" spans="1:7" hidden="1">
      <c r="A2507">
        <v>867788</v>
      </c>
      <c r="B2507" t="s">
        <v>7226</v>
      </c>
      <c r="C2507" t="s">
        <v>665</v>
      </c>
      <c r="D2507" t="s">
        <v>675</v>
      </c>
      <c r="E2507" t="s">
        <v>7227</v>
      </c>
      <c r="F2507" t="s">
        <v>7228</v>
      </c>
      <c r="G2507" t="s">
        <v>823</v>
      </c>
    </row>
    <row r="2508" spans="1:7" hidden="1">
      <c r="A2508">
        <v>867217</v>
      </c>
      <c r="B2508" t="s">
        <v>7229</v>
      </c>
      <c r="C2508" t="s">
        <v>665</v>
      </c>
      <c r="D2508" t="s">
        <v>675</v>
      </c>
      <c r="E2508" t="s">
        <v>7230</v>
      </c>
      <c r="F2508" t="s">
        <v>7231</v>
      </c>
      <c r="G2508" t="s">
        <v>944</v>
      </c>
    </row>
    <row r="2509" spans="1:7" hidden="1">
      <c r="A2509">
        <v>865230</v>
      </c>
      <c r="B2509" t="s">
        <v>7232</v>
      </c>
      <c r="C2509" t="s">
        <v>665</v>
      </c>
      <c r="D2509" t="s">
        <v>675</v>
      </c>
      <c r="E2509" t="s">
        <v>7233</v>
      </c>
      <c r="F2509" t="s">
        <v>7234</v>
      </c>
      <c r="G2509" t="s">
        <v>1319</v>
      </c>
    </row>
    <row r="2510" spans="1:7" hidden="1">
      <c r="A2510">
        <v>866771</v>
      </c>
      <c r="B2510" t="s">
        <v>7235</v>
      </c>
      <c r="C2510" t="s">
        <v>665</v>
      </c>
      <c r="D2510" t="s">
        <v>675</v>
      </c>
      <c r="E2510" t="s">
        <v>7236</v>
      </c>
      <c r="F2510" t="s">
        <v>7237</v>
      </c>
      <c r="G2510" t="s">
        <v>809</v>
      </c>
    </row>
    <row r="2511" spans="1:7" hidden="1">
      <c r="A2511">
        <v>865194</v>
      </c>
      <c r="B2511" t="s">
        <v>7238</v>
      </c>
      <c r="C2511" t="s">
        <v>665</v>
      </c>
      <c r="D2511" t="s">
        <v>675</v>
      </c>
      <c r="E2511" t="s">
        <v>7239</v>
      </c>
      <c r="F2511" t="s">
        <v>7240</v>
      </c>
      <c r="G2511" t="s">
        <v>1114</v>
      </c>
    </row>
    <row r="2512" spans="1:7" hidden="1">
      <c r="A2512">
        <v>866772</v>
      </c>
      <c r="B2512" t="s">
        <v>7241</v>
      </c>
      <c r="C2512" t="s">
        <v>665</v>
      </c>
      <c r="D2512" t="s">
        <v>675</v>
      </c>
      <c r="E2512" t="s">
        <v>7242</v>
      </c>
      <c r="F2512" t="s">
        <v>7243</v>
      </c>
      <c r="G2512" t="s">
        <v>809</v>
      </c>
    </row>
    <row r="2513" spans="1:7" hidden="1">
      <c r="A2513">
        <v>865719</v>
      </c>
      <c r="B2513" t="s">
        <v>7244</v>
      </c>
      <c r="C2513" t="s">
        <v>665</v>
      </c>
      <c r="D2513" t="s">
        <v>675</v>
      </c>
      <c r="E2513" t="s">
        <v>7245</v>
      </c>
      <c r="F2513" t="s">
        <v>7246</v>
      </c>
      <c r="G2513" t="s">
        <v>1209</v>
      </c>
    </row>
    <row r="2514" spans="1:7" hidden="1">
      <c r="A2514">
        <v>866130</v>
      </c>
      <c r="B2514" t="s">
        <v>7247</v>
      </c>
      <c r="C2514" t="s">
        <v>665</v>
      </c>
      <c r="D2514" t="s">
        <v>675</v>
      </c>
      <c r="E2514" t="s">
        <v>7248</v>
      </c>
      <c r="F2514" t="s">
        <v>7249</v>
      </c>
      <c r="G2514" t="s">
        <v>1126</v>
      </c>
    </row>
    <row r="2515" spans="1:7" hidden="1">
      <c r="A2515">
        <v>866481</v>
      </c>
      <c r="B2515" t="s">
        <v>7250</v>
      </c>
      <c r="C2515" t="s">
        <v>665</v>
      </c>
      <c r="D2515" t="s">
        <v>675</v>
      </c>
      <c r="E2515" t="s">
        <v>7251</v>
      </c>
      <c r="F2515" t="s">
        <v>7252</v>
      </c>
      <c r="G2515" t="s">
        <v>683</v>
      </c>
    </row>
    <row r="2516" spans="1:7" hidden="1">
      <c r="A2516">
        <v>864498</v>
      </c>
      <c r="B2516" t="s">
        <v>7253</v>
      </c>
      <c r="C2516" t="s">
        <v>665</v>
      </c>
      <c r="D2516" t="s">
        <v>675</v>
      </c>
      <c r="E2516" t="s">
        <v>835</v>
      </c>
      <c r="F2516" t="s">
        <v>668</v>
      </c>
      <c r="G2516" t="s">
        <v>823</v>
      </c>
    </row>
    <row r="2517" spans="1:7" hidden="1">
      <c r="A2517">
        <v>865966</v>
      </c>
      <c r="B2517" t="s">
        <v>7254</v>
      </c>
      <c r="C2517" t="s">
        <v>665</v>
      </c>
      <c r="D2517" t="s">
        <v>675</v>
      </c>
      <c r="E2517" t="s">
        <v>7255</v>
      </c>
      <c r="F2517" t="s">
        <v>7256</v>
      </c>
      <c r="G2517" t="s">
        <v>937</v>
      </c>
    </row>
    <row r="2518" spans="1:7" hidden="1">
      <c r="A2518">
        <v>865231</v>
      </c>
      <c r="B2518" t="s">
        <v>7257</v>
      </c>
      <c r="C2518" t="s">
        <v>665</v>
      </c>
      <c r="D2518" t="s">
        <v>675</v>
      </c>
      <c r="E2518" t="s">
        <v>7258</v>
      </c>
      <c r="F2518" t="s">
        <v>7259</v>
      </c>
      <c r="G2518" t="s">
        <v>1319</v>
      </c>
    </row>
    <row r="2519" spans="1:7" hidden="1">
      <c r="A2519">
        <v>865308</v>
      </c>
      <c r="B2519" t="s">
        <v>7260</v>
      </c>
      <c r="C2519" t="s">
        <v>665</v>
      </c>
      <c r="D2519" t="s">
        <v>675</v>
      </c>
      <c r="E2519" t="s">
        <v>7261</v>
      </c>
      <c r="F2519" t="s">
        <v>7262</v>
      </c>
      <c r="G2519" t="s">
        <v>1241</v>
      </c>
    </row>
    <row r="2520" spans="1:7" hidden="1">
      <c r="A2520">
        <v>866773</v>
      </c>
      <c r="B2520" t="s">
        <v>7263</v>
      </c>
      <c r="C2520" t="s">
        <v>665</v>
      </c>
      <c r="D2520" t="s">
        <v>675</v>
      </c>
      <c r="E2520" t="s">
        <v>7264</v>
      </c>
      <c r="F2520" t="s">
        <v>7265</v>
      </c>
      <c r="G2520" t="s">
        <v>809</v>
      </c>
    </row>
    <row r="2521" spans="1:7" hidden="1">
      <c r="A2521">
        <v>866090</v>
      </c>
      <c r="B2521" t="s">
        <v>7266</v>
      </c>
      <c r="C2521" t="s">
        <v>665</v>
      </c>
      <c r="D2521" t="s">
        <v>675</v>
      </c>
      <c r="E2521" t="s">
        <v>7267</v>
      </c>
      <c r="F2521" t="s">
        <v>7268</v>
      </c>
      <c r="G2521" t="s">
        <v>1448</v>
      </c>
    </row>
    <row r="2522" spans="1:7" hidden="1">
      <c r="A2522">
        <v>865767</v>
      </c>
      <c r="B2522" t="s">
        <v>7269</v>
      </c>
      <c r="C2522" t="s">
        <v>665</v>
      </c>
      <c r="D2522" t="s">
        <v>675</v>
      </c>
      <c r="E2522" t="s">
        <v>7270</v>
      </c>
      <c r="F2522" t="s">
        <v>7271</v>
      </c>
      <c r="G2522" t="s">
        <v>913</v>
      </c>
    </row>
    <row r="2523" spans="1:7" hidden="1">
      <c r="A2523">
        <v>866131</v>
      </c>
      <c r="B2523" t="s">
        <v>7272</v>
      </c>
      <c r="C2523" t="s">
        <v>665</v>
      </c>
      <c r="D2523" t="s">
        <v>675</v>
      </c>
      <c r="E2523" t="s">
        <v>7273</v>
      </c>
      <c r="F2523" t="s">
        <v>7274</v>
      </c>
      <c r="G2523" t="s">
        <v>1126</v>
      </c>
    </row>
    <row r="2524" spans="1:7" hidden="1">
      <c r="A2524">
        <v>866232</v>
      </c>
      <c r="B2524" t="s">
        <v>7275</v>
      </c>
      <c r="C2524" t="s">
        <v>665</v>
      </c>
      <c r="D2524" t="s">
        <v>675</v>
      </c>
      <c r="E2524" t="s">
        <v>7276</v>
      </c>
      <c r="F2524" t="s">
        <v>7277</v>
      </c>
      <c r="G2524" t="s">
        <v>1590</v>
      </c>
    </row>
    <row r="2525" spans="1:7" hidden="1">
      <c r="A2525">
        <v>867589</v>
      </c>
      <c r="B2525" t="s">
        <v>7278</v>
      </c>
      <c r="C2525" t="s">
        <v>665</v>
      </c>
      <c r="D2525" t="s">
        <v>675</v>
      </c>
      <c r="E2525" t="s">
        <v>7279</v>
      </c>
      <c r="F2525" t="s">
        <v>7280</v>
      </c>
      <c r="G2525" t="s">
        <v>1089</v>
      </c>
    </row>
    <row r="2526" spans="1:7" hidden="1">
      <c r="A2526">
        <v>864546</v>
      </c>
      <c r="B2526" t="s">
        <v>7281</v>
      </c>
      <c r="C2526" t="s">
        <v>665</v>
      </c>
      <c r="D2526" t="s">
        <v>675</v>
      </c>
      <c r="E2526" t="s">
        <v>835</v>
      </c>
      <c r="F2526" t="s">
        <v>668</v>
      </c>
      <c r="G2526" t="s">
        <v>1296</v>
      </c>
    </row>
    <row r="2527" spans="1:7" hidden="1">
      <c r="A2527">
        <v>864412</v>
      </c>
      <c r="B2527" t="s">
        <v>7282</v>
      </c>
      <c r="C2527" t="s">
        <v>665</v>
      </c>
      <c r="D2527" t="s">
        <v>675</v>
      </c>
      <c r="E2527" t="s">
        <v>835</v>
      </c>
      <c r="F2527" t="s">
        <v>668</v>
      </c>
      <c r="G2527" t="s">
        <v>898</v>
      </c>
    </row>
    <row r="2528" spans="1:7" hidden="1">
      <c r="A2528">
        <v>865428</v>
      </c>
      <c r="B2528" t="s">
        <v>7283</v>
      </c>
      <c r="C2528" t="s">
        <v>665</v>
      </c>
      <c r="D2528" t="s">
        <v>675</v>
      </c>
      <c r="E2528" t="s">
        <v>7284</v>
      </c>
      <c r="F2528" t="s">
        <v>7285</v>
      </c>
      <c r="G2528" t="s">
        <v>669</v>
      </c>
    </row>
    <row r="2529" spans="1:7" hidden="1">
      <c r="A2529">
        <v>866482</v>
      </c>
      <c r="B2529" t="s">
        <v>7286</v>
      </c>
      <c r="C2529" t="s">
        <v>665</v>
      </c>
      <c r="D2529" t="s">
        <v>675</v>
      </c>
      <c r="E2529" t="s">
        <v>7287</v>
      </c>
      <c r="F2529" t="s">
        <v>7288</v>
      </c>
      <c r="G2529" t="s">
        <v>683</v>
      </c>
    </row>
    <row r="2530" spans="1:7" hidden="1">
      <c r="A2530">
        <v>864927</v>
      </c>
      <c r="B2530" t="s">
        <v>680</v>
      </c>
      <c r="C2530" t="s">
        <v>665</v>
      </c>
      <c r="D2530" t="s">
        <v>675</v>
      </c>
      <c r="E2530" t="s">
        <v>7289</v>
      </c>
      <c r="F2530" t="s">
        <v>7290</v>
      </c>
      <c r="G2530" t="s">
        <v>905</v>
      </c>
    </row>
    <row r="2531" spans="1:7" hidden="1">
      <c r="A2531">
        <v>867361</v>
      </c>
      <c r="B2531" t="s">
        <v>7291</v>
      </c>
      <c r="C2531" t="s">
        <v>665</v>
      </c>
      <c r="D2531" t="s">
        <v>675</v>
      </c>
      <c r="E2531" t="s">
        <v>7292</v>
      </c>
      <c r="F2531" t="s">
        <v>7293</v>
      </c>
      <c r="G2531" t="s">
        <v>1326</v>
      </c>
    </row>
    <row r="2532" spans="1:7" hidden="1">
      <c r="A2532">
        <v>864413</v>
      </c>
      <c r="B2532" t="s">
        <v>7294</v>
      </c>
      <c r="C2532" t="s">
        <v>665</v>
      </c>
      <c r="D2532" t="s">
        <v>675</v>
      </c>
      <c r="E2532" t="s">
        <v>835</v>
      </c>
      <c r="F2532" t="s">
        <v>668</v>
      </c>
      <c r="G2532" t="s">
        <v>895</v>
      </c>
    </row>
    <row r="2533" spans="1:7" hidden="1">
      <c r="A2533">
        <v>865336</v>
      </c>
      <c r="B2533" t="s">
        <v>7295</v>
      </c>
      <c r="C2533" t="s">
        <v>665</v>
      </c>
      <c r="D2533" t="s">
        <v>675</v>
      </c>
      <c r="E2533" t="s">
        <v>7296</v>
      </c>
      <c r="F2533" t="s">
        <v>7297</v>
      </c>
      <c r="G2533" t="s">
        <v>925</v>
      </c>
    </row>
    <row r="2534" spans="1:7" hidden="1">
      <c r="A2534">
        <v>864147</v>
      </c>
      <c r="B2534" t="s">
        <v>7298</v>
      </c>
      <c r="C2534" t="s">
        <v>665</v>
      </c>
      <c r="D2534" t="s">
        <v>675</v>
      </c>
      <c r="E2534" t="s">
        <v>835</v>
      </c>
      <c r="F2534" t="s">
        <v>668</v>
      </c>
      <c r="G2534" t="s">
        <v>905</v>
      </c>
    </row>
    <row r="2535" spans="1:7" hidden="1">
      <c r="A2535">
        <v>864590</v>
      </c>
      <c r="B2535" t="s">
        <v>7299</v>
      </c>
      <c r="C2535" t="s">
        <v>665</v>
      </c>
      <c r="D2535" t="s">
        <v>675</v>
      </c>
      <c r="E2535" t="s">
        <v>835</v>
      </c>
      <c r="F2535" t="s">
        <v>668</v>
      </c>
      <c r="G2535" t="s">
        <v>1114</v>
      </c>
    </row>
    <row r="2536" spans="1:7" hidden="1">
      <c r="A2536">
        <v>864184</v>
      </c>
      <c r="B2536" t="s">
        <v>7300</v>
      </c>
      <c r="C2536" t="s">
        <v>665</v>
      </c>
      <c r="D2536" t="s">
        <v>675</v>
      </c>
      <c r="E2536" t="s">
        <v>835</v>
      </c>
      <c r="F2536" t="s">
        <v>668</v>
      </c>
      <c r="G2536" t="s">
        <v>1114</v>
      </c>
    </row>
    <row r="2537" spans="1:7" hidden="1">
      <c r="A2537">
        <v>867410</v>
      </c>
      <c r="B2537" t="s">
        <v>7301</v>
      </c>
      <c r="C2537" t="s">
        <v>665</v>
      </c>
      <c r="D2537" t="s">
        <v>675</v>
      </c>
      <c r="E2537" t="s">
        <v>7302</v>
      </c>
      <c r="F2537" t="s">
        <v>7303</v>
      </c>
      <c r="G2537" t="s">
        <v>1110</v>
      </c>
    </row>
    <row r="2538" spans="1:7" hidden="1">
      <c r="A2538">
        <v>867941</v>
      </c>
      <c r="B2538" t="s">
        <v>7304</v>
      </c>
      <c r="C2538" t="s">
        <v>665</v>
      </c>
      <c r="D2538" t="s">
        <v>675</v>
      </c>
      <c r="E2538" t="s">
        <v>6514</v>
      </c>
      <c r="F2538" t="s">
        <v>616</v>
      </c>
      <c r="G2538" t="s">
        <v>675</v>
      </c>
    </row>
    <row r="2539" spans="1:7" hidden="1">
      <c r="A2539">
        <v>866575</v>
      </c>
      <c r="B2539" t="s">
        <v>7305</v>
      </c>
      <c r="C2539" t="s">
        <v>665</v>
      </c>
      <c r="D2539" t="s">
        <v>675</v>
      </c>
      <c r="E2539" t="s">
        <v>7306</v>
      </c>
      <c r="F2539" t="s">
        <v>7307</v>
      </c>
      <c r="G2539" t="s">
        <v>1053</v>
      </c>
    </row>
    <row r="2540" spans="1:7" hidden="1">
      <c r="A2540">
        <v>866621</v>
      </c>
      <c r="B2540" t="s">
        <v>7308</v>
      </c>
      <c r="C2540" t="s">
        <v>665</v>
      </c>
      <c r="D2540" t="s">
        <v>675</v>
      </c>
      <c r="E2540" t="s">
        <v>7309</v>
      </c>
      <c r="F2540" t="s">
        <v>7310</v>
      </c>
      <c r="G2540" t="s">
        <v>888</v>
      </c>
    </row>
    <row r="2541" spans="1:7" hidden="1">
      <c r="A2541">
        <v>864450</v>
      </c>
      <c r="B2541" t="s">
        <v>7311</v>
      </c>
      <c r="C2541" t="s">
        <v>665</v>
      </c>
      <c r="D2541" t="s">
        <v>675</v>
      </c>
      <c r="E2541" t="s">
        <v>835</v>
      </c>
      <c r="F2541" t="s">
        <v>668</v>
      </c>
      <c r="G2541" t="s">
        <v>683</v>
      </c>
    </row>
    <row r="2542" spans="1:7" hidden="1">
      <c r="A2542">
        <v>864928</v>
      </c>
      <c r="B2542" t="s">
        <v>7312</v>
      </c>
      <c r="C2542" t="s">
        <v>665</v>
      </c>
      <c r="D2542" t="s">
        <v>675</v>
      </c>
      <c r="E2542" t="s">
        <v>7313</v>
      </c>
      <c r="F2542" t="s">
        <v>7314</v>
      </c>
      <c r="G2542" t="s">
        <v>905</v>
      </c>
    </row>
    <row r="2543" spans="1:7" hidden="1">
      <c r="A2543">
        <v>866622</v>
      </c>
      <c r="B2543" t="s">
        <v>7315</v>
      </c>
      <c r="C2543" t="s">
        <v>665</v>
      </c>
      <c r="D2543" t="s">
        <v>675</v>
      </c>
      <c r="E2543" t="s">
        <v>7316</v>
      </c>
      <c r="F2543" t="s">
        <v>7317</v>
      </c>
      <c r="G2543" t="s">
        <v>888</v>
      </c>
    </row>
    <row r="2544" spans="1:7" hidden="1">
      <c r="A2544">
        <v>866483</v>
      </c>
      <c r="B2544" t="s">
        <v>7318</v>
      </c>
      <c r="C2544" t="s">
        <v>665</v>
      </c>
      <c r="D2544" t="s">
        <v>675</v>
      </c>
      <c r="E2544" t="s">
        <v>7319</v>
      </c>
      <c r="F2544" t="s">
        <v>7320</v>
      </c>
      <c r="G2544" t="s">
        <v>683</v>
      </c>
    </row>
    <row r="2545" spans="1:7" hidden="1">
      <c r="A2545">
        <v>866233</v>
      </c>
      <c r="B2545" t="s">
        <v>7321</v>
      </c>
      <c r="C2545" t="s">
        <v>665</v>
      </c>
      <c r="D2545" t="s">
        <v>675</v>
      </c>
      <c r="E2545" t="s">
        <v>7322</v>
      </c>
      <c r="F2545" t="s">
        <v>7323</v>
      </c>
      <c r="G2545" t="s">
        <v>1590</v>
      </c>
    </row>
    <row r="2546" spans="1:7" hidden="1">
      <c r="A2546">
        <v>865062</v>
      </c>
      <c r="B2546" t="s">
        <v>7324</v>
      </c>
      <c r="C2546" t="s">
        <v>665</v>
      </c>
      <c r="D2546" t="s">
        <v>675</v>
      </c>
      <c r="E2546" t="s">
        <v>7325</v>
      </c>
      <c r="F2546" t="s">
        <v>7326</v>
      </c>
      <c r="G2546" t="s">
        <v>1139</v>
      </c>
    </row>
    <row r="2547" spans="1:7" hidden="1">
      <c r="A2547">
        <v>864499</v>
      </c>
      <c r="B2547" t="s">
        <v>7327</v>
      </c>
      <c r="C2547" t="s">
        <v>665</v>
      </c>
      <c r="D2547" t="s">
        <v>675</v>
      </c>
      <c r="E2547" t="s">
        <v>835</v>
      </c>
      <c r="F2547" t="s">
        <v>668</v>
      </c>
      <c r="G2547" t="s">
        <v>905</v>
      </c>
    </row>
    <row r="2548" spans="1:7" hidden="1">
      <c r="A2548">
        <v>866152</v>
      </c>
      <c r="B2548" t="s">
        <v>7328</v>
      </c>
      <c r="C2548" t="s">
        <v>665</v>
      </c>
      <c r="D2548" t="s">
        <v>675</v>
      </c>
      <c r="E2548" t="s">
        <v>7329</v>
      </c>
      <c r="F2548" t="s">
        <v>7330</v>
      </c>
      <c r="G2548" t="s">
        <v>705</v>
      </c>
    </row>
    <row r="2549" spans="1:7" hidden="1">
      <c r="A2549">
        <v>866986</v>
      </c>
      <c r="B2549" t="s">
        <v>7331</v>
      </c>
      <c r="C2549" t="s">
        <v>665</v>
      </c>
      <c r="D2549" t="s">
        <v>675</v>
      </c>
      <c r="E2549" t="s">
        <v>7332</v>
      </c>
      <c r="F2549" t="s">
        <v>7333</v>
      </c>
      <c r="G2549" t="s">
        <v>1049</v>
      </c>
    </row>
    <row r="2550" spans="1:7" hidden="1">
      <c r="A2550">
        <v>865558</v>
      </c>
      <c r="B2550" t="s">
        <v>7334</v>
      </c>
      <c r="C2550" t="s">
        <v>665</v>
      </c>
      <c r="D2550" t="s">
        <v>675</v>
      </c>
      <c r="E2550" t="s">
        <v>7335</v>
      </c>
      <c r="F2550" t="s">
        <v>7336</v>
      </c>
      <c r="G2550" t="s">
        <v>685</v>
      </c>
    </row>
    <row r="2551" spans="1:7" hidden="1">
      <c r="A2551">
        <v>865524</v>
      </c>
      <c r="B2551" t="s">
        <v>7337</v>
      </c>
      <c r="C2551" t="s">
        <v>665</v>
      </c>
      <c r="D2551" t="s">
        <v>675</v>
      </c>
      <c r="E2551" t="s">
        <v>7338</v>
      </c>
      <c r="F2551" t="s">
        <v>7339</v>
      </c>
      <c r="G2551" t="s">
        <v>1038</v>
      </c>
    </row>
    <row r="2552" spans="1:7" hidden="1">
      <c r="A2552">
        <v>866352</v>
      </c>
      <c r="B2552" t="s">
        <v>7340</v>
      </c>
      <c r="C2552" t="s">
        <v>665</v>
      </c>
      <c r="D2552" t="s">
        <v>675</v>
      </c>
      <c r="E2552" t="s">
        <v>7341</v>
      </c>
      <c r="F2552" t="s">
        <v>7342</v>
      </c>
      <c r="G2552" t="s">
        <v>1296</v>
      </c>
    </row>
    <row r="2553" spans="1:7" hidden="1">
      <c r="A2553">
        <v>864967</v>
      </c>
      <c r="B2553" t="s">
        <v>7343</v>
      </c>
      <c r="C2553" t="s">
        <v>665</v>
      </c>
      <c r="D2553" t="s">
        <v>675</v>
      </c>
      <c r="E2553" t="s">
        <v>7344</v>
      </c>
      <c r="F2553" t="s">
        <v>7345</v>
      </c>
      <c r="G2553" t="s">
        <v>865</v>
      </c>
    </row>
    <row r="2554" spans="1:7" hidden="1">
      <c r="A2554">
        <v>865309</v>
      </c>
      <c r="B2554" t="s">
        <v>7346</v>
      </c>
      <c r="C2554" t="s">
        <v>665</v>
      </c>
      <c r="D2554" t="s">
        <v>675</v>
      </c>
      <c r="E2554" t="s">
        <v>7347</v>
      </c>
      <c r="F2554" t="s">
        <v>7348</v>
      </c>
      <c r="G2554" t="s">
        <v>1241</v>
      </c>
    </row>
    <row r="2555" spans="1:7" hidden="1">
      <c r="A2555">
        <v>867590</v>
      </c>
      <c r="B2555" t="s">
        <v>7349</v>
      </c>
      <c r="C2555" t="s">
        <v>665</v>
      </c>
      <c r="D2555" t="s">
        <v>675</v>
      </c>
      <c r="E2555" t="s">
        <v>7350</v>
      </c>
      <c r="F2555" t="s">
        <v>7351</v>
      </c>
      <c r="G2555" t="s">
        <v>1089</v>
      </c>
    </row>
    <row r="2556" spans="1:7" hidden="1">
      <c r="A2556">
        <v>865988</v>
      </c>
      <c r="B2556" t="s">
        <v>7352</v>
      </c>
      <c r="C2556" t="s">
        <v>665</v>
      </c>
      <c r="D2556" t="s">
        <v>675</v>
      </c>
      <c r="E2556" t="s">
        <v>7353</v>
      </c>
      <c r="F2556" t="s">
        <v>7354</v>
      </c>
      <c r="G2556" t="s">
        <v>799</v>
      </c>
    </row>
    <row r="2557" spans="1:7" hidden="1">
      <c r="A2557">
        <v>866548</v>
      </c>
      <c r="B2557" t="s">
        <v>7355</v>
      </c>
      <c r="C2557" t="s">
        <v>665</v>
      </c>
      <c r="D2557" t="s">
        <v>675</v>
      </c>
      <c r="E2557" t="s">
        <v>7356</v>
      </c>
      <c r="F2557" t="s">
        <v>7357</v>
      </c>
      <c r="G2557" t="s">
        <v>779</v>
      </c>
    </row>
    <row r="2558" spans="1:7" hidden="1">
      <c r="A2558">
        <v>867362</v>
      </c>
      <c r="B2558" t="s">
        <v>7358</v>
      </c>
      <c r="C2558" t="s">
        <v>665</v>
      </c>
      <c r="D2558" t="s">
        <v>675</v>
      </c>
      <c r="E2558" t="s">
        <v>7359</v>
      </c>
      <c r="F2558" t="s">
        <v>7360</v>
      </c>
      <c r="G2558" t="s">
        <v>1326</v>
      </c>
    </row>
    <row r="2559" spans="1:7" hidden="1">
      <c r="A2559">
        <v>864414</v>
      </c>
      <c r="B2559" t="s">
        <v>7361</v>
      </c>
      <c r="C2559" t="s">
        <v>665</v>
      </c>
      <c r="D2559" t="s">
        <v>675</v>
      </c>
      <c r="E2559" t="s">
        <v>835</v>
      </c>
      <c r="F2559" t="s">
        <v>668</v>
      </c>
      <c r="G2559" t="s">
        <v>884</v>
      </c>
    </row>
    <row r="2560" spans="1:7" hidden="1">
      <c r="A2560">
        <v>865866</v>
      </c>
      <c r="B2560" t="s">
        <v>7362</v>
      </c>
      <c r="C2560" t="s">
        <v>665</v>
      </c>
      <c r="D2560" t="s">
        <v>675</v>
      </c>
      <c r="E2560" t="s">
        <v>7363</v>
      </c>
      <c r="F2560" t="s">
        <v>7364</v>
      </c>
      <c r="G2560" t="s">
        <v>921</v>
      </c>
    </row>
    <row r="2561" spans="1:7" hidden="1">
      <c r="A2561">
        <v>867591</v>
      </c>
      <c r="B2561" t="s">
        <v>7365</v>
      </c>
      <c r="C2561" t="s">
        <v>665</v>
      </c>
      <c r="D2561" t="s">
        <v>675</v>
      </c>
      <c r="E2561" t="s">
        <v>7366</v>
      </c>
      <c r="F2561" t="s">
        <v>7367</v>
      </c>
      <c r="G2561" t="s">
        <v>1089</v>
      </c>
    </row>
    <row r="2562" spans="1:7" hidden="1">
      <c r="A2562">
        <v>866484</v>
      </c>
      <c r="B2562" t="s">
        <v>7368</v>
      </c>
      <c r="C2562" t="s">
        <v>665</v>
      </c>
      <c r="D2562" t="s">
        <v>675</v>
      </c>
      <c r="E2562" t="s">
        <v>7369</v>
      </c>
      <c r="F2562" t="s">
        <v>7370</v>
      </c>
      <c r="G2562" t="s">
        <v>683</v>
      </c>
    </row>
    <row r="2563" spans="1:7" hidden="1">
      <c r="A2563">
        <v>864415</v>
      </c>
      <c r="B2563" t="s">
        <v>7371</v>
      </c>
      <c r="C2563" t="s">
        <v>665</v>
      </c>
      <c r="D2563" t="s">
        <v>675</v>
      </c>
      <c r="E2563" t="s">
        <v>835</v>
      </c>
      <c r="F2563" t="s">
        <v>668</v>
      </c>
      <c r="G2563" t="s">
        <v>1089</v>
      </c>
    </row>
    <row r="2564" spans="1:7" hidden="1">
      <c r="A2564">
        <v>867482</v>
      </c>
      <c r="B2564" t="s">
        <v>7372</v>
      </c>
      <c r="C2564" t="s">
        <v>665</v>
      </c>
      <c r="D2564" t="s">
        <v>675</v>
      </c>
      <c r="E2564" t="s">
        <v>7373</v>
      </c>
      <c r="F2564" t="s">
        <v>7374</v>
      </c>
      <c r="G2564" t="s">
        <v>842</v>
      </c>
    </row>
    <row r="2565" spans="1:7" hidden="1">
      <c r="A2565">
        <v>866775</v>
      </c>
      <c r="B2565" t="s">
        <v>7375</v>
      </c>
      <c r="C2565" t="s">
        <v>665</v>
      </c>
      <c r="D2565" t="s">
        <v>675</v>
      </c>
      <c r="E2565" t="s">
        <v>7376</v>
      </c>
      <c r="F2565" t="s">
        <v>7377</v>
      </c>
      <c r="G2565" t="s">
        <v>809</v>
      </c>
    </row>
    <row r="2566" spans="1:7" hidden="1">
      <c r="A2566">
        <v>865007</v>
      </c>
      <c r="B2566" t="s">
        <v>7378</v>
      </c>
      <c r="C2566" t="s">
        <v>665</v>
      </c>
      <c r="D2566" t="s">
        <v>675</v>
      </c>
      <c r="E2566" t="s">
        <v>7379</v>
      </c>
      <c r="F2566" t="s">
        <v>7380</v>
      </c>
      <c r="G2566" t="s">
        <v>1175</v>
      </c>
    </row>
    <row r="2567" spans="1:7" hidden="1">
      <c r="A2567">
        <v>865479</v>
      </c>
      <c r="B2567" t="s">
        <v>7381</v>
      </c>
      <c r="C2567" t="s">
        <v>665</v>
      </c>
      <c r="D2567" t="s">
        <v>675</v>
      </c>
      <c r="E2567" t="s">
        <v>7382</v>
      </c>
      <c r="F2567" t="s">
        <v>7383</v>
      </c>
      <c r="G2567" t="s">
        <v>804</v>
      </c>
    </row>
    <row r="2568" spans="1:7" hidden="1">
      <c r="A2568">
        <v>866485</v>
      </c>
      <c r="B2568" t="s">
        <v>7384</v>
      </c>
      <c r="C2568" t="s">
        <v>665</v>
      </c>
      <c r="D2568" t="s">
        <v>675</v>
      </c>
      <c r="E2568" t="s">
        <v>7385</v>
      </c>
      <c r="F2568" t="s">
        <v>7386</v>
      </c>
      <c r="G2568" t="s">
        <v>683</v>
      </c>
    </row>
    <row r="2569" spans="1:7" hidden="1">
      <c r="A2569">
        <v>867767</v>
      </c>
      <c r="B2569" t="s">
        <v>7387</v>
      </c>
      <c r="C2569" t="s">
        <v>665</v>
      </c>
      <c r="D2569" t="s">
        <v>675</v>
      </c>
      <c r="E2569" t="s">
        <v>7388</v>
      </c>
      <c r="F2569" t="s">
        <v>7389</v>
      </c>
      <c r="G2569" t="s">
        <v>7390</v>
      </c>
    </row>
    <row r="2570" spans="1:7" hidden="1">
      <c r="A2570">
        <v>867449</v>
      </c>
      <c r="B2570" t="s">
        <v>7391</v>
      </c>
      <c r="C2570" t="s">
        <v>665</v>
      </c>
      <c r="D2570" t="s">
        <v>675</v>
      </c>
      <c r="E2570" t="s">
        <v>7392</v>
      </c>
      <c r="F2570" t="s">
        <v>7393</v>
      </c>
      <c r="G2570" t="s">
        <v>814</v>
      </c>
    </row>
    <row r="2571" spans="1:7" hidden="1">
      <c r="A2571">
        <v>866776</v>
      </c>
      <c r="B2571" t="s">
        <v>7394</v>
      </c>
      <c r="C2571" t="s">
        <v>665</v>
      </c>
      <c r="D2571" t="s">
        <v>675</v>
      </c>
      <c r="E2571" t="s">
        <v>7395</v>
      </c>
      <c r="F2571" t="s">
        <v>7396</v>
      </c>
      <c r="G2571" t="s">
        <v>809</v>
      </c>
    </row>
    <row r="2572" spans="1:7" hidden="1">
      <c r="A2572">
        <v>864128</v>
      </c>
      <c r="B2572" t="s">
        <v>7397</v>
      </c>
      <c r="C2572" t="s">
        <v>665</v>
      </c>
      <c r="D2572" t="s">
        <v>675</v>
      </c>
      <c r="E2572" t="s">
        <v>835</v>
      </c>
      <c r="F2572" t="s">
        <v>668</v>
      </c>
      <c r="G2572" t="s">
        <v>809</v>
      </c>
    </row>
    <row r="2573" spans="1:7" hidden="1">
      <c r="A2573">
        <v>865525</v>
      </c>
      <c r="B2573" t="s">
        <v>7398</v>
      </c>
      <c r="C2573" t="s">
        <v>665</v>
      </c>
      <c r="D2573" t="s">
        <v>675</v>
      </c>
      <c r="E2573" t="s">
        <v>7399</v>
      </c>
      <c r="F2573" t="s">
        <v>7400</v>
      </c>
      <c r="G2573" t="s">
        <v>1038</v>
      </c>
    </row>
    <row r="2574" spans="1:7" hidden="1">
      <c r="A2574">
        <v>864500</v>
      </c>
      <c r="B2574" t="s">
        <v>7401</v>
      </c>
      <c r="C2574" t="s">
        <v>665</v>
      </c>
      <c r="D2574" t="s">
        <v>675</v>
      </c>
      <c r="E2574" t="s">
        <v>835</v>
      </c>
      <c r="F2574" t="s">
        <v>668</v>
      </c>
      <c r="G2574" t="s">
        <v>685</v>
      </c>
    </row>
    <row r="2575" spans="1:7" hidden="1">
      <c r="A2575">
        <v>864149</v>
      </c>
      <c r="B2575" t="s">
        <v>7402</v>
      </c>
      <c r="C2575" t="s">
        <v>665</v>
      </c>
      <c r="D2575" t="s">
        <v>675</v>
      </c>
      <c r="E2575" t="s">
        <v>835</v>
      </c>
      <c r="F2575" t="s">
        <v>668</v>
      </c>
      <c r="G2575" t="s">
        <v>905</v>
      </c>
    </row>
    <row r="2576" spans="1:7" hidden="1">
      <c r="A2576">
        <v>865273</v>
      </c>
      <c r="B2576" t="s">
        <v>7403</v>
      </c>
      <c r="C2576" t="s">
        <v>665</v>
      </c>
      <c r="D2576" t="s">
        <v>675</v>
      </c>
      <c r="E2576" t="s">
        <v>7404</v>
      </c>
      <c r="F2576" t="s">
        <v>7405</v>
      </c>
      <c r="G2576" t="s">
        <v>874</v>
      </c>
    </row>
    <row r="2577" spans="1:7" hidden="1">
      <c r="A2577">
        <v>866777</v>
      </c>
      <c r="B2577" t="s">
        <v>7406</v>
      </c>
      <c r="C2577" t="s">
        <v>665</v>
      </c>
      <c r="D2577" t="s">
        <v>675</v>
      </c>
      <c r="E2577" t="s">
        <v>7407</v>
      </c>
      <c r="F2577" t="s">
        <v>7408</v>
      </c>
      <c r="G2577" t="s">
        <v>809</v>
      </c>
    </row>
    <row r="2578" spans="1:7" hidden="1">
      <c r="A2578">
        <v>865884</v>
      </c>
      <c r="B2578" t="s">
        <v>7409</v>
      </c>
      <c r="C2578" t="s">
        <v>665</v>
      </c>
      <c r="D2578" t="s">
        <v>675</v>
      </c>
      <c r="E2578" t="s">
        <v>7410</v>
      </c>
      <c r="F2578" t="s">
        <v>7411</v>
      </c>
      <c r="G2578" t="s">
        <v>787</v>
      </c>
    </row>
    <row r="2579" spans="1:7" hidden="1">
      <c r="A2579">
        <v>865063</v>
      </c>
      <c r="B2579" t="s">
        <v>7412</v>
      </c>
      <c r="C2579" t="s">
        <v>665</v>
      </c>
      <c r="D2579" t="s">
        <v>675</v>
      </c>
      <c r="E2579" t="s">
        <v>7413</v>
      </c>
      <c r="F2579" t="s">
        <v>7414</v>
      </c>
      <c r="G2579" t="s">
        <v>1139</v>
      </c>
    </row>
    <row r="2580" spans="1:7" hidden="1">
      <c r="A2580">
        <v>866353</v>
      </c>
      <c r="B2580" t="s">
        <v>7415</v>
      </c>
      <c r="C2580" t="s">
        <v>665</v>
      </c>
      <c r="D2580" t="s">
        <v>675</v>
      </c>
      <c r="E2580" t="s">
        <v>7416</v>
      </c>
      <c r="F2580" t="s">
        <v>7417</v>
      </c>
      <c r="G2580" t="s">
        <v>1296</v>
      </c>
    </row>
    <row r="2581" spans="1:7" hidden="1">
      <c r="A2581">
        <v>864929</v>
      </c>
      <c r="B2581" t="s">
        <v>7418</v>
      </c>
      <c r="C2581" t="s">
        <v>665</v>
      </c>
      <c r="D2581" t="s">
        <v>675</v>
      </c>
      <c r="E2581" t="s">
        <v>7419</v>
      </c>
      <c r="F2581" t="s">
        <v>7420</v>
      </c>
      <c r="G2581" t="s">
        <v>905</v>
      </c>
    </row>
    <row r="2582" spans="1:7" hidden="1">
      <c r="A2582">
        <v>865429</v>
      </c>
      <c r="B2582" t="s">
        <v>7421</v>
      </c>
      <c r="C2582" t="s">
        <v>665</v>
      </c>
      <c r="D2582" t="s">
        <v>675</v>
      </c>
      <c r="E2582" t="s">
        <v>7422</v>
      </c>
      <c r="F2582" t="s">
        <v>7423</v>
      </c>
      <c r="G2582" t="s">
        <v>669</v>
      </c>
    </row>
    <row r="2583" spans="1:7" hidden="1">
      <c r="A2583">
        <v>866153</v>
      </c>
      <c r="B2583" t="s">
        <v>7424</v>
      </c>
      <c r="C2583" t="s">
        <v>665</v>
      </c>
      <c r="D2583" t="s">
        <v>675</v>
      </c>
      <c r="E2583" t="s">
        <v>7425</v>
      </c>
      <c r="F2583" t="s">
        <v>7426</v>
      </c>
      <c r="G2583" t="s">
        <v>705</v>
      </c>
    </row>
    <row r="2584" spans="1:7" hidden="1">
      <c r="A2584">
        <v>864930</v>
      </c>
      <c r="B2584" t="s">
        <v>7427</v>
      </c>
      <c r="C2584" t="s">
        <v>665</v>
      </c>
      <c r="D2584" t="s">
        <v>675</v>
      </c>
      <c r="E2584" t="s">
        <v>7428</v>
      </c>
      <c r="F2584" t="s">
        <v>7429</v>
      </c>
      <c r="G2584" t="s">
        <v>905</v>
      </c>
    </row>
    <row r="2585" spans="1:7" hidden="1">
      <c r="A2585">
        <v>867219</v>
      </c>
      <c r="B2585" t="s">
        <v>7430</v>
      </c>
      <c r="C2585" t="s">
        <v>665</v>
      </c>
      <c r="D2585" t="s">
        <v>675</v>
      </c>
      <c r="E2585" t="s">
        <v>7431</v>
      </c>
      <c r="F2585" t="s">
        <v>7432</v>
      </c>
      <c r="G2585" t="s">
        <v>944</v>
      </c>
    </row>
    <row r="2586" spans="1:7" hidden="1">
      <c r="A2586">
        <v>867131</v>
      </c>
      <c r="B2586" t="s">
        <v>7433</v>
      </c>
      <c r="C2586" t="s">
        <v>665</v>
      </c>
      <c r="D2586" t="s">
        <v>675</v>
      </c>
      <c r="E2586" t="s">
        <v>7434</v>
      </c>
      <c r="F2586" t="s">
        <v>7435</v>
      </c>
      <c r="G2586" t="s">
        <v>851</v>
      </c>
    </row>
    <row r="2587" spans="1:7" hidden="1">
      <c r="A2587">
        <v>865430</v>
      </c>
      <c r="B2587" t="s">
        <v>7436</v>
      </c>
      <c r="C2587" t="s">
        <v>665</v>
      </c>
      <c r="D2587" t="s">
        <v>675</v>
      </c>
      <c r="E2587" t="s">
        <v>7437</v>
      </c>
      <c r="F2587" t="s">
        <v>7438</v>
      </c>
      <c r="G2587" t="s">
        <v>669</v>
      </c>
    </row>
    <row r="2588" spans="1:7" hidden="1">
      <c r="A2588">
        <v>865811</v>
      </c>
      <c r="B2588" t="s">
        <v>7439</v>
      </c>
      <c r="C2588" t="s">
        <v>665</v>
      </c>
      <c r="D2588" t="s">
        <v>675</v>
      </c>
      <c r="E2588" t="s">
        <v>7440</v>
      </c>
      <c r="F2588" t="s">
        <v>7441</v>
      </c>
      <c r="G2588" t="s">
        <v>1619</v>
      </c>
    </row>
    <row r="2589" spans="1:7" hidden="1">
      <c r="A2589">
        <v>865064</v>
      </c>
      <c r="B2589" t="s">
        <v>7442</v>
      </c>
      <c r="C2589" t="s">
        <v>665</v>
      </c>
      <c r="D2589" t="s">
        <v>675</v>
      </c>
      <c r="E2589" t="s">
        <v>7443</v>
      </c>
      <c r="F2589" t="s">
        <v>7444</v>
      </c>
      <c r="G2589" t="s">
        <v>1139</v>
      </c>
    </row>
    <row r="2590" spans="1:7" hidden="1">
      <c r="A2590">
        <v>866623</v>
      </c>
      <c r="B2590" t="s">
        <v>7445</v>
      </c>
      <c r="C2590" t="s">
        <v>665</v>
      </c>
      <c r="D2590" t="s">
        <v>675</v>
      </c>
      <c r="E2590" t="s">
        <v>7446</v>
      </c>
      <c r="F2590" t="s">
        <v>7447</v>
      </c>
      <c r="G2590" t="s">
        <v>888</v>
      </c>
    </row>
    <row r="2591" spans="1:7" hidden="1">
      <c r="A2591">
        <v>865093</v>
      </c>
      <c r="B2591" t="s">
        <v>7448</v>
      </c>
      <c r="C2591" t="s">
        <v>665</v>
      </c>
      <c r="D2591" t="s">
        <v>675</v>
      </c>
      <c r="E2591" t="s">
        <v>7449</v>
      </c>
      <c r="F2591" t="s">
        <v>7450</v>
      </c>
      <c r="G2591" t="s">
        <v>1334</v>
      </c>
    </row>
    <row r="2592" spans="1:7" hidden="1">
      <c r="A2592">
        <v>864501</v>
      </c>
      <c r="B2592" t="s">
        <v>7451</v>
      </c>
      <c r="C2592" t="s">
        <v>665</v>
      </c>
      <c r="D2592" t="s">
        <v>675</v>
      </c>
      <c r="E2592" t="s">
        <v>835</v>
      </c>
      <c r="F2592" t="s">
        <v>668</v>
      </c>
      <c r="G2592" t="s">
        <v>884</v>
      </c>
    </row>
    <row r="2593" spans="1:7" hidden="1">
      <c r="A2593">
        <v>865617</v>
      </c>
      <c r="B2593" t="s">
        <v>7452</v>
      </c>
      <c r="C2593" t="s">
        <v>665</v>
      </c>
      <c r="D2593" t="s">
        <v>675</v>
      </c>
      <c r="E2593" t="s">
        <v>7453</v>
      </c>
      <c r="F2593" t="s">
        <v>7454</v>
      </c>
      <c r="G2593" t="s">
        <v>1128</v>
      </c>
    </row>
    <row r="2594" spans="1:7" hidden="1">
      <c r="A2594">
        <v>867789</v>
      </c>
      <c r="B2594" t="s">
        <v>7455</v>
      </c>
      <c r="C2594" t="s">
        <v>665</v>
      </c>
      <c r="D2594" t="s">
        <v>675</v>
      </c>
      <c r="E2594" t="s">
        <v>7456</v>
      </c>
      <c r="F2594" t="s">
        <v>7457</v>
      </c>
      <c r="G2594" t="s">
        <v>851</v>
      </c>
    </row>
    <row r="2595" spans="1:7" hidden="1">
      <c r="A2595">
        <v>865112</v>
      </c>
      <c r="B2595" t="s">
        <v>7458</v>
      </c>
      <c r="C2595" t="s">
        <v>665</v>
      </c>
      <c r="D2595" t="s">
        <v>675</v>
      </c>
      <c r="E2595" t="s">
        <v>7459</v>
      </c>
      <c r="F2595" t="s">
        <v>7460</v>
      </c>
      <c r="G2595" t="s">
        <v>1162</v>
      </c>
    </row>
    <row r="2596" spans="1:7" hidden="1">
      <c r="A2596">
        <v>867484</v>
      </c>
      <c r="B2596" t="s">
        <v>7461</v>
      </c>
      <c r="C2596" t="s">
        <v>665</v>
      </c>
      <c r="D2596" t="s">
        <v>675</v>
      </c>
      <c r="E2596" t="s">
        <v>7462</v>
      </c>
      <c r="F2596" t="s">
        <v>7463</v>
      </c>
      <c r="G2596" t="s">
        <v>842</v>
      </c>
    </row>
    <row r="2597" spans="1:7" hidden="1">
      <c r="A2597">
        <v>867133</v>
      </c>
      <c r="B2597" t="s">
        <v>7464</v>
      </c>
      <c r="C2597" t="s">
        <v>665</v>
      </c>
      <c r="D2597" t="s">
        <v>675</v>
      </c>
      <c r="E2597" t="s">
        <v>7465</v>
      </c>
      <c r="F2597" t="s">
        <v>7466</v>
      </c>
      <c r="G2597" t="s">
        <v>851</v>
      </c>
    </row>
    <row r="2598" spans="1:7" hidden="1">
      <c r="A2598">
        <v>865989</v>
      </c>
      <c r="B2598" t="s">
        <v>7467</v>
      </c>
      <c r="C2598" t="s">
        <v>665</v>
      </c>
      <c r="D2598" t="s">
        <v>675</v>
      </c>
      <c r="E2598" t="s">
        <v>7468</v>
      </c>
      <c r="F2598" t="s">
        <v>7469</v>
      </c>
      <c r="G2598" t="s">
        <v>799</v>
      </c>
    </row>
    <row r="2599" spans="1:7" hidden="1">
      <c r="A2599">
        <v>865526</v>
      </c>
      <c r="B2599" t="s">
        <v>7470</v>
      </c>
      <c r="C2599" t="s">
        <v>665</v>
      </c>
      <c r="D2599" t="s">
        <v>675</v>
      </c>
      <c r="E2599" t="s">
        <v>7471</v>
      </c>
      <c r="F2599" t="s">
        <v>7472</v>
      </c>
      <c r="G2599" t="s">
        <v>1038</v>
      </c>
    </row>
    <row r="2600" spans="1:7" hidden="1">
      <c r="A2600">
        <v>864247</v>
      </c>
      <c r="B2600" t="s">
        <v>7473</v>
      </c>
      <c r="C2600" t="s">
        <v>665</v>
      </c>
      <c r="D2600" t="s">
        <v>675</v>
      </c>
      <c r="E2600" t="s">
        <v>835</v>
      </c>
      <c r="F2600" t="s">
        <v>668</v>
      </c>
      <c r="G2600" t="s">
        <v>1128</v>
      </c>
    </row>
    <row r="2601" spans="1:7" hidden="1">
      <c r="A2601">
        <v>864213</v>
      </c>
      <c r="B2601" t="s">
        <v>7474</v>
      </c>
      <c r="C2601" t="s">
        <v>665</v>
      </c>
      <c r="D2601" t="s">
        <v>675</v>
      </c>
      <c r="E2601" t="s">
        <v>835</v>
      </c>
      <c r="F2601" t="s">
        <v>668</v>
      </c>
      <c r="G2601" t="s">
        <v>1078</v>
      </c>
    </row>
    <row r="2602" spans="1:7" hidden="1">
      <c r="A2602">
        <v>864531</v>
      </c>
      <c r="B2602" t="s">
        <v>7475</v>
      </c>
      <c r="C2602" t="s">
        <v>665</v>
      </c>
      <c r="D2602" t="s">
        <v>675</v>
      </c>
      <c r="E2602" t="s">
        <v>835</v>
      </c>
      <c r="F2602" t="s">
        <v>668</v>
      </c>
      <c r="G2602" t="s">
        <v>828</v>
      </c>
    </row>
    <row r="2603" spans="1:7" hidden="1">
      <c r="A2603">
        <v>867592</v>
      </c>
      <c r="B2603" t="s">
        <v>7476</v>
      </c>
      <c r="C2603" t="s">
        <v>665</v>
      </c>
      <c r="D2603" t="s">
        <v>675</v>
      </c>
      <c r="E2603" t="s">
        <v>7477</v>
      </c>
      <c r="F2603" t="s">
        <v>7478</v>
      </c>
      <c r="G2603" t="s">
        <v>1089</v>
      </c>
    </row>
    <row r="2604" spans="1:7" hidden="1">
      <c r="A2604">
        <v>864229</v>
      </c>
      <c r="B2604" t="s">
        <v>7479</v>
      </c>
      <c r="C2604" t="s">
        <v>665</v>
      </c>
      <c r="D2604" t="s">
        <v>675</v>
      </c>
      <c r="E2604" t="s">
        <v>835</v>
      </c>
      <c r="F2604" t="s">
        <v>668</v>
      </c>
      <c r="G2604" t="s">
        <v>1038</v>
      </c>
    </row>
    <row r="2605" spans="1:7" hidden="1">
      <c r="A2605">
        <v>867744</v>
      </c>
      <c r="B2605" t="s">
        <v>7480</v>
      </c>
      <c r="C2605" t="s">
        <v>665</v>
      </c>
      <c r="D2605" t="s">
        <v>675</v>
      </c>
      <c r="E2605" t="s">
        <v>7481</v>
      </c>
      <c r="F2605" t="s">
        <v>7482</v>
      </c>
      <c r="G2605" t="s">
        <v>1128</v>
      </c>
    </row>
    <row r="2606" spans="1:7" hidden="1">
      <c r="A2606">
        <v>866778</v>
      </c>
      <c r="B2606" t="s">
        <v>7483</v>
      </c>
      <c r="C2606" t="s">
        <v>665</v>
      </c>
      <c r="D2606" t="s">
        <v>675</v>
      </c>
      <c r="E2606" t="s">
        <v>7484</v>
      </c>
      <c r="F2606" t="s">
        <v>7485</v>
      </c>
      <c r="G2606" t="s">
        <v>809</v>
      </c>
    </row>
    <row r="2607" spans="1:7" hidden="1">
      <c r="A2607">
        <v>864297</v>
      </c>
      <c r="B2607" t="s">
        <v>7486</v>
      </c>
      <c r="C2607" t="s">
        <v>665</v>
      </c>
      <c r="D2607" t="s">
        <v>675</v>
      </c>
      <c r="E2607" t="s">
        <v>835</v>
      </c>
      <c r="F2607" t="s">
        <v>668</v>
      </c>
      <c r="G2607" t="s">
        <v>1045</v>
      </c>
    </row>
    <row r="2608" spans="1:7" hidden="1">
      <c r="A2608">
        <v>867311</v>
      </c>
      <c r="B2608" t="s">
        <v>7487</v>
      </c>
      <c r="C2608" t="s">
        <v>665</v>
      </c>
      <c r="D2608" t="s">
        <v>675</v>
      </c>
      <c r="E2608" t="s">
        <v>7488</v>
      </c>
      <c r="F2608" t="s">
        <v>7489</v>
      </c>
      <c r="G2608" t="s">
        <v>1219</v>
      </c>
    </row>
    <row r="2609" spans="1:7" hidden="1">
      <c r="A2609">
        <v>864417</v>
      </c>
      <c r="B2609" t="s">
        <v>7490</v>
      </c>
      <c r="C2609" t="s">
        <v>665</v>
      </c>
      <c r="D2609" t="s">
        <v>675</v>
      </c>
      <c r="E2609" t="s">
        <v>835</v>
      </c>
      <c r="F2609" t="s">
        <v>668</v>
      </c>
      <c r="G2609" t="s">
        <v>1089</v>
      </c>
    </row>
    <row r="2610" spans="1:7" hidden="1">
      <c r="A2610">
        <v>864265</v>
      </c>
      <c r="B2610" t="s">
        <v>7491</v>
      </c>
      <c r="C2610" t="s">
        <v>665</v>
      </c>
      <c r="D2610" t="s">
        <v>675</v>
      </c>
      <c r="E2610" t="s">
        <v>835</v>
      </c>
      <c r="F2610" t="s">
        <v>668</v>
      </c>
      <c r="G2610" t="s">
        <v>1619</v>
      </c>
    </row>
    <row r="2611" spans="1:7" hidden="1">
      <c r="A2611">
        <v>865990</v>
      </c>
      <c r="B2611" t="s">
        <v>7492</v>
      </c>
      <c r="C2611" t="s">
        <v>665</v>
      </c>
      <c r="D2611" t="s">
        <v>675</v>
      </c>
      <c r="E2611" t="s">
        <v>7493</v>
      </c>
      <c r="F2611" t="s">
        <v>7494</v>
      </c>
      <c r="G2611" t="s">
        <v>799</v>
      </c>
    </row>
    <row r="2612" spans="1:7" hidden="1">
      <c r="A2612">
        <v>867411</v>
      </c>
      <c r="B2612" t="s">
        <v>7495</v>
      </c>
      <c r="C2612" t="s">
        <v>665</v>
      </c>
      <c r="D2612" t="s">
        <v>675</v>
      </c>
      <c r="E2612" t="s">
        <v>7496</v>
      </c>
      <c r="F2612" t="s">
        <v>7497</v>
      </c>
      <c r="G2612" t="s">
        <v>1110</v>
      </c>
    </row>
    <row r="2613" spans="1:7" hidden="1">
      <c r="A2613">
        <v>866576</v>
      </c>
      <c r="B2613" t="s">
        <v>7498</v>
      </c>
      <c r="C2613" t="s">
        <v>665</v>
      </c>
      <c r="D2613" t="s">
        <v>675</v>
      </c>
      <c r="E2613" t="s">
        <v>7499</v>
      </c>
      <c r="F2613" t="s">
        <v>7500</v>
      </c>
      <c r="G2613" t="s">
        <v>1053</v>
      </c>
    </row>
    <row r="2614" spans="1:7" hidden="1">
      <c r="A2614">
        <v>866155</v>
      </c>
      <c r="B2614" t="s">
        <v>7501</v>
      </c>
      <c r="C2614" t="s">
        <v>665</v>
      </c>
      <c r="D2614" t="s">
        <v>675</v>
      </c>
      <c r="E2614" t="s">
        <v>7502</v>
      </c>
      <c r="F2614" t="s">
        <v>7503</v>
      </c>
      <c r="G2614" t="s">
        <v>705</v>
      </c>
    </row>
    <row r="2615" spans="1:7" hidden="1">
      <c r="A2615">
        <v>864418</v>
      </c>
      <c r="B2615" t="s">
        <v>7504</v>
      </c>
      <c r="C2615" t="s">
        <v>665</v>
      </c>
      <c r="D2615" t="s">
        <v>675</v>
      </c>
      <c r="E2615" t="s">
        <v>835</v>
      </c>
      <c r="F2615" t="s">
        <v>668</v>
      </c>
      <c r="G2615" t="s">
        <v>1341</v>
      </c>
    </row>
    <row r="2616" spans="1:7" hidden="1">
      <c r="A2616">
        <v>864603</v>
      </c>
      <c r="B2616" t="s">
        <v>7505</v>
      </c>
      <c r="C2616" t="s">
        <v>665</v>
      </c>
      <c r="D2616" t="s">
        <v>675</v>
      </c>
      <c r="E2616" t="s">
        <v>835</v>
      </c>
      <c r="F2616" t="s">
        <v>668</v>
      </c>
      <c r="G2616" t="s">
        <v>1263</v>
      </c>
    </row>
    <row r="2617" spans="1:7" hidden="1">
      <c r="A2617">
        <v>865720</v>
      </c>
      <c r="B2617" t="s">
        <v>7506</v>
      </c>
      <c r="C2617" t="s">
        <v>665</v>
      </c>
      <c r="D2617" t="s">
        <v>675</v>
      </c>
      <c r="E2617" t="s">
        <v>7507</v>
      </c>
      <c r="F2617" t="s">
        <v>7508</v>
      </c>
      <c r="G2617" t="s">
        <v>1209</v>
      </c>
    </row>
    <row r="2618" spans="1:7" hidden="1">
      <c r="A2618">
        <v>866354</v>
      </c>
      <c r="B2618" t="s">
        <v>7509</v>
      </c>
      <c r="C2618" t="s">
        <v>665</v>
      </c>
      <c r="D2618" t="s">
        <v>675</v>
      </c>
      <c r="E2618" t="s">
        <v>7510</v>
      </c>
      <c r="F2618" t="s">
        <v>7511</v>
      </c>
      <c r="G2618" t="s">
        <v>1296</v>
      </c>
    </row>
    <row r="2619" spans="1:7" hidden="1">
      <c r="A2619">
        <v>867312</v>
      </c>
      <c r="B2619" t="s">
        <v>7512</v>
      </c>
      <c r="C2619" t="s">
        <v>665</v>
      </c>
      <c r="D2619" t="s">
        <v>675</v>
      </c>
      <c r="E2619" t="s">
        <v>7513</v>
      </c>
      <c r="F2619" t="s">
        <v>7514</v>
      </c>
      <c r="G2619" t="s">
        <v>1219</v>
      </c>
    </row>
    <row r="2620" spans="1:7" hidden="1">
      <c r="A2620">
        <v>867485</v>
      </c>
      <c r="B2620" t="s">
        <v>7515</v>
      </c>
      <c r="C2620" t="s">
        <v>665</v>
      </c>
      <c r="D2620" t="s">
        <v>675</v>
      </c>
      <c r="E2620" t="s">
        <v>7516</v>
      </c>
      <c r="F2620" t="s">
        <v>7517</v>
      </c>
      <c r="G2620" t="s">
        <v>842</v>
      </c>
    </row>
    <row r="2621" spans="1:7" hidden="1">
      <c r="A2621">
        <v>867134</v>
      </c>
      <c r="B2621" t="s">
        <v>7518</v>
      </c>
      <c r="C2621" t="s">
        <v>665</v>
      </c>
      <c r="D2621" t="s">
        <v>675</v>
      </c>
      <c r="E2621" t="s">
        <v>7519</v>
      </c>
      <c r="F2621" t="s">
        <v>7520</v>
      </c>
      <c r="G2621" t="s">
        <v>851</v>
      </c>
    </row>
    <row r="2622" spans="1:7" hidden="1">
      <c r="A2622">
        <v>867747</v>
      </c>
      <c r="B2622" t="s">
        <v>7521</v>
      </c>
      <c r="C2622" t="s">
        <v>665</v>
      </c>
      <c r="D2622" t="s">
        <v>675</v>
      </c>
      <c r="E2622" t="s">
        <v>7522</v>
      </c>
      <c r="F2622" t="s">
        <v>7523</v>
      </c>
      <c r="G2622" t="s">
        <v>1619</v>
      </c>
    </row>
    <row r="2623" spans="1:7" hidden="1">
      <c r="A2623">
        <v>867412</v>
      </c>
      <c r="B2623" t="s">
        <v>7524</v>
      </c>
      <c r="C2623" t="s">
        <v>665</v>
      </c>
      <c r="D2623" t="s">
        <v>675</v>
      </c>
      <c r="E2623" t="s">
        <v>7525</v>
      </c>
      <c r="F2623" t="s">
        <v>7526</v>
      </c>
      <c r="G2623" t="s">
        <v>1110</v>
      </c>
    </row>
    <row r="2624" spans="1:7" hidden="1">
      <c r="A2624">
        <v>866065</v>
      </c>
      <c r="B2624" t="s">
        <v>7527</v>
      </c>
      <c r="C2624" t="s">
        <v>665</v>
      </c>
      <c r="D2624" t="s">
        <v>675</v>
      </c>
      <c r="E2624" t="s">
        <v>7528</v>
      </c>
      <c r="F2624" t="s">
        <v>7529</v>
      </c>
      <c r="G2624" t="s">
        <v>828</v>
      </c>
    </row>
    <row r="2625" spans="1:7" hidden="1">
      <c r="A2625">
        <v>865618</v>
      </c>
      <c r="B2625" t="s">
        <v>7530</v>
      </c>
      <c r="C2625" t="s">
        <v>665</v>
      </c>
      <c r="D2625" t="s">
        <v>675</v>
      </c>
      <c r="E2625" t="s">
        <v>7531</v>
      </c>
      <c r="F2625" t="s">
        <v>7532</v>
      </c>
      <c r="G2625" t="s">
        <v>1128</v>
      </c>
    </row>
    <row r="2626" spans="1:7" hidden="1">
      <c r="A2626">
        <v>864873</v>
      </c>
      <c r="B2626" t="s">
        <v>7533</v>
      </c>
      <c r="C2626" t="s">
        <v>665</v>
      </c>
      <c r="D2626" t="s">
        <v>675</v>
      </c>
      <c r="E2626" t="s">
        <v>7534</v>
      </c>
      <c r="F2626" t="s">
        <v>7535</v>
      </c>
      <c r="G2626" t="s">
        <v>605</v>
      </c>
    </row>
    <row r="2627" spans="1:7" hidden="1">
      <c r="A2627">
        <v>866549</v>
      </c>
      <c r="B2627" t="s">
        <v>7536</v>
      </c>
      <c r="C2627" t="s">
        <v>665</v>
      </c>
      <c r="D2627" t="s">
        <v>675</v>
      </c>
      <c r="E2627" t="s">
        <v>7537</v>
      </c>
      <c r="F2627" t="s">
        <v>7538</v>
      </c>
      <c r="G2627" t="s">
        <v>779</v>
      </c>
    </row>
    <row r="2628" spans="1:7" hidden="1">
      <c r="A2628">
        <v>867541</v>
      </c>
      <c r="B2628" t="s">
        <v>7539</v>
      </c>
      <c r="C2628" t="s">
        <v>665</v>
      </c>
      <c r="D2628" t="s">
        <v>675</v>
      </c>
      <c r="E2628" t="s">
        <v>7540</v>
      </c>
      <c r="F2628" t="s">
        <v>7541</v>
      </c>
      <c r="G2628" t="s">
        <v>898</v>
      </c>
    </row>
    <row r="2629" spans="1:7" hidden="1">
      <c r="A2629">
        <v>864968</v>
      </c>
      <c r="B2629" t="s">
        <v>7542</v>
      </c>
      <c r="C2629" t="s">
        <v>665</v>
      </c>
      <c r="D2629" t="s">
        <v>675</v>
      </c>
      <c r="E2629" t="s">
        <v>7543</v>
      </c>
      <c r="F2629" t="s">
        <v>7544</v>
      </c>
      <c r="G2629" t="s">
        <v>865</v>
      </c>
    </row>
    <row r="2630" spans="1:7" hidden="1">
      <c r="A2630">
        <v>865559</v>
      </c>
      <c r="B2630" t="s">
        <v>7545</v>
      </c>
      <c r="C2630" t="s">
        <v>665</v>
      </c>
      <c r="D2630" t="s">
        <v>675</v>
      </c>
      <c r="E2630" t="s">
        <v>7546</v>
      </c>
      <c r="F2630" t="s">
        <v>7547</v>
      </c>
      <c r="G2630" t="s">
        <v>685</v>
      </c>
    </row>
    <row r="2631" spans="1:7" hidden="1">
      <c r="A2631">
        <v>864526</v>
      </c>
      <c r="B2631" t="s">
        <v>7548</v>
      </c>
      <c r="C2631" t="s">
        <v>665</v>
      </c>
      <c r="D2631" t="s">
        <v>675</v>
      </c>
      <c r="E2631" t="s">
        <v>835</v>
      </c>
      <c r="F2631" t="s">
        <v>668</v>
      </c>
      <c r="G2631" t="s">
        <v>1053</v>
      </c>
    </row>
    <row r="2632" spans="1:7" hidden="1">
      <c r="A2632">
        <v>865274</v>
      </c>
      <c r="B2632" t="s">
        <v>7549</v>
      </c>
      <c r="C2632" t="s">
        <v>665</v>
      </c>
      <c r="D2632" t="s">
        <v>675</v>
      </c>
      <c r="E2632" t="s">
        <v>7550</v>
      </c>
      <c r="F2632" t="s">
        <v>7551</v>
      </c>
      <c r="G2632" t="s">
        <v>874</v>
      </c>
    </row>
    <row r="2633" spans="1:7" hidden="1">
      <c r="A2633">
        <v>866780</v>
      </c>
      <c r="B2633" t="s">
        <v>7552</v>
      </c>
      <c r="C2633" t="s">
        <v>665</v>
      </c>
      <c r="D2633" t="s">
        <v>675</v>
      </c>
      <c r="E2633" t="s">
        <v>7553</v>
      </c>
      <c r="F2633" t="s">
        <v>7554</v>
      </c>
      <c r="G2633" t="s">
        <v>809</v>
      </c>
    </row>
    <row r="2634" spans="1:7" hidden="1">
      <c r="A2634">
        <v>865337</v>
      </c>
      <c r="B2634" t="s">
        <v>7555</v>
      </c>
      <c r="C2634" t="s">
        <v>665</v>
      </c>
      <c r="D2634" t="s">
        <v>675</v>
      </c>
      <c r="E2634" t="s">
        <v>7556</v>
      </c>
      <c r="F2634" t="s">
        <v>7557</v>
      </c>
      <c r="G2634" t="s">
        <v>925</v>
      </c>
    </row>
    <row r="2635" spans="1:7" hidden="1">
      <c r="A2635">
        <v>866577</v>
      </c>
      <c r="B2635" t="s">
        <v>7558</v>
      </c>
      <c r="C2635" t="s">
        <v>665</v>
      </c>
      <c r="D2635" t="s">
        <v>675</v>
      </c>
      <c r="E2635" t="s">
        <v>7559</v>
      </c>
      <c r="F2635" t="s">
        <v>7560</v>
      </c>
      <c r="G2635" t="s">
        <v>1053</v>
      </c>
    </row>
    <row r="2636" spans="1:7" hidden="1">
      <c r="A2636">
        <v>867363</v>
      </c>
      <c r="B2636" t="s">
        <v>7561</v>
      </c>
      <c r="C2636" t="s">
        <v>665</v>
      </c>
      <c r="D2636" t="s">
        <v>675</v>
      </c>
      <c r="E2636" t="s">
        <v>7562</v>
      </c>
      <c r="F2636" t="s">
        <v>7563</v>
      </c>
      <c r="G2636" t="s">
        <v>1326</v>
      </c>
    </row>
    <row r="2637" spans="1:7" hidden="1">
      <c r="A2637">
        <v>866781</v>
      </c>
      <c r="B2637" t="s">
        <v>7564</v>
      </c>
      <c r="C2637" t="s">
        <v>665</v>
      </c>
      <c r="D2637" t="s">
        <v>675</v>
      </c>
      <c r="E2637" t="s">
        <v>7565</v>
      </c>
      <c r="F2637" t="s">
        <v>7566</v>
      </c>
      <c r="G2637" t="s">
        <v>809</v>
      </c>
    </row>
    <row r="2638" spans="1:7" hidden="1">
      <c r="A2638">
        <v>864889</v>
      </c>
      <c r="B2638" t="s">
        <v>7567</v>
      </c>
      <c r="C2638" t="s">
        <v>665</v>
      </c>
      <c r="D2638" t="s">
        <v>675</v>
      </c>
      <c r="E2638" t="s">
        <v>7568</v>
      </c>
      <c r="F2638" t="s">
        <v>7569</v>
      </c>
      <c r="G2638" t="s">
        <v>1673</v>
      </c>
    </row>
    <row r="2639" spans="1:7" hidden="1">
      <c r="A2639">
        <v>865967</v>
      </c>
      <c r="B2639" t="s">
        <v>7570</v>
      </c>
      <c r="C2639" t="s">
        <v>665</v>
      </c>
      <c r="D2639" t="s">
        <v>675</v>
      </c>
      <c r="E2639" t="s">
        <v>7571</v>
      </c>
      <c r="F2639" t="s">
        <v>7572</v>
      </c>
      <c r="G2639" t="s">
        <v>937</v>
      </c>
    </row>
    <row r="2640" spans="1:7" hidden="1">
      <c r="A2640">
        <v>866355</v>
      </c>
      <c r="B2640" t="s">
        <v>7573</v>
      </c>
      <c r="C2640" t="s">
        <v>665</v>
      </c>
      <c r="D2640" t="s">
        <v>675</v>
      </c>
      <c r="E2640" t="s">
        <v>7574</v>
      </c>
      <c r="F2640" t="s">
        <v>7575</v>
      </c>
      <c r="G2640" t="s">
        <v>1296</v>
      </c>
    </row>
    <row r="2641" spans="1:7" hidden="1">
      <c r="A2641">
        <v>865968</v>
      </c>
      <c r="B2641" t="s">
        <v>7576</v>
      </c>
      <c r="C2641" t="s">
        <v>665</v>
      </c>
      <c r="D2641" t="s">
        <v>675</v>
      </c>
      <c r="E2641" t="s">
        <v>7577</v>
      </c>
      <c r="F2641" t="s">
        <v>7578</v>
      </c>
      <c r="G2641" t="s">
        <v>937</v>
      </c>
    </row>
    <row r="2642" spans="1:7" hidden="1">
      <c r="A2642">
        <v>866486</v>
      </c>
      <c r="B2642" t="s">
        <v>7579</v>
      </c>
      <c r="C2642" t="s">
        <v>665</v>
      </c>
      <c r="D2642" t="s">
        <v>675</v>
      </c>
      <c r="E2642" t="s">
        <v>7580</v>
      </c>
      <c r="F2642" t="s">
        <v>7581</v>
      </c>
      <c r="G2642" t="s">
        <v>683</v>
      </c>
    </row>
    <row r="2643" spans="1:7" hidden="1">
      <c r="A2643">
        <v>866987</v>
      </c>
      <c r="B2643" t="s">
        <v>7582</v>
      </c>
      <c r="C2643" t="s">
        <v>665</v>
      </c>
      <c r="D2643" t="s">
        <v>675</v>
      </c>
      <c r="E2643" t="s">
        <v>7583</v>
      </c>
      <c r="F2643" t="s">
        <v>7584</v>
      </c>
      <c r="G2643" t="s">
        <v>1049</v>
      </c>
    </row>
    <row r="2644" spans="1:7" hidden="1">
      <c r="A2644">
        <v>864931</v>
      </c>
      <c r="B2644" t="s">
        <v>7585</v>
      </c>
      <c r="C2644" t="s">
        <v>665</v>
      </c>
      <c r="D2644" t="s">
        <v>675</v>
      </c>
      <c r="E2644" t="s">
        <v>7586</v>
      </c>
      <c r="F2644" t="s">
        <v>7587</v>
      </c>
      <c r="G2644" t="s">
        <v>905</v>
      </c>
    </row>
    <row r="2645" spans="1:7" hidden="1">
      <c r="A2645">
        <v>867413</v>
      </c>
      <c r="B2645" t="s">
        <v>7588</v>
      </c>
      <c r="C2645" t="s">
        <v>665</v>
      </c>
      <c r="D2645" t="s">
        <v>675</v>
      </c>
      <c r="E2645" t="s">
        <v>7589</v>
      </c>
      <c r="F2645" t="s">
        <v>7590</v>
      </c>
      <c r="G2645" t="s">
        <v>1110</v>
      </c>
    </row>
    <row r="2646" spans="1:7" hidden="1">
      <c r="A2646">
        <v>864874</v>
      </c>
      <c r="B2646" t="s">
        <v>7591</v>
      </c>
      <c r="C2646" t="s">
        <v>665</v>
      </c>
      <c r="D2646" t="s">
        <v>675</v>
      </c>
      <c r="E2646" t="s">
        <v>7592</v>
      </c>
      <c r="F2646" t="s">
        <v>7593</v>
      </c>
      <c r="G2646" t="s">
        <v>605</v>
      </c>
    </row>
    <row r="2647" spans="1:7" hidden="1">
      <c r="A2647">
        <v>866782</v>
      </c>
      <c r="B2647" t="s">
        <v>7594</v>
      </c>
      <c r="C2647" t="s">
        <v>665</v>
      </c>
      <c r="D2647" t="s">
        <v>675</v>
      </c>
      <c r="E2647" t="s">
        <v>7595</v>
      </c>
      <c r="F2647" t="s">
        <v>7596</v>
      </c>
      <c r="G2647" t="s">
        <v>809</v>
      </c>
    </row>
    <row r="2648" spans="1:7" hidden="1">
      <c r="A2648">
        <v>865885</v>
      </c>
      <c r="B2648" t="s">
        <v>7597</v>
      </c>
      <c r="C2648" t="s">
        <v>665</v>
      </c>
      <c r="D2648" t="s">
        <v>675</v>
      </c>
      <c r="E2648" t="s">
        <v>7598</v>
      </c>
      <c r="F2648" t="s">
        <v>7599</v>
      </c>
      <c r="G2648" t="s">
        <v>787</v>
      </c>
    </row>
    <row r="2649" spans="1:7" hidden="1">
      <c r="A2649">
        <v>866487</v>
      </c>
      <c r="B2649" t="s">
        <v>7600</v>
      </c>
      <c r="C2649" t="s">
        <v>665</v>
      </c>
      <c r="D2649" t="s">
        <v>675</v>
      </c>
      <c r="E2649" t="s">
        <v>7601</v>
      </c>
      <c r="F2649" t="s">
        <v>7602</v>
      </c>
      <c r="G2649" t="s">
        <v>683</v>
      </c>
    </row>
    <row r="2650" spans="1:7" hidden="1">
      <c r="A2650">
        <v>864544</v>
      </c>
      <c r="B2650" t="s">
        <v>7603</v>
      </c>
      <c r="C2650" t="s">
        <v>665</v>
      </c>
      <c r="D2650" t="s">
        <v>675</v>
      </c>
      <c r="E2650" t="s">
        <v>835</v>
      </c>
      <c r="F2650" t="s">
        <v>668</v>
      </c>
      <c r="G2650" t="s">
        <v>1296</v>
      </c>
    </row>
    <row r="2651" spans="1:7" hidden="1">
      <c r="A2651">
        <v>867364</v>
      </c>
      <c r="B2651" t="s">
        <v>7604</v>
      </c>
      <c r="C2651" t="s">
        <v>665</v>
      </c>
      <c r="D2651" t="s">
        <v>675</v>
      </c>
      <c r="E2651" t="s">
        <v>7605</v>
      </c>
      <c r="F2651" t="s">
        <v>7606</v>
      </c>
      <c r="G2651" t="s">
        <v>1326</v>
      </c>
    </row>
    <row r="2652" spans="1:7" hidden="1">
      <c r="A2652">
        <v>867542</v>
      </c>
      <c r="B2652" t="s">
        <v>7607</v>
      </c>
      <c r="C2652" t="s">
        <v>665</v>
      </c>
      <c r="D2652" t="s">
        <v>675</v>
      </c>
      <c r="E2652" t="s">
        <v>7608</v>
      </c>
      <c r="F2652" t="s">
        <v>7609</v>
      </c>
      <c r="G2652" t="s">
        <v>898</v>
      </c>
    </row>
    <row r="2653" spans="1:7" hidden="1">
      <c r="A2653">
        <v>866207</v>
      </c>
      <c r="B2653" t="s">
        <v>7610</v>
      </c>
      <c r="C2653" t="s">
        <v>665</v>
      </c>
      <c r="D2653" t="s">
        <v>675</v>
      </c>
      <c r="E2653" t="s">
        <v>7611</v>
      </c>
      <c r="F2653" t="s">
        <v>7612</v>
      </c>
      <c r="G2653" t="s">
        <v>860</v>
      </c>
    </row>
    <row r="2654" spans="1:7" hidden="1">
      <c r="A2654">
        <v>867414</v>
      </c>
      <c r="B2654" t="s">
        <v>7613</v>
      </c>
      <c r="C2654" t="s">
        <v>665</v>
      </c>
      <c r="D2654" t="s">
        <v>675</v>
      </c>
      <c r="E2654" t="s">
        <v>7614</v>
      </c>
      <c r="F2654" t="s">
        <v>7615</v>
      </c>
      <c r="G2654" t="s">
        <v>1110</v>
      </c>
    </row>
    <row r="2655" spans="1:7" hidden="1">
      <c r="A2655">
        <v>866208</v>
      </c>
      <c r="B2655" t="s">
        <v>7616</v>
      </c>
      <c r="C2655" t="s">
        <v>665</v>
      </c>
      <c r="D2655" t="s">
        <v>675</v>
      </c>
      <c r="E2655" t="s">
        <v>7617</v>
      </c>
      <c r="F2655" t="s">
        <v>7618</v>
      </c>
      <c r="G2655" t="s">
        <v>860</v>
      </c>
    </row>
    <row r="2656" spans="1:7" hidden="1">
      <c r="A2656">
        <v>864419</v>
      </c>
      <c r="B2656" t="s">
        <v>7619</v>
      </c>
      <c r="C2656" t="s">
        <v>665</v>
      </c>
      <c r="D2656" t="s">
        <v>675</v>
      </c>
      <c r="E2656" t="s">
        <v>835</v>
      </c>
      <c r="F2656" t="s">
        <v>668</v>
      </c>
      <c r="G2656" t="s">
        <v>842</v>
      </c>
    </row>
    <row r="2657" spans="1:7" hidden="1">
      <c r="A2657">
        <v>865721</v>
      </c>
      <c r="B2657" t="s">
        <v>7620</v>
      </c>
      <c r="C2657" t="s">
        <v>665</v>
      </c>
      <c r="D2657" t="s">
        <v>675</v>
      </c>
      <c r="E2657" t="s">
        <v>7621</v>
      </c>
      <c r="F2657" t="s">
        <v>7622</v>
      </c>
      <c r="G2657" t="s">
        <v>1209</v>
      </c>
    </row>
    <row r="2658" spans="1:7" hidden="1">
      <c r="A2658">
        <v>867339</v>
      </c>
      <c r="B2658" t="s">
        <v>7623</v>
      </c>
      <c r="C2658" t="s">
        <v>665</v>
      </c>
      <c r="D2658" t="s">
        <v>675</v>
      </c>
      <c r="E2658" t="s">
        <v>7624</v>
      </c>
      <c r="F2658" t="s">
        <v>7625</v>
      </c>
      <c r="G2658" t="s">
        <v>955</v>
      </c>
    </row>
    <row r="2659" spans="1:7" hidden="1">
      <c r="A2659">
        <v>864420</v>
      </c>
      <c r="B2659" t="s">
        <v>7626</v>
      </c>
      <c r="C2659" t="s">
        <v>665</v>
      </c>
      <c r="D2659" t="s">
        <v>675</v>
      </c>
      <c r="E2659" t="s">
        <v>835</v>
      </c>
      <c r="F2659" t="s">
        <v>668</v>
      </c>
      <c r="G2659" t="s">
        <v>851</v>
      </c>
    </row>
    <row r="2660" spans="1:7" hidden="1">
      <c r="A2660">
        <v>864890</v>
      </c>
      <c r="B2660" t="s">
        <v>7627</v>
      </c>
      <c r="C2660" t="s">
        <v>665</v>
      </c>
      <c r="D2660" t="s">
        <v>675</v>
      </c>
      <c r="E2660" t="s">
        <v>7628</v>
      </c>
      <c r="F2660" t="s">
        <v>7629</v>
      </c>
      <c r="G2660" t="s">
        <v>1673</v>
      </c>
    </row>
    <row r="2661" spans="1:7" hidden="1">
      <c r="A2661">
        <v>867517</v>
      </c>
      <c r="B2661" t="s">
        <v>7630</v>
      </c>
      <c r="C2661" t="s">
        <v>665</v>
      </c>
      <c r="D2661" t="s">
        <v>675</v>
      </c>
      <c r="E2661" t="s">
        <v>7631</v>
      </c>
      <c r="F2661" t="s">
        <v>7632</v>
      </c>
      <c r="G2661" t="s">
        <v>895</v>
      </c>
    </row>
    <row r="2662" spans="1:7" hidden="1">
      <c r="A2662">
        <v>865195</v>
      </c>
      <c r="B2662" t="s">
        <v>7633</v>
      </c>
      <c r="C2662" t="s">
        <v>665</v>
      </c>
      <c r="D2662" t="s">
        <v>675</v>
      </c>
      <c r="E2662" t="s">
        <v>7634</v>
      </c>
      <c r="F2662" t="s">
        <v>7635</v>
      </c>
      <c r="G2662" t="s">
        <v>1114</v>
      </c>
    </row>
    <row r="2663" spans="1:7" hidden="1">
      <c r="A2663">
        <v>866988</v>
      </c>
      <c r="B2663" t="s">
        <v>7636</v>
      </c>
      <c r="C2663" t="s">
        <v>665</v>
      </c>
      <c r="D2663" t="s">
        <v>675</v>
      </c>
      <c r="E2663" t="s">
        <v>7637</v>
      </c>
      <c r="F2663" t="s">
        <v>7638</v>
      </c>
      <c r="G2663" t="s">
        <v>1049</v>
      </c>
    </row>
    <row r="2664" spans="1:7" hidden="1">
      <c r="A2664">
        <v>864178</v>
      </c>
      <c r="B2664" t="s">
        <v>7639</v>
      </c>
      <c r="C2664" t="s">
        <v>665</v>
      </c>
      <c r="D2664" t="s">
        <v>675</v>
      </c>
      <c r="E2664" t="s">
        <v>835</v>
      </c>
      <c r="F2664" t="s">
        <v>668</v>
      </c>
      <c r="G2664" t="s">
        <v>1162</v>
      </c>
    </row>
    <row r="2665" spans="1:7" hidden="1">
      <c r="A2665">
        <v>864189</v>
      </c>
      <c r="B2665" t="s">
        <v>7640</v>
      </c>
      <c r="C2665" t="s">
        <v>665</v>
      </c>
      <c r="D2665" t="s">
        <v>675</v>
      </c>
      <c r="E2665" t="s">
        <v>835</v>
      </c>
      <c r="F2665" t="s">
        <v>668</v>
      </c>
      <c r="G2665" t="s">
        <v>1114</v>
      </c>
    </row>
    <row r="2666" spans="1:7" hidden="1">
      <c r="A2666">
        <v>866066</v>
      </c>
      <c r="B2666" t="s">
        <v>7641</v>
      </c>
      <c r="C2666" t="s">
        <v>665</v>
      </c>
      <c r="D2666" t="s">
        <v>675</v>
      </c>
      <c r="E2666" t="s">
        <v>7642</v>
      </c>
      <c r="F2666" t="s">
        <v>7643</v>
      </c>
      <c r="G2666" t="s">
        <v>828</v>
      </c>
    </row>
    <row r="2667" spans="1:7" hidden="1">
      <c r="A2667">
        <v>866624</v>
      </c>
      <c r="B2667" t="s">
        <v>7644</v>
      </c>
      <c r="C2667" t="s">
        <v>665</v>
      </c>
      <c r="D2667" t="s">
        <v>675</v>
      </c>
      <c r="E2667" t="s">
        <v>7645</v>
      </c>
      <c r="F2667" t="s">
        <v>7646</v>
      </c>
      <c r="G2667" t="s">
        <v>888</v>
      </c>
    </row>
    <row r="2668" spans="1:7" hidden="1">
      <c r="A2668">
        <v>865232</v>
      </c>
      <c r="B2668" t="s">
        <v>7647</v>
      </c>
      <c r="C2668" t="s">
        <v>665</v>
      </c>
      <c r="D2668" t="s">
        <v>675</v>
      </c>
      <c r="E2668" t="s">
        <v>7648</v>
      </c>
      <c r="F2668" t="s">
        <v>7649</v>
      </c>
      <c r="G2668" t="s">
        <v>1319</v>
      </c>
    </row>
    <row r="2669" spans="1:7" hidden="1">
      <c r="A2669">
        <v>866989</v>
      </c>
      <c r="B2669" t="s">
        <v>7650</v>
      </c>
      <c r="C2669" t="s">
        <v>665</v>
      </c>
      <c r="D2669" t="s">
        <v>675</v>
      </c>
      <c r="E2669" t="s">
        <v>7651</v>
      </c>
      <c r="F2669" t="s">
        <v>7652</v>
      </c>
      <c r="G2669" t="s">
        <v>1049</v>
      </c>
    </row>
    <row r="2670" spans="1:7" hidden="1">
      <c r="A2670">
        <v>864532</v>
      </c>
      <c r="B2670" t="s">
        <v>7653</v>
      </c>
      <c r="C2670" t="s">
        <v>665</v>
      </c>
      <c r="D2670" t="s">
        <v>675</v>
      </c>
      <c r="E2670" t="s">
        <v>835</v>
      </c>
      <c r="F2670" t="s">
        <v>668</v>
      </c>
      <c r="G2670" t="s">
        <v>705</v>
      </c>
    </row>
    <row r="2671" spans="1:7" hidden="1">
      <c r="A2671">
        <v>864588</v>
      </c>
      <c r="B2671" t="s">
        <v>7654</v>
      </c>
      <c r="C2671" t="s">
        <v>665</v>
      </c>
      <c r="D2671" t="s">
        <v>675</v>
      </c>
      <c r="E2671" t="s">
        <v>835</v>
      </c>
      <c r="F2671" t="s">
        <v>668</v>
      </c>
      <c r="G2671" t="s">
        <v>1263</v>
      </c>
    </row>
    <row r="2672" spans="1:7" hidden="1">
      <c r="A2672">
        <v>865527</v>
      </c>
      <c r="B2672" t="s">
        <v>7655</v>
      </c>
      <c r="C2672" t="s">
        <v>665</v>
      </c>
      <c r="D2672" t="s">
        <v>675</v>
      </c>
      <c r="E2672" t="s">
        <v>7656</v>
      </c>
      <c r="F2672" t="s">
        <v>7657</v>
      </c>
      <c r="G2672" t="s">
        <v>1038</v>
      </c>
    </row>
    <row r="2673" spans="1:7" hidden="1">
      <c r="A2673">
        <v>864502</v>
      </c>
      <c r="B2673" t="s">
        <v>7658</v>
      </c>
      <c r="C2673" t="s">
        <v>665</v>
      </c>
      <c r="D2673" t="s">
        <v>675</v>
      </c>
      <c r="E2673" t="s">
        <v>835</v>
      </c>
      <c r="F2673" t="s">
        <v>668</v>
      </c>
      <c r="G2673" t="s">
        <v>1045</v>
      </c>
    </row>
    <row r="2674" spans="1:7" hidden="1">
      <c r="A2674">
        <v>864562</v>
      </c>
      <c r="B2674" t="s">
        <v>7659</v>
      </c>
      <c r="C2674" t="s">
        <v>665</v>
      </c>
      <c r="D2674" t="s">
        <v>675</v>
      </c>
      <c r="E2674" t="s">
        <v>835</v>
      </c>
      <c r="F2674" t="s">
        <v>668</v>
      </c>
      <c r="G2674" t="s">
        <v>1049</v>
      </c>
    </row>
    <row r="2675" spans="1:7" hidden="1">
      <c r="A2675">
        <v>865431</v>
      </c>
      <c r="B2675" t="s">
        <v>7660</v>
      </c>
      <c r="C2675" t="s">
        <v>665</v>
      </c>
      <c r="D2675" t="s">
        <v>675</v>
      </c>
      <c r="E2675" t="s">
        <v>7661</v>
      </c>
      <c r="F2675" t="s">
        <v>7662</v>
      </c>
      <c r="G2675" t="s">
        <v>669</v>
      </c>
    </row>
    <row r="2676" spans="1:7" hidden="1">
      <c r="A2676">
        <v>864289</v>
      </c>
      <c r="B2676" t="s">
        <v>7663</v>
      </c>
      <c r="C2676" t="s">
        <v>665</v>
      </c>
      <c r="D2676" t="s">
        <v>675</v>
      </c>
      <c r="E2676" t="s">
        <v>835</v>
      </c>
      <c r="F2676" t="s">
        <v>668</v>
      </c>
      <c r="G2676" t="s">
        <v>901</v>
      </c>
    </row>
    <row r="2677" spans="1:7" hidden="1">
      <c r="A2677">
        <v>864186</v>
      </c>
      <c r="B2677" t="s">
        <v>7664</v>
      </c>
      <c r="C2677" t="s">
        <v>665</v>
      </c>
      <c r="D2677" t="s">
        <v>675</v>
      </c>
      <c r="E2677" t="s">
        <v>835</v>
      </c>
      <c r="F2677" t="s">
        <v>668</v>
      </c>
      <c r="G2677" t="s">
        <v>1114</v>
      </c>
    </row>
    <row r="2678" spans="1:7" hidden="1">
      <c r="A2678">
        <v>866550</v>
      </c>
      <c r="B2678" t="s">
        <v>7665</v>
      </c>
      <c r="C2678" t="s">
        <v>665</v>
      </c>
      <c r="D2678" t="s">
        <v>675</v>
      </c>
      <c r="E2678" t="s">
        <v>7666</v>
      </c>
      <c r="F2678" t="s">
        <v>7667</v>
      </c>
      <c r="G2678" t="s">
        <v>779</v>
      </c>
    </row>
    <row r="2679" spans="1:7" hidden="1">
      <c r="A2679">
        <v>867135</v>
      </c>
      <c r="B2679" t="s">
        <v>7668</v>
      </c>
      <c r="C2679" t="s">
        <v>665</v>
      </c>
      <c r="D2679" t="s">
        <v>675</v>
      </c>
      <c r="E2679" t="s">
        <v>7669</v>
      </c>
      <c r="F2679" t="s">
        <v>7670</v>
      </c>
      <c r="G2679" t="s">
        <v>851</v>
      </c>
    </row>
    <row r="2680" spans="1:7" hidden="1">
      <c r="A2680">
        <v>864263</v>
      </c>
      <c r="B2680" t="s">
        <v>7671</v>
      </c>
      <c r="C2680" t="s">
        <v>665</v>
      </c>
      <c r="D2680" t="s">
        <v>675</v>
      </c>
      <c r="E2680" t="s">
        <v>835</v>
      </c>
      <c r="F2680" t="s">
        <v>668</v>
      </c>
      <c r="G2680" t="s">
        <v>1619</v>
      </c>
    </row>
    <row r="2681" spans="1:7" hidden="1">
      <c r="A2681">
        <v>865065</v>
      </c>
      <c r="B2681" t="s">
        <v>7672</v>
      </c>
      <c r="C2681" t="s">
        <v>665</v>
      </c>
      <c r="D2681" t="s">
        <v>675</v>
      </c>
      <c r="E2681" t="s">
        <v>7673</v>
      </c>
      <c r="F2681" t="s">
        <v>7674</v>
      </c>
      <c r="G2681" t="s">
        <v>1139</v>
      </c>
    </row>
    <row r="2682" spans="1:7" hidden="1">
      <c r="A2682">
        <v>866356</v>
      </c>
      <c r="B2682" t="s">
        <v>7675</v>
      </c>
      <c r="C2682" t="s">
        <v>665</v>
      </c>
      <c r="D2682" t="s">
        <v>675</v>
      </c>
      <c r="E2682" t="s">
        <v>7676</v>
      </c>
      <c r="F2682" t="s">
        <v>7677</v>
      </c>
      <c r="G2682" t="s">
        <v>1296</v>
      </c>
    </row>
    <row r="2683" spans="1:7" hidden="1">
      <c r="A2683">
        <v>866156</v>
      </c>
      <c r="B2683" t="s">
        <v>7678</v>
      </c>
      <c r="C2683" t="s">
        <v>665</v>
      </c>
      <c r="D2683" t="s">
        <v>675</v>
      </c>
      <c r="E2683" t="s">
        <v>7679</v>
      </c>
      <c r="F2683" t="s">
        <v>7680</v>
      </c>
      <c r="G2683" t="s">
        <v>705</v>
      </c>
    </row>
    <row r="2684" spans="1:7" hidden="1">
      <c r="A2684">
        <v>864503</v>
      </c>
      <c r="B2684" t="s">
        <v>7681</v>
      </c>
      <c r="C2684" t="s">
        <v>665</v>
      </c>
      <c r="D2684" t="s">
        <v>675</v>
      </c>
      <c r="E2684" t="s">
        <v>835</v>
      </c>
      <c r="F2684" t="s">
        <v>668</v>
      </c>
      <c r="G2684" t="s">
        <v>842</v>
      </c>
    </row>
    <row r="2685" spans="1:7" hidden="1">
      <c r="A2685">
        <v>867220</v>
      </c>
      <c r="B2685" t="s">
        <v>7682</v>
      </c>
      <c r="C2685" t="s">
        <v>665</v>
      </c>
      <c r="D2685" t="s">
        <v>675</v>
      </c>
      <c r="E2685" t="s">
        <v>7683</v>
      </c>
      <c r="F2685" t="s">
        <v>7684</v>
      </c>
      <c r="G2685" t="s">
        <v>944</v>
      </c>
    </row>
    <row r="2686" spans="1:7" hidden="1">
      <c r="A2686">
        <v>865432</v>
      </c>
      <c r="B2686" t="s">
        <v>7685</v>
      </c>
      <c r="C2686" t="s">
        <v>665</v>
      </c>
      <c r="D2686" t="s">
        <v>675</v>
      </c>
      <c r="E2686" t="s">
        <v>7686</v>
      </c>
      <c r="F2686" t="s">
        <v>7687</v>
      </c>
      <c r="G2686" t="s">
        <v>669</v>
      </c>
    </row>
    <row r="2687" spans="1:7" hidden="1">
      <c r="A2687">
        <v>866209</v>
      </c>
      <c r="B2687" t="s">
        <v>7688</v>
      </c>
      <c r="C2687" t="s">
        <v>665</v>
      </c>
      <c r="D2687" t="s">
        <v>675</v>
      </c>
      <c r="E2687" t="s">
        <v>7689</v>
      </c>
      <c r="F2687" t="s">
        <v>7690</v>
      </c>
      <c r="G2687" t="s">
        <v>860</v>
      </c>
    </row>
    <row r="2688" spans="1:7" hidden="1">
      <c r="A2688">
        <v>864269</v>
      </c>
      <c r="B2688" t="s">
        <v>7691</v>
      </c>
      <c r="C2688" t="s">
        <v>665</v>
      </c>
      <c r="D2688" t="s">
        <v>675</v>
      </c>
      <c r="E2688" t="s">
        <v>835</v>
      </c>
      <c r="F2688" t="s">
        <v>668</v>
      </c>
      <c r="G2688" t="s">
        <v>992</v>
      </c>
    </row>
    <row r="2689" spans="1:7" hidden="1">
      <c r="A2689">
        <v>864875</v>
      </c>
      <c r="B2689" t="s">
        <v>7692</v>
      </c>
      <c r="C2689" t="s">
        <v>665</v>
      </c>
      <c r="D2689" t="s">
        <v>675</v>
      </c>
      <c r="E2689" t="s">
        <v>7693</v>
      </c>
      <c r="F2689" t="s">
        <v>7694</v>
      </c>
      <c r="G2689" t="s">
        <v>605</v>
      </c>
    </row>
    <row r="2690" spans="1:7" hidden="1">
      <c r="A2690">
        <v>865812</v>
      </c>
      <c r="B2690" t="s">
        <v>7695</v>
      </c>
      <c r="C2690" t="s">
        <v>665</v>
      </c>
      <c r="D2690" t="s">
        <v>675</v>
      </c>
      <c r="E2690" t="s">
        <v>7696</v>
      </c>
      <c r="F2690" t="s">
        <v>7697</v>
      </c>
      <c r="G2690" t="s">
        <v>1619</v>
      </c>
    </row>
    <row r="2691" spans="1:7" hidden="1">
      <c r="A2691">
        <v>867136</v>
      </c>
      <c r="B2691" t="s">
        <v>7698</v>
      </c>
      <c r="C2691" t="s">
        <v>665</v>
      </c>
      <c r="D2691" t="s">
        <v>675</v>
      </c>
      <c r="E2691" t="s">
        <v>7699</v>
      </c>
      <c r="F2691" t="s">
        <v>7700</v>
      </c>
      <c r="G2691" t="s">
        <v>851</v>
      </c>
    </row>
    <row r="2692" spans="1:7" hidden="1">
      <c r="A2692">
        <v>865433</v>
      </c>
      <c r="B2692" t="s">
        <v>7701</v>
      </c>
      <c r="C2692" t="s">
        <v>665</v>
      </c>
      <c r="D2692" t="s">
        <v>675</v>
      </c>
      <c r="E2692" t="s">
        <v>7702</v>
      </c>
      <c r="F2692" t="s">
        <v>7703</v>
      </c>
      <c r="G2692" t="s">
        <v>669</v>
      </c>
    </row>
    <row r="2693" spans="1:7" hidden="1">
      <c r="A2693">
        <v>865921</v>
      </c>
      <c r="B2693" t="s">
        <v>7704</v>
      </c>
      <c r="C2693" t="s">
        <v>665</v>
      </c>
      <c r="D2693" t="s">
        <v>675</v>
      </c>
      <c r="E2693" t="s">
        <v>7705</v>
      </c>
      <c r="F2693" t="s">
        <v>7706</v>
      </c>
      <c r="G2693" t="s">
        <v>901</v>
      </c>
    </row>
    <row r="2694" spans="1:7" hidden="1">
      <c r="A2694">
        <v>865385</v>
      </c>
      <c r="B2694" t="s">
        <v>7707</v>
      </c>
      <c r="C2694" t="s">
        <v>665</v>
      </c>
      <c r="D2694" t="s">
        <v>675</v>
      </c>
      <c r="E2694" t="s">
        <v>7708</v>
      </c>
      <c r="F2694" t="s">
        <v>7709</v>
      </c>
      <c r="G2694" t="s">
        <v>1078</v>
      </c>
    </row>
    <row r="2695" spans="1:7" hidden="1">
      <c r="A2695">
        <v>865619</v>
      </c>
      <c r="B2695" t="s">
        <v>7710</v>
      </c>
      <c r="C2695" t="s">
        <v>665</v>
      </c>
      <c r="D2695" t="s">
        <v>675</v>
      </c>
      <c r="E2695" t="s">
        <v>7711</v>
      </c>
      <c r="F2695" t="s">
        <v>7712</v>
      </c>
      <c r="G2695" t="s">
        <v>1128</v>
      </c>
    </row>
    <row r="2696" spans="1:7" hidden="1">
      <c r="A2696">
        <v>864285</v>
      </c>
      <c r="B2696" t="s">
        <v>7713</v>
      </c>
      <c r="C2696" t="s">
        <v>665</v>
      </c>
      <c r="D2696" t="s">
        <v>675</v>
      </c>
      <c r="E2696" t="s">
        <v>835</v>
      </c>
      <c r="F2696" t="s">
        <v>668</v>
      </c>
      <c r="G2696" t="s">
        <v>901</v>
      </c>
    </row>
    <row r="2697" spans="1:7" hidden="1">
      <c r="A2697">
        <v>866990</v>
      </c>
      <c r="B2697" t="s">
        <v>7714</v>
      </c>
      <c r="C2697" t="s">
        <v>665</v>
      </c>
      <c r="D2697" t="s">
        <v>675</v>
      </c>
      <c r="E2697" t="s">
        <v>7715</v>
      </c>
      <c r="F2697" t="s">
        <v>7716</v>
      </c>
      <c r="G2697" t="s">
        <v>1049</v>
      </c>
    </row>
    <row r="2698" spans="1:7" hidden="1">
      <c r="A2698">
        <v>866210</v>
      </c>
      <c r="B2698" t="s">
        <v>7717</v>
      </c>
      <c r="C2698" t="s">
        <v>665</v>
      </c>
      <c r="D2698" t="s">
        <v>675</v>
      </c>
      <c r="E2698" t="s">
        <v>7718</v>
      </c>
      <c r="F2698" t="s">
        <v>7719</v>
      </c>
      <c r="G2698" t="s">
        <v>860</v>
      </c>
    </row>
    <row r="2699" spans="1:7" hidden="1">
      <c r="A2699">
        <v>866783</v>
      </c>
      <c r="B2699" t="s">
        <v>7720</v>
      </c>
      <c r="C2699" t="s">
        <v>665</v>
      </c>
      <c r="D2699" t="s">
        <v>675</v>
      </c>
      <c r="E2699" t="s">
        <v>7721</v>
      </c>
      <c r="F2699" t="s">
        <v>7722</v>
      </c>
      <c r="G2699" t="s">
        <v>809</v>
      </c>
    </row>
    <row r="2700" spans="1:7" hidden="1">
      <c r="A2700">
        <v>864129</v>
      </c>
      <c r="B2700" t="s">
        <v>7723</v>
      </c>
      <c r="C2700" t="s">
        <v>665</v>
      </c>
      <c r="D2700" t="s">
        <v>675</v>
      </c>
      <c r="E2700" t="s">
        <v>835</v>
      </c>
      <c r="F2700" t="s">
        <v>668</v>
      </c>
      <c r="G2700" t="s">
        <v>1319</v>
      </c>
    </row>
    <row r="2701" spans="1:7" hidden="1">
      <c r="A2701">
        <v>866551</v>
      </c>
      <c r="B2701" t="s">
        <v>7724</v>
      </c>
      <c r="C2701" t="s">
        <v>665</v>
      </c>
      <c r="D2701" t="s">
        <v>675</v>
      </c>
      <c r="E2701" t="s">
        <v>7725</v>
      </c>
      <c r="F2701" t="s">
        <v>7726</v>
      </c>
      <c r="G2701" t="s">
        <v>779</v>
      </c>
    </row>
    <row r="2702" spans="1:7" hidden="1">
      <c r="A2702">
        <v>866784</v>
      </c>
      <c r="B2702" t="s">
        <v>7727</v>
      </c>
      <c r="C2702" t="s">
        <v>665</v>
      </c>
      <c r="D2702" t="s">
        <v>675</v>
      </c>
      <c r="E2702" t="s">
        <v>7728</v>
      </c>
      <c r="F2702" t="s">
        <v>7729</v>
      </c>
      <c r="G2702" t="s">
        <v>809</v>
      </c>
    </row>
    <row r="2703" spans="1:7" hidden="1">
      <c r="A2703">
        <v>864504</v>
      </c>
      <c r="B2703" t="s">
        <v>7730</v>
      </c>
      <c r="C2703" t="s">
        <v>665</v>
      </c>
      <c r="D2703" t="s">
        <v>675</v>
      </c>
      <c r="E2703" t="s">
        <v>835</v>
      </c>
      <c r="F2703" t="s">
        <v>668</v>
      </c>
      <c r="G2703" t="s">
        <v>823</v>
      </c>
    </row>
    <row r="2704" spans="1:7" hidden="1">
      <c r="A2704">
        <v>866785</v>
      </c>
      <c r="B2704" t="s">
        <v>7731</v>
      </c>
      <c r="C2704" t="s">
        <v>665</v>
      </c>
      <c r="D2704" t="s">
        <v>675</v>
      </c>
      <c r="E2704" t="s">
        <v>7732</v>
      </c>
      <c r="F2704" t="s">
        <v>7733</v>
      </c>
      <c r="G2704" t="s">
        <v>809</v>
      </c>
    </row>
    <row r="2705" spans="1:7" hidden="1">
      <c r="A2705">
        <v>865310</v>
      </c>
      <c r="B2705" t="s">
        <v>7734</v>
      </c>
      <c r="C2705" t="s">
        <v>665</v>
      </c>
      <c r="D2705" t="s">
        <v>675</v>
      </c>
      <c r="E2705" t="s">
        <v>7735</v>
      </c>
      <c r="F2705" t="s">
        <v>7736</v>
      </c>
      <c r="G2705" t="s">
        <v>1241</v>
      </c>
    </row>
    <row r="2706" spans="1:7" hidden="1">
      <c r="A2706">
        <v>864421</v>
      </c>
      <c r="B2706" t="s">
        <v>7737</v>
      </c>
      <c r="C2706" t="s">
        <v>665</v>
      </c>
      <c r="D2706" t="s">
        <v>675</v>
      </c>
      <c r="E2706" t="s">
        <v>835</v>
      </c>
      <c r="F2706" t="s">
        <v>668</v>
      </c>
      <c r="G2706" t="s">
        <v>997</v>
      </c>
    </row>
    <row r="2707" spans="1:7" hidden="1">
      <c r="A2707">
        <v>865813</v>
      </c>
      <c r="B2707" t="s">
        <v>7738</v>
      </c>
      <c r="C2707" t="s">
        <v>665</v>
      </c>
      <c r="D2707" t="s">
        <v>675</v>
      </c>
      <c r="E2707" t="s">
        <v>7739</v>
      </c>
      <c r="F2707" t="s">
        <v>7740</v>
      </c>
      <c r="G2707" t="s">
        <v>1619</v>
      </c>
    </row>
    <row r="2708" spans="1:7" hidden="1">
      <c r="A2708">
        <v>866786</v>
      </c>
      <c r="B2708" t="s">
        <v>7741</v>
      </c>
      <c r="C2708" t="s">
        <v>665</v>
      </c>
      <c r="D2708" t="s">
        <v>675</v>
      </c>
      <c r="E2708" t="s">
        <v>7742</v>
      </c>
      <c r="F2708" t="s">
        <v>7743</v>
      </c>
      <c r="G2708" t="s">
        <v>809</v>
      </c>
    </row>
    <row r="2709" spans="1:7" hidden="1">
      <c r="A2709">
        <v>865740</v>
      </c>
      <c r="B2709" t="s">
        <v>7744</v>
      </c>
      <c r="C2709" t="s">
        <v>665</v>
      </c>
      <c r="D2709" t="s">
        <v>675</v>
      </c>
      <c r="E2709" t="s">
        <v>7745</v>
      </c>
      <c r="F2709" t="s">
        <v>7746</v>
      </c>
      <c r="G2709" t="s">
        <v>2287</v>
      </c>
    </row>
    <row r="2710" spans="1:7" hidden="1">
      <c r="A2710">
        <v>866578</v>
      </c>
      <c r="B2710" t="s">
        <v>7747</v>
      </c>
      <c r="C2710" t="s">
        <v>665</v>
      </c>
      <c r="D2710" t="s">
        <v>675</v>
      </c>
      <c r="E2710" t="s">
        <v>7748</v>
      </c>
      <c r="F2710" t="s">
        <v>7749</v>
      </c>
      <c r="G2710" t="s">
        <v>1053</v>
      </c>
    </row>
    <row r="2711" spans="1:7" hidden="1">
      <c r="A2711">
        <v>865434</v>
      </c>
      <c r="B2711" t="s">
        <v>7750</v>
      </c>
      <c r="C2711" t="s">
        <v>665</v>
      </c>
      <c r="D2711" t="s">
        <v>675</v>
      </c>
      <c r="E2711" t="s">
        <v>7751</v>
      </c>
      <c r="F2711" t="s">
        <v>7752</v>
      </c>
      <c r="G2711" t="s">
        <v>669</v>
      </c>
    </row>
    <row r="2712" spans="1:7" hidden="1">
      <c r="A2712">
        <v>864581</v>
      </c>
      <c r="B2712" t="s">
        <v>7753</v>
      </c>
      <c r="C2712" t="s">
        <v>665</v>
      </c>
      <c r="D2712" t="s">
        <v>675</v>
      </c>
      <c r="E2712" t="s">
        <v>835</v>
      </c>
      <c r="F2712" t="s">
        <v>668</v>
      </c>
      <c r="G2712" t="s">
        <v>1263</v>
      </c>
    </row>
    <row r="2713" spans="1:7" hidden="1">
      <c r="A2713">
        <v>865560</v>
      </c>
      <c r="B2713" t="s">
        <v>7754</v>
      </c>
      <c r="C2713" t="s">
        <v>665</v>
      </c>
      <c r="D2713" t="s">
        <v>675</v>
      </c>
      <c r="E2713" t="s">
        <v>7755</v>
      </c>
      <c r="F2713" t="s">
        <v>7756</v>
      </c>
      <c r="G2713" t="s">
        <v>685</v>
      </c>
    </row>
    <row r="2714" spans="1:7" hidden="1">
      <c r="A2714">
        <v>865481</v>
      </c>
      <c r="B2714" t="s">
        <v>7757</v>
      </c>
      <c r="C2714" t="s">
        <v>665</v>
      </c>
      <c r="D2714" t="s">
        <v>675</v>
      </c>
      <c r="E2714" t="s">
        <v>7758</v>
      </c>
      <c r="F2714" t="s">
        <v>7759</v>
      </c>
      <c r="G2714" t="s">
        <v>804</v>
      </c>
    </row>
    <row r="2715" spans="1:7" hidden="1">
      <c r="A2715">
        <v>865386</v>
      </c>
      <c r="B2715" t="s">
        <v>7760</v>
      </c>
      <c r="C2715" t="s">
        <v>665</v>
      </c>
      <c r="D2715" t="s">
        <v>675</v>
      </c>
      <c r="E2715" t="s">
        <v>7761</v>
      </c>
      <c r="F2715" t="s">
        <v>7762</v>
      </c>
      <c r="G2715" t="s">
        <v>1078</v>
      </c>
    </row>
    <row r="2716" spans="1:7" hidden="1">
      <c r="A2716">
        <v>867742</v>
      </c>
      <c r="B2716" t="s">
        <v>7763</v>
      </c>
      <c r="C2716" t="s">
        <v>665</v>
      </c>
      <c r="D2716" t="s">
        <v>675</v>
      </c>
      <c r="E2716" t="s">
        <v>7764</v>
      </c>
      <c r="F2716" t="s">
        <v>7765</v>
      </c>
      <c r="G2716" t="s">
        <v>669</v>
      </c>
    </row>
    <row r="2717" spans="1:7" hidden="1">
      <c r="A2717">
        <v>866488</v>
      </c>
      <c r="B2717" t="s">
        <v>7766</v>
      </c>
      <c r="C2717" t="s">
        <v>665</v>
      </c>
      <c r="D2717" t="s">
        <v>675</v>
      </c>
      <c r="E2717" t="s">
        <v>7767</v>
      </c>
      <c r="F2717" t="s">
        <v>7768</v>
      </c>
      <c r="G2717" t="s">
        <v>683</v>
      </c>
    </row>
    <row r="2718" spans="1:7" hidden="1">
      <c r="A2718">
        <v>867415</v>
      </c>
      <c r="B2718" t="s">
        <v>7769</v>
      </c>
      <c r="C2718" t="s">
        <v>665</v>
      </c>
      <c r="D2718" t="s">
        <v>675</v>
      </c>
      <c r="E2718" t="s">
        <v>7770</v>
      </c>
      <c r="F2718" t="s">
        <v>7771</v>
      </c>
      <c r="G2718" t="s">
        <v>1110</v>
      </c>
    </row>
    <row r="2719" spans="1:7" hidden="1">
      <c r="A2719">
        <v>866357</v>
      </c>
      <c r="B2719" t="s">
        <v>7772</v>
      </c>
      <c r="C2719" t="s">
        <v>665</v>
      </c>
      <c r="D2719" t="s">
        <v>675</v>
      </c>
      <c r="E2719" t="s">
        <v>7773</v>
      </c>
      <c r="F2719" t="s">
        <v>7774</v>
      </c>
      <c r="G2719" t="s">
        <v>1296</v>
      </c>
    </row>
    <row r="2720" spans="1:7" hidden="1">
      <c r="A2720">
        <v>866787</v>
      </c>
      <c r="B2720" t="s">
        <v>7775</v>
      </c>
      <c r="C2720" t="s">
        <v>665</v>
      </c>
      <c r="D2720" t="s">
        <v>675</v>
      </c>
      <c r="E2720" t="s">
        <v>7776</v>
      </c>
      <c r="F2720" t="s">
        <v>7777</v>
      </c>
      <c r="G2720" t="s">
        <v>809</v>
      </c>
    </row>
    <row r="2721" spans="1:7" hidden="1">
      <c r="A2721">
        <v>866157</v>
      </c>
      <c r="B2721" t="s">
        <v>7778</v>
      </c>
      <c r="C2721" t="s">
        <v>665</v>
      </c>
      <c r="D2721" t="s">
        <v>675</v>
      </c>
      <c r="E2721" t="s">
        <v>7779</v>
      </c>
      <c r="F2721" t="s">
        <v>7780</v>
      </c>
      <c r="G2721" t="s">
        <v>705</v>
      </c>
    </row>
    <row r="2722" spans="1:7" hidden="1">
      <c r="A2722">
        <v>867221</v>
      </c>
      <c r="B2722" t="s">
        <v>7781</v>
      </c>
      <c r="C2722" t="s">
        <v>665</v>
      </c>
      <c r="D2722" t="s">
        <v>675</v>
      </c>
      <c r="E2722" t="s">
        <v>7782</v>
      </c>
      <c r="F2722" t="s">
        <v>7783</v>
      </c>
      <c r="G2722" t="s">
        <v>944</v>
      </c>
    </row>
    <row r="2723" spans="1:7" hidden="1">
      <c r="A2723">
        <v>865969</v>
      </c>
      <c r="B2723" t="s">
        <v>7784</v>
      </c>
      <c r="C2723" t="s">
        <v>665</v>
      </c>
      <c r="D2723" t="s">
        <v>675</v>
      </c>
      <c r="E2723" t="s">
        <v>7785</v>
      </c>
      <c r="F2723" t="s">
        <v>7786</v>
      </c>
      <c r="G2723" t="s">
        <v>937</v>
      </c>
    </row>
    <row r="2724" spans="1:7" hidden="1">
      <c r="A2724">
        <v>865233</v>
      </c>
      <c r="B2724" t="s">
        <v>7787</v>
      </c>
      <c r="C2724" t="s">
        <v>665</v>
      </c>
      <c r="D2724" t="s">
        <v>675</v>
      </c>
      <c r="E2724" t="s">
        <v>7788</v>
      </c>
      <c r="F2724" t="s">
        <v>7789</v>
      </c>
      <c r="G2724" t="s">
        <v>1319</v>
      </c>
    </row>
    <row r="2725" spans="1:7" hidden="1">
      <c r="A2725">
        <v>865094</v>
      </c>
      <c r="B2725" t="s">
        <v>7790</v>
      </c>
      <c r="C2725" t="s">
        <v>665</v>
      </c>
      <c r="D2725" t="s">
        <v>675</v>
      </c>
      <c r="E2725" t="s">
        <v>7791</v>
      </c>
      <c r="F2725" t="s">
        <v>7792</v>
      </c>
      <c r="G2725" t="s">
        <v>1334</v>
      </c>
    </row>
    <row r="2726" spans="1:7" hidden="1">
      <c r="A2726">
        <v>866015</v>
      </c>
      <c r="B2726" t="s">
        <v>7793</v>
      </c>
      <c r="C2726" t="s">
        <v>665</v>
      </c>
      <c r="D2726" t="s">
        <v>675</v>
      </c>
      <c r="E2726" t="s">
        <v>7794</v>
      </c>
      <c r="F2726" t="s">
        <v>7795</v>
      </c>
      <c r="G2726" t="s">
        <v>1045</v>
      </c>
    </row>
    <row r="2727" spans="1:7" hidden="1">
      <c r="A2727">
        <v>867054</v>
      </c>
      <c r="B2727" t="s">
        <v>7796</v>
      </c>
      <c r="C2727" t="s">
        <v>665</v>
      </c>
      <c r="D2727" t="s">
        <v>675</v>
      </c>
      <c r="E2727" t="s">
        <v>7797</v>
      </c>
      <c r="F2727" t="s">
        <v>7798</v>
      </c>
      <c r="G2727" t="s">
        <v>823</v>
      </c>
    </row>
    <row r="2728" spans="1:7" hidden="1">
      <c r="A2728">
        <v>865722</v>
      </c>
      <c r="B2728" t="s">
        <v>7799</v>
      </c>
      <c r="C2728" t="s">
        <v>665</v>
      </c>
      <c r="D2728" t="s">
        <v>675</v>
      </c>
      <c r="E2728" t="s">
        <v>7800</v>
      </c>
      <c r="F2728" t="s">
        <v>7801</v>
      </c>
      <c r="G2728" t="s">
        <v>1209</v>
      </c>
    </row>
    <row r="2729" spans="1:7" hidden="1">
      <c r="A2729">
        <v>867450</v>
      </c>
      <c r="B2729" t="s">
        <v>7802</v>
      </c>
      <c r="C2729" t="s">
        <v>665</v>
      </c>
      <c r="D2729" t="s">
        <v>675</v>
      </c>
      <c r="E2729" t="s">
        <v>7803</v>
      </c>
      <c r="F2729" t="s">
        <v>7804</v>
      </c>
      <c r="G2729" t="s">
        <v>814</v>
      </c>
    </row>
    <row r="2730" spans="1:7" hidden="1">
      <c r="A2730">
        <v>865900</v>
      </c>
      <c r="B2730" t="s">
        <v>7805</v>
      </c>
      <c r="C2730" t="s">
        <v>665</v>
      </c>
      <c r="D2730" t="s">
        <v>675</v>
      </c>
      <c r="E2730" t="s">
        <v>7806</v>
      </c>
      <c r="F2730" t="s">
        <v>7807</v>
      </c>
      <c r="G2730" t="s">
        <v>1420</v>
      </c>
    </row>
    <row r="2731" spans="1:7" hidden="1">
      <c r="A2731">
        <v>865723</v>
      </c>
      <c r="B2731" t="s">
        <v>7808</v>
      </c>
      <c r="C2731" t="s">
        <v>665</v>
      </c>
      <c r="D2731" t="s">
        <v>675</v>
      </c>
      <c r="E2731" t="s">
        <v>7809</v>
      </c>
      <c r="F2731" t="s">
        <v>7810</v>
      </c>
      <c r="G2731" t="s">
        <v>1209</v>
      </c>
    </row>
    <row r="2732" spans="1:7" hidden="1">
      <c r="A2732">
        <v>867543</v>
      </c>
      <c r="B2732" t="s">
        <v>7811</v>
      </c>
      <c r="C2732" t="s">
        <v>665</v>
      </c>
      <c r="D2732" t="s">
        <v>675</v>
      </c>
      <c r="E2732" t="s">
        <v>7812</v>
      </c>
      <c r="F2732" t="s">
        <v>7813</v>
      </c>
      <c r="G2732" t="s">
        <v>898</v>
      </c>
    </row>
    <row r="2733" spans="1:7" hidden="1">
      <c r="A2733">
        <v>866852</v>
      </c>
      <c r="B2733" t="s">
        <v>730</v>
      </c>
      <c r="C2733" t="s">
        <v>665</v>
      </c>
      <c r="D2733" t="s">
        <v>675</v>
      </c>
      <c r="E2733" t="s">
        <v>7814</v>
      </c>
      <c r="F2733" t="s">
        <v>7815</v>
      </c>
      <c r="G2733" t="s">
        <v>1341</v>
      </c>
    </row>
    <row r="2734" spans="1:7" hidden="1">
      <c r="A2734">
        <v>866158</v>
      </c>
      <c r="B2734" t="s">
        <v>7816</v>
      </c>
      <c r="C2734" t="s">
        <v>665</v>
      </c>
      <c r="D2734" t="s">
        <v>675</v>
      </c>
      <c r="E2734" t="s">
        <v>7817</v>
      </c>
      <c r="F2734" t="s">
        <v>7818</v>
      </c>
      <c r="G2734" t="s">
        <v>705</v>
      </c>
    </row>
    <row r="2735" spans="1:7" hidden="1">
      <c r="A2735">
        <v>865482</v>
      </c>
      <c r="B2735" t="s">
        <v>7819</v>
      </c>
      <c r="C2735" t="s">
        <v>665</v>
      </c>
      <c r="D2735" t="s">
        <v>675</v>
      </c>
      <c r="E2735" t="s">
        <v>7820</v>
      </c>
      <c r="F2735" t="s">
        <v>7821</v>
      </c>
      <c r="G2735" t="s">
        <v>804</v>
      </c>
    </row>
    <row r="2736" spans="1:7" hidden="1">
      <c r="A2736">
        <v>865234</v>
      </c>
      <c r="B2736" t="s">
        <v>7822</v>
      </c>
      <c r="C2736" t="s">
        <v>665</v>
      </c>
      <c r="D2736" t="s">
        <v>675</v>
      </c>
      <c r="E2736" t="s">
        <v>7823</v>
      </c>
      <c r="F2736" t="s">
        <v>7824</v>
      </c>
      <c r="G2736" t="s">
        <v>1319</v>
      </c>
    </row>
    <row r="2737" spans="1:7" hidden="1">
      <c r="A2737">
        <v>865145</v>
      </c>
      <c r="B2737" t="s">
        <v>7825</v>
      </c>
      <c r="C2737" t="s">
        <v>665</v>
      </c>
      <c r="D2737" t="s">
        <v>675</v>
      </c>
      <c r="E2737" t="s">
        <v>7826</v>
      </c>
      <c r="F2737" t="s">
        <v>7827</v>
      </c>
      <c r="G2737" t="s">
        <v>846</v>
      </c>
    </row>
    <row r="2738" spans="1:7" hidden="1">
      <c r="A2738">
        <v>866358</v>
      </c>
      <c r="B2738" t="s">
        <v>7828</v>
      </c>
      <c r="C2738" t="s">
        <v>665</v>
      </c>
      <c r="D2738" t="s">
        <v>675</v>
      </c>
      <c r="E2738" t="s">
        <v>7829</v>
      </c>
      <c r="F2738" t="s">
        <v>7830</v>
      </c>
      <c r="G2738" t="s">
        <v>1296</v>
      </c>
    </row>
    <row r="2739" spans="1:7" hidden="1">
      <c r="A2739">
        <v>865095</v>
      </c>
      <c r="B2739" t="s">
        <v>7831</v>
      </c>
      <c r="C2739" t="s">
        <v>665</v>
      </c>
      <c r="D2739" t="s">
        <v>675</v>
      </c>
      <c r="E2739" t="s">
        <v>7832</v>
      </c>
      <c r="F2739" t="s">
        <v>7833</v>
      </c>
      <c r="G2739" t="s">
        <v>1334</v>
      </c>
    </row>
    <row r="2740" spans="1:7" hidden="1">
      <c r="A2740">
        <v>864422</v>
      </c>
      <c r="B2740" t="s">
        <v>7834</v>
      </c>
      <c r="C2740" t="s">
        <v>665</v>
      </c>
      <c r="D2740" t="s">
        <v>675</v>
      </c>
      <c r="E2740" t="s">
        <v>835</v>
      </c>
      <c r="F2740" t="s">
        <v>668</v>
      </c>
      <c r="G2740" t="s">
        <v>961</v>
      </c>
    </row>
    <row r="2741" spans="1:7" hidden="1">
      <c r="A2741">
        <v>867270</v>
      </c>
      <c r="B2741" t="s">
        <v>7835</v>
      </c>
      <c r="C2741" t="s">
        <v>665</v>
      </c>
      <c r="D2741" t="s">
        <v>675</v>
      </c>
      <c r="E2741" t="s">
        <v>7836</v>
      </c>
      <c r="F2741" t="s">
        <v>7837</v>
      </c>
      <c r="G2741" t="s">
        <v>884</v>
      </c>
    </row>
    <row r="2742" spans="1:7" hidden="1">
      <c r="A2742">
        <v>867055</v>
      </c>
      <c r="B2742" t="s">
        <v>7838</v>
      </c>
      <c r="C2742" t="s">
        <v>665</v>
      </c>
      <c r="D2742" t="s">
        <v>675</v>
      </c>
      <c r="E2742" t="s">
        <v>7839</v>
      </c>
      <c r="F2742" t="s">
        <v>7840</v>
      </c>
      <c r="G2742" t="s">
        <v>823</v>
      </c>
    </row>
    <row r="2743" spans="1:7" hidden="1">
      <c r="A2743">
        <v>866359</v>
      </c>
      <c r="B2743" t="s">
        <v>7841</v>
      </c>
      <c r="C2743" t="s">
        <v>665</v>
      </c>
      <c r="D2743" t="s">
        <v>675</v>
      </c>
      <c r="E2743" t="s">
        <v>7842</v>
      </c>
      <c r="F2743" t="s">
        <v>7843</v>
      </c>
      <c r="G2743" t="s">
        <v>1296</v>
      </c>
    </row>
    <row r="2744" spans="1:7" hidden="1">
      <c r="A2744">
        <v>866788</v>
      </c>
      <c r="B2744" t="s">
        <v>7844</v>
      </c>
      <c r="C2744" t="s">
        <v>665</v>
      </c>
      <c r="D2744" t="s">
        <v>675</v>
      </c>
      <c r="E2744" t="s">
        <v>7845</v>
      </c>
      <c r="F2744" t="s">
        <v>7846</v>
      </c>
      <c r="G2744" t="s">
        <v>809</v>
      </c>
    </row>
    <row r="2745" spans="1:7" hidden="1">
      <c r="A2745">
        <v>867223</v>
      </c>
      <c r="B2745" t="s">
        <v>7847</v>
      </c>
      <c r="C2745" t="s">
        <v>665</v>
      </c>
      <c r="D2745" t="s">
        <v>675</v>
      </c>
      <c r="E2745" t="s">
        <v>7848</v>
      </c>
      <c r="F2745" t="s">
        <v>7849</v>
      </c>
      <c r="G2745" t="s">
        <v>944</v>
      </c>
    </row>
    <row r="2746" spans="1:7" hidden="1">
      <c r="A2746">
        <v>865901</v>
      </c>
      <c r="B2746" t="s">
        <v>7850</v>
      </c>
      <c r="C2746" t="s">
        <v>665</v>
      </c>
      <c r="D2746" t="s">
        <v>675</v>
      </c>
      <c r="E2746" t="s">
        <v>7851</v>
      </c>
      <c r="F2746" t="s">
        <v>7852</v>
      </c>
      <c r="G2746" t="s">
        <v>1420</v>
      </c>
    </row>
    <row r="2747" spans="1:7" hidden="1">
      <c r="A2747">
        <v>865311</v>
      </c>
      <c r="B2747" t="s">
        <v>7853</v>
      </c>
      <c r="C2747" t="s">
        <v>665</v>
      </c>
      <c r="D2747" t="s">
        <v>675</v>
      </c>
      <c r="E2747" t="s">
        <v>7854</v>
      </c>
      <c r="F2747" t="s">
        <v>7855</v>
      </c>
      <c r="G2747" t="s">
        <v>1241</v>
      </c>
    </row>
    <row r="2748" spans="1:7" hidden="1">
      <c r="A2748">
        <v>866067</v>
      </c>
      <c r="B2748" t="s">
        <v>7856</v>
      </c>
      <c r="C2748" t="s">
        <v>665</v>
      </c>
      <c r="D2748" t="s">
        <v>675</v>
      </c>
      <c r="E2748" t="s">
        <v>7857</v>
      </c>
      <c r="F2748" t="s">
        <v>7858</v>
      </c>
      <c r="G2748" t="s">
        <v>828</v>
      </c>
    </row>
    <row r="2749" spans="1:7" hidden="1">
      <c r="A2749">
        <v>867271</v>
      </c>
      <c r="B2749" t="s">
        <v>7859</v>
      </c>
      <c r="C2749" t="s">
        <v>665</v>
      </c>
      <c r="D2749" t="s">
        <v>675</v>
      </c>
      <c r="E2749" t="s">
        <v>7860</v>
      </c>
      <c r="F2749" t="s">
        <v>7861</v>
      </c>
      <c r="G2749" t="s">
        <v>884</v>
      </c>
    </row>
    <row r="2750" spans="1:7" hidden="1">
      <c r="A2750">
        <v>867313</v>
      </c>
      <c r="B2750" t="s">
        <v>7862</v>
      </c>
      <c r="C2750" t="s">
        <v>665</v>
      </c>
      <c r="D2750" t="s">
        <v>675</v>
      </c>
      <c r="E2750" t="s">
        <v>7863</v>
      </c>
      <c r="F2750" t="s">
        <v>7864</v>
      </c>
      <c r="G2750" t="s">
        <v>1219</v>
      </c>
    </row>
    <row r="2751" spans="1:7" hidden="1">
      <c r="A2751">
        <v>864423</v>
      </c>
      <c r="B2751" t="s">
        <v>7865</v>
      </c>
      <c r="C2751" t="s">
        <v>665</v>
      </c>
      <c r="D2751" t="s">
        <v>675</v>
      </c>
      <c r="E2751" t="s">
        <v>835</v>
      </c>
      <c r="F2751" t="s">
        <v>668</v>
      </c>
      <c r="G2751" t="s">
        <v>1326</v>
      </c>
    </row>
    <row r="2752" spans="1:7" hidden="1">
      <c r="A2752">
        <v>867137</v>
      </c>
      <c r="B2752" t="s">
        <v>7866</v>
      </c>
      <c r="C2752" t="s">
        <v>665</v>
      </c>
      <c r="D2752" t="s">
        <v>675</v>
      </c>
      <c r="E2752" t="s">
        <v>7867</v>
      </c>
      <c r="F2752" t="s">
        <v>7868</v>
      </c>
      <c r="G2752" t="s">
        <v>851</v>
      </c>
    </row>
    <row r="2753" spans="1:7" hidden="1">
      <c r="A2753">
        <v>865312</v>
      </c>
      <c r="B2753" t="s">
        <v>7869</v>
      </c>
      <c r="C2753" t="s">
        <v>665</v>
      </c>
      <c r="D2753" t="s">
        <v>675</v>
      </c>
      <c r="E2753" t="s">
        <v>7870</v>
      </c>
      <c r="F2753" t="s">
        <v>7871</v>
      </c>
      <c r="G2753" t="s">
        <v>1241</v>
      </c>
    </row>
    <row r="2754" spans="1:7" hidden="1">
      <c r="A2754">
        <v>865887</v>
      </c>
      <c r="B2754" t="s">
        <v>7872</v>
      </c>
      <c r="C2754" t="s">
        <v>665</v>
      </c>
      <c r="D2754" t="s">
        <v>675</v>
      </c>
      <c r="E2754" t="s">
        <v>7873</v>
      </c>
      <c r="F2754" t="s">
        <v>7874</v>
      </c>
      <c r="G2754" t="s">
        <v>787</v>
      </c>
    </row>
    <row r="2755" spans="1:7" hidden="1">
      <c r="A2755">
        <v>866489</v>
      </c>
      <c r="B2755" t="s">
        <v>7875</v>
      </c>
      <c r="C2755" t="s">
        <v>665</v>
      </c>
      <c r="D2755" t="s">
        <v>675</v>
      </c>
      <c r="E2755" t="s">
        <v>7876</v>
      </c>
      <c r="F2755" t="s">
        <v>7877</v>
      </c>
      <c r="G2755" t="s">
        <v>683</v>
      </c>
    </row>
    <row r="2756" spans="1:7" hidden="1">
      <c r="A2756">
        <v>864606</v>
      </c>
      <c r="B2756" t="s">
        <v>7878</v>
      </c>
      <c r="C2756" t="s">
        <v>665</v>
      </c>
      <c r="D2756" t="s">
        <v>675</v>
      </c>
      <c r="E2756" t="s">
        <v>835</v>
      </c>
      <c r="F2756" t="s">
        <v>668</v>
      </c>
      <c r="G2756" t="s">
        <v>2765</v>
      </c>
    </row>
    <row r="2757" spans="1:7" hidden="1">
      <c r="A2757">
        <v>865235</v>
      </c>
      <c r="B2757" t="s">
        <v>7879</v>
      </c>
      <c r="C2757" t="s">
        <v>665</v>
      </c>
      <c r="D2757" t="s">
        <v>675</v>
      </c>
      <c r="E2757" t="s">
        <v>7880</v>
      </c>
      <c r="F2757" t="s">
        <v>7881</v>
      </c>
      <c r="G2757" t="s">
        <v>1319</v>
      </c>
    </row>
    <row r="2758" spans="1:7" hidden="1">
      <c r="A2758">
        <v>864424</v>
      </c>
      <c r="B2758" t="s">
        <v>7882</v>
      </c>
      <c r="C2758" t="s">
        <v>665</v>
      </c>
      <c r="D2758" t="s">
        <v>675</v>
      </c>
      <c r="E2758" t="s">
        <v>835</v>
      </c>
      <c r="F2758" t="s">
        <v>668</v>
      </c>
      <c r="G2758" t="s">
        <v>851</v>
      </c>
    </row>
    <row r="2759" spans="1:7" hidden="1">
      <c r="A2759">
        <v>864505</v>
      </c>
      <c r="B2759" t="s">
        <v>7883</v>
      </c>
      <c r="C2759" t="s">
        <v>665</v>
      </c>
      <c r="D2759" t="s">
        <v>675</v>
      </c>
      <c r="E2759" t="s">
        <v>835</v>
      </c>
      <c r="F2759" t="s">
        <v>668</v>
      </c>
      <c r="G2759" t="s">
        <v>1241</v>
      </c>
    </row>
    <row r="2760" spans="1:7" hidden="1">
      <c r="A2760">
        <v>866991</v>
      </c>
      <c r="B2760" t="s">
        <v>7884</v>
      </c>
      <c r="C2760" t="s">
        <v>665</v>
      </c>
      <c r="D2760" t="s">
        <v>675</v>
      </c>
      <c r="E2760" t="s">
        <v>7885</v>
      </c>
      <c r="F2760" t="s">
        <v>7886</v>
      </c>
      <c r="G2760" t="s">
        <v>1049</v>
      </c>
    </row>
    <row r="2761" spans="1:7" hidden="1">
      <c r="A2761">
        <v>865096</v>
      </c>
      <c r="B2761" t="s">
        <v>7887</v>
      </c>
      <c r="C2761" t="s">
        <v>665</v>
      </c>
      <c r="D2761" t="s">
        <v>675</v>
      </c>
      <c r="E2761" t="s">
        <v>7888</v>
      </c>
      <c r="F2761" t="s">
        <v>7889</v>
      </c>
      <c r="G2761" t="s">
        <v>1334</v>
      </c>
    </row>
    <row r="2762" spans="1:7" hidden="1">
      <c r="A2762">
        <v>865146</v>
      </c>
      <c r="B2762" t="s">
        <v>7890</v>
      </c>
      <c r="C2762" t="s">
        <v>665</v>
      </c>
      <c r="D2762" t="s">
        <v>675</v>
      </c>
      <c r="E2762" t="s">
        <v>7891</v>
      </c>
      <c r="F2762" t="s">
        <v>7892</v>
      </c>
      <c r="G2762" t="s">
        <v>846</v>
      </c>
    </row>
    <row r="2763" spans="1:7" hidden="1">
      <c r="A2763">
        <v>867633</v>
      </c>
      <c r="B2763" t="s">
        <v>7893</v>
      </c>
      <c r="C2763" t="s">
        <v>665</v>
      </c>
      <c r="D2763" t="s">
        <v>675</v>
      </c>
      <c r="E2763" t="s">
        <v>7894</v>
      </c>
      <c r="F2763" t="s">
        <v>7895</v>
      </c>
      <c r="G2763" t="s">
        <v>783</v>
      </c>
    </row>
    <row r="2764" spans="1:7" hidden="1">
      <c r="A2764">
        <v>866552</v>
      </c>
      <c r="B2764" t="s">
        <v>7896</v>
      </c>
      <c r="C2764" t="s">
        <v>665</v>
      </c>
      <c r="D2764" t="s">
        <v>675</v>
      </c>
      <c r="E2764" t="s">
        <v>7897</v>
      </c>
      <c r="F2764" t="s">
        <v>7898</v>
      </c>
      <c r="G2764" t="s">
        <v>779</v>
      </c>
    </row>
    <row r="2765" spans="1:7" hidden="1">
      <c r="A2765">
        <v>866244</v>
      </c>
      <c r="B2765" t="s">
        <v>7899</v>
      </c>
      <c r="C2765" t="s">
        <v>665</v>
      </c>
      <c r="D2765" t="s">
        <v>675</v>
      </c>
      <c r="E2765" t="s">
        <v>7900</v>
      </c>
      <c r="F2765" t="s">
        <v>7901</v>
      </c>
      <c r="G2765" t="s">
        <v>2765</v>
      </c>
    </row>
    <row r="2766" spans="1:7" hidden="1">
      <c r="A2766">
        <v>866789</v>
      </c>
      <c r="B2766" t="s">
        <v>7902</v>
      </c>
      <c r="C2766" t="s">
        <v>665</v>
      </c>
      <c r="D2766" t="s">
        <v>675</v>
      </c>
      <c r="E2766" t="s">
        <v>7903</v>
      </c>
      <c r="F2766" t="s">
        <v>7904</v>
      </c>
      <c r="G2766" t="s">
        <v>809</v>
      </c>
    </row>
    <row r="2767" spans="1:7" hidden="1">
      <c r="A2767">
        <v>867593</v>
      </c>
      <c r="B2767" t="s">
        <v>7905</v>
      </c>
      <c r="C2767" t="s">
        <v>665</v>
      </c>
      <c r="D2767" t="s">
        <v>675</v>
      </c>
      <c r="E2767" t="s">
        <v>7906</v>
      </c>
      <c r="F2767" t="s">
        <v>7907</v>
      </c>
      <c r="G2767" t="s">
        <v>1089</v>
      </c>
    </row>
    <row r="2768" spans="1:7" hidden="1">
      <c r="A2768">
        <v>865867</v>
      </c>
      <c r="B2768" t="s">
        <v>7908</v>
      </c>
      <c r="C2768" t="s">
        <v>665</v>
      </c>
      <c r="D2768" t="s">
        <v>675</v>
      </c>
      <c r="E2768" t="s">
        <v>7909</v>
      </c>
      <c r="F2768" t="s">
        <v>7910</v>
      </c>
      <c r="G2768" t="s">
        <v>921</v>
      </c>
    </row>
    <row r="2769" spans="1:7" hidden="1">
      <c r="A2769">
        <v>864312</v>
      </c>
      <c r="B2769" t="s">
        <v>7911</v>
      </c>
      <c r="C2769" t="s">
        <v>665</v>
      </c>
      <c r="D2769" t="s">
        <v>675</v>
      </c>
      <c r="E2769" t="s">
        <v>835</v>
      </c>
      <c r="F2769" t="s">
        <v>668</v>
      </c>
      <c r="G2769" t="s">
        <v>1410</v>
      </c>
    </row>
    <row r="2770" spans="1:7" hidden="1">
      <c r="A2770">
        <v>865028</v>
      </c>
      <c r="B2770" t="s">
        <v>7912</v>
      </c>
      <c r="C2770" t="s">
        <v>665</v>
      </c>
      <c r="D2770" t="s">
        <v>675</v>
      </c>
      <c r="E2770" t="s">
        <v>7913</v>
      </c>
      <c r="F2770" t="s">
        <v>7914</v>
      </c>
      <c r="G2770" t="s">
        <v>766</v>
      </c>
    </row>
    <row r="2771" spans="1:7" hidden="1">
      <c r="A2771">
        <v>866579</v>
      </c>
      <c r="B2771" t="s">
        <v>7915</v>
      </c>
      <c r="C2771" t="s">
        <v>665</v>
      </c>
      <c r="D2771" t="s">
        <v>675</v>
      </c>
      <c r="E2771" t="s">
        <v>7916</v>
      </c>
      <c r="F2771" t="s">
        <v>7917</v>
      </c>
      <c r="G2771" t="s">
        <v>1053</v>
      </c>
    </row>
    <row r="2772" spans="1:7" hidden="1">
      <c r="A2772">
        <v>864272</v>
      </c>
      <c r="B2772" t="s">
        <v>7918</v>
      </c>
      <c r="C2772" t="s">
        <v>665</v>
      </c>
      <c r="D2772" t="s">
        <v>675</v>
      </c>
      <c r="E2772" t="s">
        <v>835</v>
      </c>
      <c r="F2772" t="s">
        <v>668</v>
      </c>
      <c r="G2772" t="s">
        <v>992</v>
      </c>
    </row>
    <row r="2773" spans="1:7" hidden="1">
      <c r="A2773">
        <v>864547</v>
      </c>
      <c r="B2773" t="s">
        <v>7919</v>
      </c>
      <c r="C2773" t="s">
        <v>665</v>
      </c>
      <c r="D2773" t="s">
        <v>675</v>
      </c>
      <c r="E2773" t="s">
        <v>835</v>
      </c>
      <c r="F2773" t="s">
        <v>668</v>
      </c>
      <c r="G2773" t="s">
        <v>1296</v>
      </c>
    </row>
    <row r="2774" spans="1:7" hidden="1">
      <c r="A2774">
        <v>864607</v>
      </c>
      <c r="B2774" t="s">
        <v>7920</v>
      </c>
      <c r="C2774" t="s">
        <v>665</v>
      </c>
      <c r="D2774" t="s">
        <v>675</v>
      </c>
      <c r="E2774" t="s">
        <v>835</v>
      </c>
      <c r="F2774" t="s">
        <v>668</v>
      </c>
      <c r="G2774" t="s">
        <v>895</v>
      </c>
    </row>
    <row r="2775" spans="1:7" hidden="1">
      <c r="A2775">
        <v>864425</v>
      </c>
      <c r="B2775" t="s">
        <v>7921</v>
      </c>
      <c r="C2775" t="s">
        <v>665</v>
      </c>
      <c r="D2775" t="s">
        <v>675</v>
      </c>
      <c r="E2775" t="s">
        <v>835</v>
      </c>
      <c r="F2775" t="s">
        <v>668</v>
      </c>
      <c r="G2775" t="s">
        <v>814</v>
      </c>
    </row>
    <row r="2776" spans="1:7" hidden="1">
      <c r="A2776">
        <v>864426</v>
      </c>
      <c r="B2776" t="s">
        <v>7922</v>
      </c>
      <c r="C2776" t="s">
        <v>665</v>
      </c>
      <c r="D2776" t="s">
        <v>675</v>
      </c>
      <c r="E2776" t="s">
        <v>835</v>
      </c>
      <c r="F2776" t="s">
        <v>668</v>
      </c>
      <c r="G2776" t="s">
        <v>888</v>
      </c>
    </row>
    <row r="2777" spans="1:7" hidden="1">
      <c r="A2777">
        <v>864212</v>
      </c>
      <c r="B2777" t="s">
        <v>7923</v>
      </c>
      <c r="C2777" t="s">
        <v>665</v>
      </c>
      <c r="D2777" t="s">
        <v>675</v>
      </c>
      <c r="E2777" t="s">
        <v>835</v>
      </c>
      <c r="F2777" t="s">
        <v>668</v>
      </c>
      <c r="G2777" t="s">
        <v>1078</v>
      </c>
    </row>
    <row r="2778" spans="1:7" hidden="1">
      <c r="A2778">
        <v>867416</v>
      </c>
      <c r="B2778" t="s">
        <v>7924</v>
      </c>
      <c r="C2778" t="s">
        <v>665</v>
      </c>
      <c r="D2778" t="s">
        <v>675</v>
      </c>
      <c r="E2778" t="s">
        <v>7925</v>
      </c>
      <c r="F2778" t="s">
        <v>7926</v>
      </c>
      <c r="G2778" t="s">
        <v>1110</v>
      </c>
    </row>
    <row r="2779" spans="1:7" hidden="1">
      <c r="A2779">
        <v>867056</v>
      </c>
      <c r="B2779" t="s">
        <v>7927</v>
      </c>
      <c r="C2779" t="s">
        <v>665</v>
      </c>
      <c r="D2779" t="s">
        <v>675</v>
      </c>
      <c r="E2779" t="s">
        <v>7928</v>
      </c>
      <c r="F2779" t="s">
        <v>7929</v>
      </c>
      <c r="G2779" t="s">
        <v>823</v>
      </c>
    </row>
    <row r="2780" spans="1:7" hidden="1">
      <c r="A2780">
        <v>864970</v>
      </c>
      <c r="B2780" t="s">
        <v>7930</v>
      </c>
      <c r="C2780" t="s">
        <v>665</v>
      </c>
      <c r="D2780" t="s">
        <v>675</v>
      </c>
      <c r="E2780" t="s">
        <v>7931</v>
      </c>
      <c r="F2780" t="s">
        <v>7932</v>
      </c>
      <c r="G2780" t="s">
        <v>865</v>
      </c>
    </row>
    <row r="2781" spans="1:7" hidden="1">
      <c r="A2781">
        <v>867486</v>
      </c>
      <c r="B2781" t="s">
        <v>7933</v>
      </c>
      <c r="C2781" t="s">
        <v>665</v>
      </c>
      <c r="D2781" t="s">
        <v>675</v>
      </c>
      <c r="E2781" t="s">
        <v>7934</v>
      </c>
      <c r="F2781" t="s">
        <v>7935</v>
      </c>
      <c r="G2781" t="s">
        <v>842</v>
      </c>
    </row>
    <row r="2782" spans="1:7" hidden="1">
      <c r="A2782">
        <v>867138</v>
      </c>
      <c r="B2782" t="s">
        <v>7936</v>
      </c>
      <c r="C2782" t="s">
        <v>665</v>
      </c>
      <c r="D2782" t="s">
        <v>675</v>
      </c>
      <c r="E2782" t="s">
        <v>7937</v>
      </c>
      <c r="F2782" t="s">
        <v>7938</v>
      </c>
      <c r="G2782" t="s">
        <v>851</v>
      </c>
    </row>
    <row r="2783" spans="1:7" hidden="1">
      <c r="A2783">
        <v>867139</v>
      </c>
      <c r="B2783" t="s">
        <v>7939</v>
      </c>
      <c r="C2783" t="s">
        <v>665</v>
      </c>
      <c r="D2783" t="s">
        <v>675</v>
      </c>
      <c r="E2783" t="s">
        <v>7940</v>
      </c>
      <c r="F2783" t="s">
        <v>7941</v>
      </c>
      <c r="G2783" t="s">
        <v>851</v>
      </c>
    </row>
    <row r="2784" spans="1:7" hidden="1">
      <c r="A2784">
        <v>866992</v>
      </c>
      <c r="B2784" t="s">
        <v>7942</v>
      </c>
      <c r="C2784" t="s">
        <v>665</v>
      </c>
      <c r="D2784" t="s">
        <v>675</v>
      </c>
      <c r="E2784" t="s">
        <v>7943</v>
      </c>
      <c r="F2784" t="s">
        <v>7944</v>
      </c>
      <c r="G2784" t="s">
        <v>1049</v>
      </c>
    </row>
    <row r="2785" spans="1:7" hidden="1">
      <c r="A2785">
        <v>866490</v>
      </c>
      <c r="B2785" t="s">
        <v>7945</v>
      </c>
      <c r="C2785" t="s">
        <v>665</v>
      </c>
      <c r="D2785" t="s">
        <v>675</v>
      </c>
      <c r="E2785" t="s">
        <v>7946</v>
      </c>
      <c r="F2785" t="s">
        <v>7947</v>
      </c>
      <c r="G2785" t="s">
        <v>683</v>
      </c>
    </row>
    <row r="2786" spans="1:7" hidden="1">
      <c r="A2786">
        <v>865360</v>
      </c>
      <c r="B2786" t="s">
        <v>7948</v>
      </c>
      <c r="C2786" t="s">
        <v>665</v>
      </c>
      <c r="D2786" t="s">
        <v>675</v>
      </c>
      <c r="E2786" t="s">
        <v>7949</v>
      </c>
      <c r="F2786" t="s">
        <v>7950</v>
      </c>
      <c r="G2786" t="s">
        <v>909</v>
      </c>
    </row>
    <row r="2787" spans="1:7" hidden="1">
      <c r="A2787">
        <v>864564</v>
      </c>
      <c r="B2787" t="s">
        <v>7951</v>
      </c>
      <c r="C2787" t="s">
        <v>665</v>
      </c>
      <c r="D2787" t="s">
        <v>675</v>
      </c>
      <c r="E2787" t="s">
        <v>835</v>
      </c>
      <c r="F2787" t="s">
        <v>668</v>
      </c>
      <c r="G2787" t="s">
        <v>997</v>
      </c>
    </row>
    <row r="2788" spans="1:7" hidden="1">
      <c r="A2788">
        <v>866211</v>
      </c>
      <c r="B2788" t="s">
        <v>7952</v>
      </c>
      <c r="C2788" t="s">
        <v>665</v>
      </c>
      <c r="D2788" t="s">
        <v>675</v>
      </c>
      <c r="E2788" t="s">
        <v>7953</v>
      </c>
      <c r="F2788" t="s">
        <v>7954</v>
      </c>
      <c r="G2788" t="s">
        <v>860</v>
      </c>
    </row>
    <row r="2789" spans="1:7" hidden="1">
      <c r="A2789">
        <v>864506</v>
      </c>
      <c r="B2789" t="s">
        <v>7955</v>
      </c>
      <c r="C2789" t="s">
        <v>665</v>
      </c>
      <c r="D2789" t="s">
        <v>675</v>
      </c>
      <c r="E2789" t="s">
        <v>835</v>
      </c>
      <c r="F2789" t="s">
        <v>668</v>
      </c>
      <c r="G2789" t="s">
        <v>851</v>
      </c>
    </row>
    <row r="2790" spans="1:7" hidden="1">
      <c r="A2790">
        <v>865814</v>
      </c>
      <c r="B2790" t="s">
        <v>7956</v>
      </c>
      <c r="C2790" t="s">
        <v>665</v>
      </c>
      <c r="D2790" t="s">
        <v>675</v>
      </c>
      <c r="E2790" t="s">
        <v>7957</v>
      </c>
      <c r="F2790" t="s">
        <v>7958</v>
      </c>
      <c r="G2790" t="s">
        <v>1619</v>
      </c>
    </row>
    <row r="2791" spans="1:7" hidden="1">
      <c r="A2791">
        <v>866360</v>
      </c>
      <c r="B2791" t="s">
        <v>7959</v>
      </c>
      <c r="C2791" t="s">
        <v>665</v>
      </c>
      <c r="D2791" t="s">
        <v>675</v>
      </c>
      <c r="E2791" t="s">
        <v>7960</v>
      </c>
      <c r="F2791" t="s">
        <v>7961</v>
      </c>
      <c r="G2791" t="s">
        <v>1296</v>
      </c>
    </row>
    <row r="2792" spans="1:7" hidden="1">
      <c r="A2792">
        <v>865147</v>
      </c>
      <c r="B2792" t="s">
        <v>7962</v>
      </c>
      <c r="C2792" t="s">
        <v>665</v>
      </c>
      <c r="D2792" t="s">
        <v>675</v>
      </c>
      <c r="E2792" t="s">
        <v>7963</v>
      </c>
      <c r="F2792" t="s">
        <v>7964</v>
      </c>
      <c r="G2792" t="s">
        <v>846</v>
      </c>
    </row>
    <row r="2793" spans="1:7" hidden="1">
      <c r="A2793">
        <v>867224</v>
      </c>
      <c r="B2793" t="s">
        <v>7965</v>
      </c>
      <c r="C2793" t="s">
        <v>665</v>
      </c>
      <c r="D2793" t="s">
        <v>675</v>
      </c>
      <c r="E2793" t="s">
        <v>7966</v>
      </c>
      <c r="F2793" t="s">
        <v>7967</v>
      </c>
      <c r="G2793" t="s">
        <v>944</v>
      </c>
    </row>
    <row r="2794" spans="1:7" hidden="1">
      <c r="A2794">
        <v>866790</v>
      </c>
      <c r="B2794" t="s">
        <v>7968</v>
      </c>
      <c r="C2794" t="s">
        <v>665</v>
      </c>
      <c r="D2794" t="s">
        <v>675</v>
      </c>
      <c r="E2794" t="s">
        <v>7969</v>
      </c>
      <c r="F2794" t="s">
        <v>7970</v>
      </c>
      <c r="G2794" t="s">
        <v>809</v>
      </c>
    </row>
    <row r="2795" spans="1:7" hidden="1">
      <c r="A2795">
        <v>866491</v>
      </c>
      <c r="B2795" t="s">
        <v>7971</v>
      </c>
      <c r="C2795" t="s">
        <v>665</v>
      </c>
      <c r="D2795" t="s">
        <v>675</v>
      </c>
      <c r="E2795" t="s">
        <v>7972</v>
      </c>
      <c r="F2795" t="s">
        <v>7973</v>
      </c>
      <c r="G2795" t="s">
        <v>683</v>
      </c>
    </row>
    <row r="2796" spans="1:7" hidden="1">
      <c r="A2796">
        <v>865970</v>
      </c>
      <c r="B2796" t="s">
        <v>7974</v>
      </c>
      <c r="C2796" t="s">
        <v>665</v>
      </c>
      <c r="D2796" t="s">
        <v>675</v>
      </c>
      <c r="E2796" t="s">
        <v>7975</v>
      </c>
      <c r="F2796" t="s">
        <v>7976</v>
      </c>
      <c r="G2796" t="s">
        <v>937</v>
      </c>
    </row>
    <row r="2797" spans="1:7" hidden="1">
      <c r="A2797">
        <v>865620</v>
      </c>
      <c r="B2797" t="s">
        <v>7977</v>
      </c>
      <c r="C2797" t="s">
        <v>665</v>
      </c>
      <c r="D2797" t="s">
        <v>675</v>
      </c>
      <c r="E2797" t="s">
        <v>7978</v>
      </c>
      <c r="F2797" t="s">
        <v>7979</v>
      </c>
      <c r="G2797" t="s">
        <v>1128</v>
      </c>
    </row>
    <row r="2798" spans="1:7" hidden="1">
      <c r="A2798">
        <v>865923</v>
      </c>
      <c r="B2798" t="s">
        <v>7980</v>
      </c>
      <c r="C2798" t="s">
        <v>665</v>
      </c>
      <c r="D2798" t="s">
        <v>675</v>
      </c>
      <c r="E2798" t="s">
        <v>7981</v>
      </c>
      <c r="F2798" t="s">
        <v>7982</v>
      </c>
      <c r="G2798" t="s">
        <v>901</v>
      </c>
    </row>
    <row r="2799" spans="1:7" hidden="1">
      <c r="A2799">
        <v>867773</v>
      </c>
      <c r="B2799" t="s">
        <v>7983</v>
      </c>
      <c r="C2799" t="s">
        <v>665</v>
      </c>
      <c r="D2799" t="s">
        <v>675</v>
      </c>
      <c r="E2799" t="s">
        <v>7984</v>
      </c>
      <c r="F2799" t="s">
        <v>7985</v>
      </c>
      <c r="G2799" t="s">
        <v>2765</v>
      </c>
    </row>
    <row r="2800" spans="1:7" hidden="1">
      <c r="A2800">
        <v>867140</v>
      </c>
      <c r="B2800" t="s">
        <v>7986</v>
      </c>
      <c r="C2800" t="s">
        <v>665</v>
      </c>
      <c r="D2800" t="s">
        <v>675</v>
      </c>
      <c r="E2800" t="s">
        <v>7987</v>
      </c>
      <c r="F2800" t="s">
        <v>7988</v>
      </c>
      <c r="G2800" t="s">
        <v>851</v>
      </c>
    </row>
    <row r="2801" spans="1:7" hidden="1">
      <c r="A2801">
        <v>865387</v>
      </c>
      <c r="B2801" t="s">
        <v>7989</v>
      </c>
      <c r="C2801" t="s">
        <v>665</v>
      </c>
      <c r="D2801" t="s">
        <v>675</v>
      </c>
      <c r="E2801" t="s">
        <v>7990</v>
      </c>
      <c r="F2801" t="s">
        <v>7991</v>
      </c>
      <c r="G2801" t="s">
        <v>1078</v>
      </c>
    </row>
    <row r="2802" spans="1:7" hidden="1">
      <c r="A2802">
        <v>867225</v>
      </c>
      <c r="B2802" t="s">
        <v>7992</v>
      </c>
      <c r="C2802" t="s">
        <v>665</v>
      </c>
      <c r="D2802" t="s">
        <v>675</v>
      </c>
      <c r="E2802" t="s">
        <v>7993</v>
      </c>
      <c r="F2802" t="s">
        <v>7994</v>
      </c>
      <c r="G2802" t="s">
        <v>944</v>
      </c>
    </row>
    <row r="2803" spans="1:7" hidden="1">
      <c r="A2803">
        <v>867141</v>
      </c>
      <c r="B2803" t="s">
        <v>7995</v>
      </c>
      <c r="C2803" t="s">
        <v>665</v>
      </c>
      <c r="D2803" t="s">
        <v>675</v>
      </c>
      <c r="E2803" t="s">
        <v>7996</v>
      </c>
      <c r="F2803" t="s">
        <v>7997</v>
      </c>
      <c r="G2803" t="s">
        <v>851</v>
      </c>
    </row>
    <row r="2804" spans="1:7" hidden="1">
      <c r="A2804">
        <v>865679</v>
      </c>
      <c r="B2804" t="s">
        <v>7998</v>
      </c>
      <c r="C2804" t="s">
        <v>665</v>
      </c>
      <c r="D2804" t="s">
        <v>675</v>
      </c>
      <c r="E2804" t="s">
        <v>7999</v>
      </c>
      <c r="F2804" t="s">
        <v>8000</v>
      </c>
      <c r="G2804" t="s">
        <v>795</v>
      </c>
    </row>
    <row r="2805" spans="1:7" hidden="1">
      <c r="A2805">
        <v>867544</v>
      </c>
      <c r="B2805" t="s">
        <v>8001</v>
      </c>
      <c r="C2805" t="s">
        <v>665</v>
      </c>
      <c r="D2805" t="s">
        <v>675</v>
      </c>
      <c r="E2805" t="s">
        <v>8002</v>
      </c>
      <c r="F2805" t="s">
        <v>8003</v>
      </c>
      <c r="G2805" t="s">
        <v>898</v>
      </c>
    </row>
    <row r="2806" spans="1:7" hidden="1">
      <c r="A2806">
        <v>865621</v>
      </c>
      <c r="B2806" t="s">
        <v>8004</v>
      </c>
      <c r="C2806" t="s">
        <v>665</v>
      </c>
      <c r="D2806" t="s">
        <v>675</v>
      </c>
      <c r="E2806" t="s">
        <v>8005</v>
      </c>
      <c r="F2806" t="s">
        <v>8006</v>
      </c>
      <c r="G2806" t="s">
        <v>1128</v>
      </c>
    </row>
    <row r="2807" spans="1:7" hidden="1">
      <c r="A2807">
        <v>866625</v>
      </c>
      <c r="B2807" t="s">
        <v>8007</v>
      </c>
      <c r="C2807" t="s">
        <v>665</v>
      </c>
      <c r="D2807" t="s">
        <v>675</v>
      </c>
      <c r="E2807" t="s">
        <v>8008</v>
      </c>
      <c r="F2807" t="s">
        <v>8009</v>
      </c>
      <c r="G2807" t="s">
        <v>888</v>
      </c>
    </row>
    <row r="2808" spans="1:7" hidden="1">
      <c r="A2808">
        <v>866492</v>
      </c>
      <c r="B2808" t="s">
        <v>8010</v>
      </c>
      <c r="C2808" t="s">
        <v>665</v>
      </c>
      <c r="D2808" t="s">
        <v>675</v>
      </c>
      <c r="E2808" t="s">
        <v>8011</v>
      </c>
      <c r="F2808" t="s">
        <v>8012</v>
      </c>
      <c r="G2808" t="s">
        <v>683</v>
      </c>
    </row>
    <row r="2809" spans="1:7" hidden="1">
      <c r="A2809">
        <v>864316</v>
      </c>
      <c r="B2809" t="s">
        <v>8013</v>
      </c>
      <c r="C2809" t="s">
        <v>665</v>
      </c>
      <c r="D2809" t="s">
        <v>675</v>
      </c>
      <c r="E2809" t="s">
        <v>835</v>
      </c>
      <c r="F2809" t="s">
        <v>668</v>
      </c>
      <c r="G2809" t="s">
        <v>1126</v>
      </c>
    </row>
    <row r="2810" spans="1:7" hidden="1">
      <c r="A2810">
        <v>865815</v>
      </c>
      <c r="B2810" t="s">
        <v>8014</v>
      </c>
      <c r="C2810" t="s">
        <v>665</v>
      </c>
      <c r="D2810" t="s">
        <v>675</v>
      </c>
      <c r="E2810" t="s">
        <v>8015</v>
      </c>
      <c r="F2810" t="s">
        <v>8016</v>
      </c>
      <c r="G2810" t="s">
        <v>1619</v>
      </c>
    </row>
    <row r="2811" spans="1:7" hidden="1">
      <c r="A2811">
        <v>864933</v>
      </c>
      <c r="B2811" t="s">
        <v>8017</v>
      </c>
      <c r="C2811" t="s">
        <v>665</v>
      </c>
      <c r="D2811" t="s">
        <v>675</v>
      </c>
      <c r="E2811" t="s">
        <v>8018</v>
      </c>
      <c r="F2811" t="s">
        <v>8019</v>
      </c>
      <c r="G2811" t="s">
        <v>905</v>
      </c>
    </row>
    <row r="2812" spans="1:7" hidden="1">
      <c r="A2812">
        <v>865236</v>
      </c>
      <c r="B2812" t="s">
        <v>8020</v>
      </c>
      <c r="C2812" t="s">
        <v>665</v>
      </c>
      <c r="D2812" t="s">
        <v>675</v>
      </c>
      <c r="E2812" t="s">
        <v>8021</v>
      </c>
      <c r="F2812" t="s">
        <v>8022</v>
      </c>
      <c r="G2812" t="s">
        <v>1319</v>
      </c>
    </row>
    <row r="2813" spans="1:7" hidden="1">
      <c r="A2813">
        <v>865237</v>
      </c>
      <c r="B2813" t="s">
        <v>8023</v>
      </c>
      <c r="C2813" t="s">
        <v>665</v>
      </c>
      <c r="D2813" t="s">
        <v>675</v>
      </c>
      <c r="E2813" t="s">
        <v>8024</v>
      </c>
      <c r="F2813" t="s">
        <v>8025</v>
      </c>
      <c r="G2813" t="s">
        <v>1319</v>
      </c>
    </row>
    <row r="2814" spans="1:7" hidden="1">
      <c r="A2814">
        <v>867226</v>
      </c>
      <c r="B2814" t="s">
        <v>8026</v>
      </c>
      <c r="C2814" t="s">
        <v>665</v>
      </c>
      <c r="D2814" t="s">
        <v>675</v>
      </c>
      <c r="E2814" t="s">
        <v>8027</v>
      </c>
      <c r="F2814" t="s">
        <v>8028</v>
      </c>
      <c r="G2814" t="s">
        <v>944</v>
      </c>
    </row>
    <row r="2815" spans="1:7" hidden="1">
      <c r="A2815">
        <v>864934</v>
      </c>
      <c r="B2815" t="s">
        <v>8029</v>
      </c>
      <c r="C2815" t="s">
        <v>665</v>
      </c>
      <c r="D2815" t="s">
        <v>675</v>
      </c>
      <c r="E2815" t="s">
        <v>8030</v>
      </c>
      <c r="F2815" t="s">
        <v>8031</v>
      </c>
      <c r="G2815" t="s">
        <v>905</v>
      </c>
    </row>
    <row r="2816" spans="1:7" hidden="1">
      <c r="A2816">
        <v>867273</v>
      </c>
      <c r="B2816" t="s">
        <v>8032</v>
      </c>
      <c r="C2816" t="s">
        <v>665</v>
      </c>
      <c r="D2816" t="s">
        <v>675</v>
      </c>
      <c r="E2816" t="s">
        <v>8033</v>
      </c>
      <c r="F2816" t="s">
        <v>8034</v>
      </c>
      <c r="G2816" t="s">
        <v>884</v>
      </c>
    </row>
    <row r="2817" spans="1:7" hidden="1">
      <c r="A2817">
        <v>864181</v>
      </c>
      <c r="B2817" t="s">
        <v>8035</v>
      </c>
      <c r="C2817" t="s">
        <v>665</v>
      </c>
      <c r="D2817" t="s">
        <v>675</v>
      </c>
      <c r="E2817" t="s">
        <v>835</v>
      </c>
      <c r="F2817" t="s">
        <v>668</v>
      </c>
      <c r="G2817" t="s">
        <v>846</v>
      </c>
    </row>
    <row r="2818" spans="1:7" hidden="1">
      <c r="A2818">
        <v>867227</v>
      </c>
      <c r="B2818" t="s">
        <v>8036</v>
      </c>
      <c r="C2818" t="s">
        <v>665</v>
      </c>
      <c r="D2818" t="s">
        <v>675</v>
      </c>
      <c r="E2818" t="s">
        <v>8037</v>
      </c>
      <c r="F2818" t="s">
        <v>8038</v>
      </c>
      <c r="G2818" t="s">
        <v>944</v>
      </c>
    </row>
    <row r="2819" spans="1:7" hidden="1">
      <c r="A2819">
        <v>865483</v>
      </c>
      <c r="B2819" t="s">
        <v>8039</v>
      </c>
      <c r="C2819" t="s">
        <v>665</v>
      </c>
      <c r="D2819" t="s">
        <v>675</v>
      </c>
      <c r="E2819" t="s">
        <v>8040</v>
      </c>
      <c r="F2819" t="s">
        <v>8041</v>
      </c>
      <c r="G2819" t="s">
        <v>804</v>
      </c>
    </row>
    <row r="2820" spans="1:7" hidden="1">
      <c r="A2820">
        <v>864124</v>
      </c>
      <c r="B2820" t="s">
        <v>8042</v>
      </c>
      <c r="C2820" t="s">
        <v>665</v>
      </c>
      <c r="D2820" t="s">
        <v>675</v>
      </c>
      <c r="E2820" t="s">
        <v>835</v>
      </c>
      <c r="F2820" t="s">
        <v>668</v>
      </c>
      <c r="G2820" t="s">
        <v>842</v>
      </c>
    </row>
    <row r="2821" spans="1:7" hidden="1">
      <c r="A2821">
        <v>866853</v>
      </c>
      <c r="B2821" t="s">
        <v>8043</v>
      </c>
      <c r="C2821" t="s">
        <v>665</v>
      </c>
      <c r="D2821" t="s">
        <v>675</v>
      </c>
      <c r="E2821" t="s">
        <v>8044</v>
      </c>
      <c r="F2821" t="s">
        <v>8045</v>
      </c>
      <c r="G2821" t="s">
        <v>1341</v>
      </c>
    </row>
    <row r="2822" spans="1:7" hidden="1">
      <c r="A2822">
        <v>867749</v>
      </c>
      <c r="B2822" t="s">
        <v>8046</v>
      </c>
      <c r="C2822" t="s">
        <v>665</v>
      </c>
      <c r="D2822" t="s">
        <v>675</v>
      </c>
      <c r="E2822" t="s">
        <v>8047</v>
      </c>
      <c r="F2822" t="s">
        <v>8048</v>
      </c>
      <c r="G2822" t="s">
        <v>937</v>
      </c>
    </row>
    <row r="2823" spans="1:7" hidden="1">
      <c r="A2823">
        <v>866993</v>
      </c>
      <c r="B2823" t="s">
        <v>8049</v>
      </c>
      <c r="C2823" t="s">
        <v>665</v>
      </c>
      <c r="D2823" t="s">
        <v>675</v>
      </c>
      <c r="E2823" t="s">
        <v>8050</v>
      </c>
      <c r="F2823" t="s">
        <v>8051</v>
      </c>
      <c r="G2823" t="s">
        <v>1049</v>
      </c>
    </row>
    <row r="2824" spans="1:7" hidden="1">
      <c r="A2824">
        <v>864507</v>
      </c>
      <c r="B2824" t="s">
        <v>8052</v>
      </c>
      <c r="C2824" t="s">
        <v>665</v>
      </c>
      <c r="D2824" t="s">
        <v>675</v>
      </c>
      <c r="E2824" t="s">
        <v>835</v>
      </c>
      <c r="F2824" t="s">
        <v>668</v>
      </c>
      <c r="G2824" t="s">
        <v>1053</v>
      </c>
    </row>
    <row r="2825" spans="1:7" hidden="1">
      <c r="A2825">
        <v>864594</v>
      </c>
      <c r="B2825" t="s">
        <v>8053</v>
      </c>
      <c r="C2825" t="s">
        <v>665</v>
      </c>
      <c r="D2825" t="s">
        <v>675</v>
      </c>
      <c r="E2825" t="s">
        <v>835</v>
      </c>
      <c r="F2825" t="s">
        <v>668</v>
      </c>
      <c r="G2825" t="s">
        <v>1263</v>
      </c>
    </row>
    <row r="2826" spans="1:7" hidden="1">
      <c r="A2826">
        <v>866553</v>
      </c>
      <c r="B2826" t="s">
        <v>8054</v>
      </c>
      <c r="C2826" t="s">
        <v>665</v>
      </c>
      <c r="D2826" t="s">
        <v>675</v>
      </c>
      <c r="E2826" t="s">
        <v>8055</v>
      </c>
      <c r="F2826" t="s">
        <v>8056</v>
      </c>
      <c r="G2826" t="s">
        <v>779</v>
      </c>
    </row>
    <row r="2827" spans="1:7" hidden="1">
      <c r="A2827">
        <v>866791</v>
      </c>
      <c r="B2827" t="s">
        <v>8057</v>
      </c>
      <c r="C2827" t="s">
        <v>665</v>
      </c>
      <c r="D2827" t="s">
        <v>675</v>
      </c>
      <c r="E2827" t="s">
        <v>8058</v>
      </c>
      <c r="F2827" t="s">
        <v>8059</v>
      </c>
      <c r="G2827" t="s">
        <v>809</v>
      </c>
    </row>
    <row r="2828" spans="1:7" hidden="1">
      <c r="A2828">
        <v>865097</v>
      </c>
      <c r="B2828" t="s">
        <v>8060</v>
      </c>
      <c r="C2828" t="s">
        <v>665</v>
      </c>
      <c r="D2828" t="s">
        <v>675</v>
      </c>
      <c r="E2828" t="s">
        <v>8061</v>
      </c>
      <c r="F2828" t="s">
        <v>8062</v>
      </c>
      <c r="G2828" t="s">
        <v>1334</v>
      </c>
    </row>
    <row r="2829" spans="1:7" hidden="1">
      <c r="A2829">
        <v>864559</v>
      </c>
      <c r="B2829" t="s">
        <v>8063</v>
      </c>
      <c r="C2829" t="s">
        <v>665</v>
      </c>
      <c r="D2829" t="s">
        <v>675</v>
      </c>
      <c r="E2829" t="s">
        <v>835</v>
      </c>
      <c r="F2829" t="s">
        <v>668</v>
      </c>
      <c r="G2829" t="s">
        <v>669</v>
      </c>
    </row>
    <row r="2830" spans="1:7" hidden="1">
      <c r="A2830">
        <v>864508</v>
      </c>
      <c r="B2830" t="s">
        <v>8064</v>
      </c>
      <c r="C2830" t="s">
        <v>665</v>
      </c>
      <c r="D2830" t="s">
        <v>675</v>
      </c>
      <c r="E2830" t="s">
        <v>835</v>
      </c>
      <c r="F2830" t="s">
        <v>668</v>
      </c>
      <c r="G2830" t="s">
        <v>846</v>
      </c>
    </row>
    <row r="2831" spans="1:7" hidden="1">
      <c r="A2831">
        <v>865562</v>
      </c>
      <c r="B2831" t="s">
        <v>8065</v>
      </c>
      <c r="C2831" t="s">
        <v>665</v>
      </c>
      <c r="D2831" t="s">
        <v>675</v>
      </c>
      <c r="E2831" t="s">
        <v>8066</v>
      </c>
      <c r="F2831" t="s">
        <v>8067</v>
      </c>
      <c r="G2831" t="s">
        <v>685</v>
      </c>
    </row>
    <row r="2832" spans="1:7" hidden="1">
      <c r="A2832">
        <v>866994</v>
      </c>
      <c r="B2832" t="s">
        <v>8068</v>
      </c>
      <c r="C2832" t="s">
        <v>665</v>
      </c>
      <c r="D2832" t="s">
        <v>675</v>
      </c>
      <c r="E2832" t="s">
        <v>8069</v>
      </c>
      <c r="F2832" t="s">
        <v>8070</v>
      </c>
      <c r="G2832" t="s">
        <v>1049</v>
      </c>
    </row>
    <row r="2833" spans="1:7" hidden="1">
      <c r="A2833">
        <v>865768</v>
      </c>
      <c r="B2833" t="s">
        <v>8071</v>
      </c>
      <c r="C2833" t="s">
        <v>665</v>
      </c>
      <c r="D2833" t="s">
        <v>675</v>
      </c>
      <c r="E2833" t="s">
        <v>8072</v>
      </c>
      <c r="F2833" t="s">
        <v>8073</v>
      </c>
      <c r="G2833" t="s">
        <v>913</v>
      </c>
    </row>
    <row r="2834" spans="1:7" hidden="1">
      <c r="A2834">
        <v>864876</v>
      </c>
      <c r="B2834" t="s">
        <v>8074</v>
      </c>
      <c r="C2834" t="s">
        <v>665</v>
      </c>
      <c r="D2834" t="s">
        <v>675</v>
      </c>
      <c r="E2834" t="s">
        <v>8075</v>
      </c>
      <c r="F2834" t="s">
        <v>8076</v>
      </c>
      <c r="G2834" t="s">
        <v>605</v>
      </c>
    </row>
    <row r="2835" spans="1:7" hidden="1">
      <c r="A2835">
        <v>867057</v>
      </c>
      <c r="B2835" t="s">
        <v>8074</v>
      </c>
      <c r="C2835" t="s">
        <v>665</v>
      </c>
      <c r="D2835" t="s">
        <v>675</v>
      </c>
      <c r="E2835" t="s">
        <v>8077</v>
      </c>
      <c r="F2835" t="s">
        <v>8078</v>
      </c>
      <c r="G2835" t="s">
        <v>823</v>
      </c>
    </row>
    <row r="2836" spans="1:7" hidden="1">
      <c r="A2836">
        <v>865148</v>
      </c>
      <c r="B2836" t="s">
        <v>8079</v>
      </c>
      <c r="C2836" t="s">
        <v>665</v>
      </c>
      <c r="D2836" t="s">
        <v>675</v>
      </c>
      <c r="E2836" t="s">
        <v>8080</v>
      </c>
      <c r="F2836" t="s">
        <v>8081</v>
      </c>
      <c r="G2836" t="s">
        <v>846</v>
      </c>
    </row>
    <row r="2837" spans="1:7" hidden="1">
      <c r="A2837">
        <v>867754</v>
      </c>
      <c r="B2837" t="s">
        <v>8082</v>
      </c>
      <c r="C2837" t="s">
        <v>665</v>
      </c>
      <c r="D2837" t="s">
        <v>675</v>
      </c>
      <c r="E2837" t="s">
        <v>8083</v>
      </c>
      <c r="F2837" t="s">
        <v>8084</v>
      </c>
      <c r="G2837" t="s">
        <v>1126</v>
      </c>
    </row>
    <row r="2838" spans="1:7" hidden="1">
      <c r="A2838">
        <v>864427</v>
      </c>
      <c r="B2838" t="s">
        <v>8085</v>
      </c>
      <c r="C2838" t="s">
        <v>665</v>
      </c>
      <c r="D2838" t="s">
        <v>675</v>
      </c>
      <c r="E2838" t="s">
        <v>835</v>
      </c>
      <c r="F2838" t="s">
        <v>668</v>
      </c>
      <c r="G2838" t="s">
        <v>944</v>
      </c>
    </row>
    <row r="2839" spans="1:7" hidden="1">
      <c r="A2839">
        <v>865944</v>
      </c>
      <c r="B2839" t="s">
        <v>8086</v>
      </c>
      <c r="C2839" t="s">
        <v>665</v>
      </c>
      <c r="D2839" t="s">
        <v>675</v>
      </c>
      <c r="E2839" t="s">
        <v>8087</v>
      </c>
      <c r="F2839" t="s">
        <v>8088</v>
      </c>
      <c r="G2839" t="s">
        <v>1103</v>
      </c>
    </row>
    <row r="2840" spans="1:7" hidden="1">
      <c r="A2840">
        <v>864206</v>
      </c>
      <c r="B2840" t="s">
        <v>8089</v>
      </c>
      <c r="C2840" t="s">
        <v>665</v>
      </c>
      <c r="D2840" t="s">
        <v>675</v>
      </c>
      <c r="E2840" t="s">
        <v>835</v>
      </c>
      <c r="F2840" t="s">
        <v>668</v>
      </c>
      <c r="G2840" t="s">
        <v>909</v>
      </c>
    </row>
    <row r="2841" spans="1:7" hidden="1">
      <c r="A2841">
        <v>865196</v>
      </c>
      <c r="B2841" t="s">
        <v>8090</v>
      </c>
      <c r="C2841" t="s">
        <v>665</v>
      </c>
      <c r="D2841" t="s">
        <v>675</v>
      </c>
      <c r="E2841" t="s">
        <v>8091</v>
      </c>
      <c r="F2841" t="s">
        <v>8092</v>
      </c>
      <c r="G2841" t="s">
        <v>1114</v>
      </c>
    </row>
    <row r="2842" spans="1:7" hidden="1">
      <c r="A2842">
        <v>864241</v>
      </c>
      <c r="B2842" t="s">
        <v>8093</v>
      </c>
      <c r="C2842" t="s">
        <v>665</v>
      </c>
      <c r="D2842" t="s">
        <v>675</v>
      </c>
      <c r="E2842" t="s">
        <v>835</v>
      </c>
      <c r="F2842" t="s">
        <v>668</v>
      </c>
      <c r="G2842" t="s">
        <v>685</v>
      </c>
    </row>
    <row r="2843" spans="1:7" hidden="1">
      <c r="A2843">
        <v>864428</v>
      </c>
      <c r="B2843" t="s">
        <v>8094</v>
      </c>
      <c r="C2843" t="s">
        <v>665</v>
      </c>
      <c r="D2843" t="s">
        <v>675</v>
      </c>
      <c r="E2843" t="s">
        <v>835</v>
      </c>
      <c r="F2843" t="s">
        <v>668</v>
      </c>
      <c r="G2843" t="s">
        <v>783</v>
      </c>
    </row>
    <row r="2844" spans="1:7" hidden="1">
      <c r="A2844">
        <v>865113</v>
      </c>
      <c r="B2844" t="s">
        <v>8095</v>
      </c>
      <c r="C2844" t="s">
        <v>665</v>
      </c>
      <c r="D2844" t="s">
        <v>675</v>
      </c>
      <c r="E2844" t="s">
        <v>8096</v>
      </c>
      <c r="F2844" t="s">
        <v>8097</v>
      </c>
      <c r="G2844" t="s">
        <v>1162</v>
      </c>
    </row>
    <row r="2845" spans="1:7" hidden="1">
      <c r="A2845">
        <v>867762</v>
      </c>
      <c r="B2845" t="s">
        <v>8098</v>
      </c>
      <c r="C2845" t="s">
        <v>665</v>
      </c>
      <c r="D2845" t="s">
        <v>675</v>
      </c>
      <c r="E2845" t="s">
        <v>8099</v>
      </c>
      <c r="F2845" t="s">
        <v>8100</v>
      </c>
      <c r="G2845" t="s">
        <v>8101</v>
      </c>
    </row>
    <row r="2846" spans="1:7" hidden="1">
      <c r="A2846">
        <v>866854</v>
      </c>
      <c r="B2846" t="s">
        <v>691</v>
      </c>
      <c r="C2846" t="s">
        <v>665</v>
      </c>
      <c r="D2846" t="s">
        <v>675</v>
      </c>
      <c r="E2846" t="s">
        <v>8102</v>
      </c>
      <c r="F2846" t="s">
        <v>8103</v>
      </c>
      <c r="G2846" t="s">
        <v>1341</v>
      </c>
    </row>
    <row r="2847" spans="1:7" hidden="1">
      <c r="A2847">
        <v>866627</v>
      </c>
      <c r="B2847" t="s">
        <v>8104</v>
      </c>
      <c r="C2847" t="s">
        <v>665</v>
      </c>
      <c r="D2847" t="s">
        <v>675</v>
      </c>
      <c r="E2847" t="s">
        <v>8105</v>
      </c>
      <c r="F2847" t="s">
        <v>8106</v>
      </c>
      <c r="G2847" t="s">
        <v>888</v>
      </c>
    </row>
    <row r="2848" spans="1:7" hidden="1">
      <c r="A2848">
        <v>865868</v>
      </c>
      <c r="B2848" t="s">
        <v>8107</v>
      </c>
      <c r="C2848" t="s">
        <v>665</v>
      </c>
      <c r="D2848" t="s">
        <v>675</v>
      </c>
      <c r="E2848" t="s">
        <v>8108</v>
      </c>
      <c r="F2848" t="s">
        <v>8109</v>
      </c>
      <c r="G2848" t="s">
        <v>921</v>
      </c>
    </row>
    <row r="2849" spans="1:7" hidden="1">
      <c r="A2849">
        <v>866068</v>
      </c>
      <c r="B2849" t="s">
        <v>8110</v>
      </c>
      <c r="C2849" t="s">
        <v>665</v>
      </c>
      <c r="D2849" t="s">
        <v>675</v>
      </c>
      <c r="E2849" t="s">
        <v>8111</v>
      </c>
      <c r="F2849" t="s">
        <v>8112</v>
      </c>
      <c r="G2849" t="s">
        <v>828</v>
      </c>
    </row>
    <row r="2850" spans="1:7" hidden="1">
      <c r="A2850">
        <v>867875</v>
      </c>
      <c r="B2850" t="s">
        <v>8113</v>
      </c>
      <c r="C2850" t="s">
        <v>665</v>
      </c>
      <c r="D2850" t="s">
        <v>675</v>
      </c>
      <c r="E2850" t="s">
        <v>8114</v>
      </c>
      <c r="F2850" t="s">
        <v>616</v>
      </c>
      <c r="G2850" t="s">
        <v>675</v>
      </c>
    </row>
    <row r="2851" spans="1:7" hidden="1">
      <c r="A2851">
        <v>867594</v>
      </c>
      <c r="B2851" t="s">
        <v>8115</v>
      </c>
      <c r="C2851" t="s">
        <v>665</v>
      </c>
      <c r="D2851" t="s">
        <v>675</v>
      </c>
      <c r="E2851" t="s">
        <v>8116</v>
      </c>
      <c r="F2851" t="s">
        <v>8117</v>
      </c>
      <c r="G2851" t="s">
        <v>1089</v>
      </c>
    </row>
    <row r="2852" spans="1:7" hidden="1">
      <c r="A2852">
        <v>865484</v>
      </c>
      <c r="B2852" t="s">
        <v>8118</v>
      </c>
      <c r="C2852" t="s">
        <v>665</v>
      </c>
      <c r="D2852" t="s">
        <v>675</v>
      </c>
      <c r="E2852" t="s">
        <v>8119</v>
      </c>
      <c r="F2852" t="s">
        <v>8120</v>
      </c>
      <c r="G2852" t="s">
        <v>804</v>
      </c>
    </row>
    <row r="2853" spans="1:7" hidden="1">
      <c r="A2853">
        <v>864537</v>
      </c>
      <c r="B2853" t="s">
        <v>8121</v>
      </c>
      <c r="C2853" t="s">
        <v>665</v>
      </c>
      <c r="D2853" t="s">
        <v>675</v>
      </c>
      <c r="E2853" t="s">
        <v>835</v>
      </c>
      <c r="F2853" t="s">
        <v>668</v>
      </c>
      <c r="G2853" t="s">
        <v>921</v>
      </c>
    </row>
    <row r="2854" spans="1:7" hidden="1">
      <c r="A2854">
        <v>864275</v>
      </c>
      <c r="B2854" t="s">
        <v>8122</v>
      </c>
      <c r="C2854" t="s">
        <v>665</v>
      </c>
      <c r="D2854" t="s">
        <v>675</v>
      </c>
      <c r="E2854" t="s">
        <v>835</v>
      </c>
      <c r="F2854" t="s">
        <v>668</v>
      </c>
      <c r="G2854" t="s">
        <v>921</v>
      </c>
    </row>
    <row r="2855" spans="1:7" hidden="1">
      <c r="A2855">
        <v>866245</v>
      </c>
      <c r="B2855" t="s">
        <v>8123</v>
      </c>
      <c r="C2855" t="s">
        <v>665</v>
      </c>
      <c r="D2855" t="s">
        <v>675</v>
      </c>
      <c r="E2855" t="s">
        <v>8124</v>
      </c>
      <c r="F2855" t="s">
        <v>8125</v>
      </c>
      <c r="G2855" t="s">
        <v>2765</v>
      </c>
    </row>
    <row r="2856" spans="1:7" hidden="1">
      <c r="A2856">
        <v>865528</v>
      </c>
      <c r="B2856" t="s">
        <v>8126</v>
      </c>
      <c r="C2856" t="s">
        <v>665</v>
      </c>
      <c r="D2856" t="s">
        <v>675</v>
      </c>
      <c r="E2856" t="s">
        <v>8127</v>
      </c>
      <c r="F2856" t="s">
        <v>8128</v>
      </c>
      <c r="G2856" t="s">
        <v>1038</v>
      </c>
    </row>
    <row r="2857" spans="1:7" hidden="1">
      <c r="A2857">
        <v>865840</v>
      </c>
      <c r="B2857" t="s">
        <v>8129</v>
      </c>
      <c r="C2857" t="s">
        <v>665</v>
      </c>
      <c r="D2857" t="s">
        <v>675</v>
      </c>
      <c r="E2857" t="s">
        <v>8130</v>
      </c>
      <c r="F2857" t="s">
        <v>8131</v>
      </c>
      <c r="G2857" t="s">
        <v>992</v>
      </c>
    </row>
    <row r="2858" spans="1:7" hidden="1">
      <c r="A2858">
        <v>866493</v>
      </c>
      <c r="B2858" t="s">
        <v>8132</v>
      </c>
      <c r="C2858" t="s">
        <v>665</v>
      </c>
      <c r="D2858" t="s">
        <v>675</v>
      </c>
      <c r="E2858" t="s">
        <v>8133</v>
      </c>
      <c r="F2858" t="s">
        <v>8134</v>
      </c>
      <c r="G2858" t="s">
        <v>683</v>
      </c>
    </row>
    <row r="2859" spans="1:7" hidden="1">
      <c r="A2859">
        <v>864587</v>
      </c>
      <c r="B2859" t="s">
        <v>8135</v>
      </c>
      <c r="C2859" t="s">
        <v>665</v>
      </c>
      <c r="D2859" t="s">
        <v>675</v>
      </c>
      <c r="E2859" t="s">
        <v>835</v>
      </c>
      <c r="F2859" t="s">
        <v>668</v>
      </c>
      <c r="G2859" t="s">
        <v>1263</v>
      </c>
    </row>
    <row r="2860" spans="1:7" hidden="1">
      <c r="A2860">
        <v>866494</v>
      </c>
      <c r="B2860" t="s">
        <v>8136</v>
      </c>
      <c r="C2860" t="s">
        <v>665</v>
      </c>
      <c r="D2860" t="s">
        <v>675</v>
      </c>
      <c r="E2860" t="s">
        <v>8137</v>
      </c>
      <c r="F2860" t="s">
        <v>8138</v>
      </c>
      <c r="G2860" t="s">
        <v>683</v>
      </c>
    </row>
    <row r="2861" spans="1:7" hidden="1">
      <c r="A2861">
        <v>865435</v>
      </c>
      <c r="B2861" t="s">
        <v>8139</v>
      </c>
      <c r="C2861" t="s">
        <v>665</v>
      </c>
      <c r="D2861" t="s">
        <v>675</v>
      </c>
      <c r="E2861" t="s">
        <v>8140</v>
      </c>
      <c r="F2861" t="s">
        <v>8141</v>
      </c>
      <c r="G2861" t="s">
        <v>669</v>
      </c>
    </row>
    <row r="2862" spans="1:7" hidden="1">
      <c r="A2862">
        <v>864563</v>
      </c>
      <c r="B2862" t="s">
        <v>8142</v>
      </c>
      <c r="C2862" t="s">
        <v>665</v>
      </c>
      <c r="D2862" t="s">
        <v>675</v>
      </c>
      <c r="E2862" t="s">
        <v>835</v>
      </c>
      <c r="F2862" t="s">
        <v>668</v>
      </c>
      <c r="G2862" t="s">
        <v>1128</v>
      </c>
    </row>
    <row r="2863" spans="1:7" hidden="1">
      <c r="A2863">
        <v>867545</v>
      </c>
      <c r="B2863" t="s">
        <v>8143</v>
      </c>
      <c r="C2863" t="s">
        <v>665</v>
      </c>
      <c r="D2863" t="s">
        <v>675</v>
      </c>
      <c r="E2863" t="s">
        <v>8144</v>
      </c>
      <c r="F2863" t="s">
        <v>8145</v>
      </c>
      <c r="G2863" t="s">
        <v>898</v>
      </c>
    </row>
    <row r="2864" spans="1:7" hidden="1">
      <c r="A2864">
        <v>867143</v>
      </c>
      <c r="B2864" t="s">
        <v>8146</v>
      </c>
      <c r="C2864" t="s">
        <v>665</v>
      </c>
      <c r="D2864" t="s">
        <v>675</v>
      </c>
      <c r="E2864" t="s">
        <v>8147</v>
      </c>
      <c r="F2864" t="s">
        <v>8148</v>
      </c>
      <c r="G2864" t="s">
        <v>851</v>
      </c>
    </row>
    <row r="2865" spans="1:7" hidden="1">
      <c r="A2865">
        <v>865924</v>
      </c>
      <c r="B2865" t="s">
        <v>8149</v>
      </c>
      <c r="C2865" t="s">
        <v>665</v>
      </c>
      <c r="D2865" t="s">
        <v>675</v>
      </c>
      <c r="E2865" t="s">
        <v>8150</v>
      </c>
      <c r="F2865" t="s">
        <v>8151</v>
      </c>
      <c r="G2865" t="s">
        <v>901</v>
      </c>
    </row>
    <row r="2866" spans="1:7" hidden="1">
      <c r="A2866">
        <v>866995</v>
      </c>
      <c r="B2866" t="s">
        <v>8152</v>
      </c>
      <c r="C2866" t="s">
        <v>665</v>
      </c>
      <c r="D2866" t="s">
        <v>675</v>
      </c>
      <c r="E2866" t="s">
        <v>8153</v>
      </c>
      <c r="F2866" t="s">
        <v>8154</v>
      </c>
      <c r="G2866" t="s">
        <v>1049</v>
      </c>
    </row>
    <row r="2867" spans="1:7" hidden="1">
      <c r="A2867">
        <v>866628</v>
      </c>
      <c r="B2867" t="s">
        <v>8155</v>
      </c>
      <c r="C2867" t="s">
        <v>665</v>
      </c>
      <c r="D2867" t="s">
        <v>675</v>
      </c>
      <c r="E2867" t="s">
        <v>8156</v>
      </c>
      <c r="F2867" t="s">
        <v>8157</v>
      </c>
      <c r="G2867" t="s">
        <v>888</v>
      </c>
    </row>
    <row r="2868" spans="1:7" hidden="1">
      <c r="A2868">
        <v>865622</v>
      </c>
      <c r="B2868" t="s">
        <v>8158</v>
      </c>
      <c r="C2868" t="s">
        <v>665</v>
      </c>
      <c r="D2868" t="s">
        <v>675</v>
      </c>
      <c r="E2868" t="s">
        <v>8159</v>
      </c>
      <c r="F2868" t="s">
        <v>8160</v>
      </c>
      <c r="G2868" t="s">
        <v>1128</v>
      </c>
    </row>
    <row r="2869" spans="1:7" hidden="1">
      <c r="A2869">
        <v>865029</v>
      </c>
      <c r="B2869" t="s">
        <v>8161</v>
      </c>
      <c r="C2869" t="s">
        <v>665</v>
      </c>
      <c r="D2869" t="s">
        <v>675</v>
      </c>
      <c r="E2869" t="s">
        <v>8162</v>
      </c>
      <c r="F2869" t="s">
        <v>8163</v>
      </c>
      <c r="G2869" t="s">
        <v>766</v>
      </c>
    </row>
    <row r="2870" spans="1:7" hidden="1">
      <c r="A2870">
        <v>865769</v>
      </c>
      <c r="B2870" t="s">
        <v>8164</v>
      </c>
      <c r="C2870" t="s">
        <v>665</v>
      </c>
      <c r="D2870" t="s">
        <v>675</v>
      </c>
      <c r="E2870" t="s">
        <v>8165</v>
      </c>
      <c r="F2870" t="s">
        <v>8166</v>
      </c>
      <c r="G2870" t="s">
        <v>913</v>
      </c>
    </row>
    <row r="2871" spans="1:7" hidden="1">
      <c r="A2871">
        <v>867451</v>
      </c>
      <c r="B2871" t="s">
        <v>8167</v>
      </c>
      <c r="C2871" t="s">
        <v>665</v>
      </c>
      <c r="D2871" t="s">
        <v>675</v>
      </c>
      <c r="E2871" t="s">
        <v>8168</v>
      </c>
      <c r="F2871" t="s">
        <v>8169</v>
      </c>
      <c r="G2871" t="s">
        <v>814</v>
      </c>
    </row>
    <row r="2872" spans="1:7" hidden="1">
      <c r="A2872">
        <v>866996</v>
      </c>
      <c r="B2872" t="s">
        <v>8170</v>
      </c>
      <c r="C2872" t="s">
        <v>665</v>
      </c>
      <c r="D2872" t="s">
        <v>675</v>
      </c>
      <c r="E2872" t="s">
        <v>8171</v>
      </c>
      <c r="F2872" t="s">
        <v>8172</v>
      </c>
      <c r="G2872" t="s">
        <v>1049</v>
      </c>
    </row>
    <row r="2873" spans="1:7" hidden="1">
      <c r="A2873">
        <v>865436</v>
      </c>
      <c r="B2873" t="s">
        <v>8173</v>
      </c>
      <c r="C2873" t="s">
        <v>665</v>
      </c>
      <c r="D2873" t="s">
        <v>675</v>
      </c>
      <c r="E2873" t="s">
        <v>8174</v>
      </c>
      <c r="F2873" t="s">
        <v>8175</v>
      </c>
      <c r="G2873" t="s">
        <v>669</v>
      </c>
    </row>
    <row r="2874" spans="1:7" hidden="1">
      <c r="A2874">
        <v>866792</v>
      </c>
      <c r="B2874" t="s">
        <v>8176</v>
      </c>
      <c r="C2874" t="s">
        <v>665</v>
      </c>
      <c r="D2874" t="s">
        <v>675</v>
      </c>
      <c r="E2874" t="s">
        <v>8177</v>
      </c>
      <c r="F2874" t="s">
        <v>8178</v>
      </c>
      <c r="G2874" t="s">
        <v>809</v>
      </c>
    </row>
    <row r="2875" spans="1:7" hidden="1">
      <c r="A2875">
        <v>865338</v>
      </c>
      <c r="B2875" t="s">
        <v>8176</v>
      </c>
      <c r="C2875" t="s">
        <v>665</v>
      </c>
      <c r="D2875" t="s">
        <v>675</v>
      </c>
      <c r="E2875" t="s">
        <v>8179</v>
      </c>
      <c r="F2875" t="s">
        <v>8180</v>
      </c>
      <c r="G2875" t="s">
        <v>925</v>
      </c>
    </row>
    <row r="2876" spans="1:7" hidden="1">
      <c r="A2876">
        <v>866495</v>
      </c>
      <c r="B2876" t="s">
        <v>8181</v>
      </c>
      <c r="C2876" t="s">
        <v>665</v>
      </c>
      <c r="D2876" t="s">
        <v>675</v>
      </c>
      <c r="E2876" t="s">
        <v>8182</v>
      </c>
      <c r="F2876" t="s">
        <v>8183</v>
      </c>
      <c r="G2876" t="s">
        <v>683</v>
      </c>
    </row>
    <row r="2877" spans="1:7" hidden="1">
      <c r="A2877">
        <v>867452</v>
      </c>
      <c r="B2877" t="s">
        <v>8184</v>
      </c>
      <c r="C2877" t="s">
        <v>665</v>
      </c>
      <c r="D2877" t="s">
        <v>675</v>
      </c>
      <c r="E2877" t="s">
        <v>8185</v>
      </c>
      <c r="F2877" t="s">
        <v>8186</v>
      </c>
      <c r="G2877" t="s">
        <v>814</v>
      </c>
    </row>
    <row r="2878" spans="1:7" hidden="1">
      <c r="A2878">
        <v>867228</v>
      </c>
      <c r="B2878" t="s">
        <v>8187</v>
      </c>
      <c r="C2878" t="s">
        <v>665</v>
      </c>
      <c r="D2878" t="s">
        <v>675</v>
      </c>
      <c r="E2878" t="s">
        <v>8188</v>
      </c>
      <c r="F2878" t="s">
        <v>8189</v>
      </c>
      <c r="G2878" t="s">
        <v>944</v>
      </c>
    </row>
    <row r="2879" spans="1:7" hidden="1">
      <c r="A2879">
        <v>866997</v>
      </c>
      <c r="B2879" t="s">
        <v>8190</v>
      </c>
      <c r="C2879" t="s">
        <v>665</v>
      </c>
      <c r="D2879" t="s">
        <v>675</v>
      </c>
      <c r="E2879" t="s">
        <v>8191</v>
      </c>
      <c r="F2879" t="s">
        <v>8192</v>
      </c>
      <c r="G2879" t="s">
        <v>1049</v>
      </c>
    </row>
    <row r="2880" spans="1:7" hidden="1">
      <c r="A2880">
        <v>866998</v>
      </c>
      <c r="B2880" t="s">
        <v>8193</v>
      </c>
      <c r="C2880" t="s">
        <v>665</v>
      </c>
      <c r="D2880" t="s">
        <v>675</v>
      </c>
      <c r="E2880" t="s">
        <v>8194</v>
      </c>
      <c r="F2880" t="s">
        <v>8195</v>
      </c>
      <c r="G2880" t="s">
        <v>1049</v>
      </c>
    </row>
    <row r="2881" spans="1:7" hidden="1">
      <c r="A2881">
        <v>866999</v>
      </c>
      <c r="B2881" t="s">
        <v>8196</v>
      </c>
      <c r="C2881" t="s">
        <v>665</v>
      </c>
      <c r="D2881" t="s">
        <v>675</v>
      </c>
      <c r="E2881" t="s">
        <v>8197</v>
      </c>
      <c r="F2881" t="s">
        <v>8198</v>
      </c>
      <c r="G2881" t="s">
        <v>1049</v>
      </c>
    </row>
    <row r="2882" spans="1:7" hidden="1">
      <c r="A2882">
        <v>865563</v>
      </c>
      <c r="B2882" t="s">
        <v>8199</v>
      </c>
      <c r="C2882" t="s">
        <v>665</v>
      </c>
      <c r="D2882" t="s">
        <v>675</v>
      </c>
      <c r="E2882" t="s">
        <v>8200</v>
      </c>
      <c r="F2882" t="s">
        <v>8201</v>
      </c>
      <c r="G2882" t="s">
        <v>685</v>
      </c>
    </row>
    <row r="2883" spans="1:7" hidden="1">
      <c r="A2883">
        <v>867546</v>
      </c>
      <c r="B2883" t="s">
        <v>8202</v>
      </c>
      <c r="C2883" t="s">
        <v>665</v>
      </c>
      <c r="D2883" t="s">
        <v>675</v>
      </c>
      <c r="E2883" t="s">
        <v>8203</v>
      </c>
      <c r="F2883" t="s">
        <v>8204</v>
      </c>
      <c r="G2883" t="s">
        <v>898</v>
      </c>
    </row>
    <row r="2884" spans="1:7" hidden="1">
      <c r="A2884">
        <v>865724</v>
      </c>
      <c r="B2884" t="s">
        <v>8205</v>
      </c>
      <c r="C2884" t="s">
        <v>665</v>
      </c>
      <c r="D2884" t="s">
        <v>675</v>
      </c>
      <c r="E2884" t="s">
        <v>8206</v>
      </c>
      <c r="F2884" t="s">
        <v>8207</v>
      </c>
      <c r="G2884" t="s">
        <v>1209</v>
      </c>
    </row>
    <row r="2885" spans="1:7" hidden="1">
      <c r="A2885">
        <v>867487</v>
      </c>
      <c r="B2885" t="s">
        <v>8208</v>
      </c>
      <c r="C2885" t="s">
        <v>665</v>
      </c>
      <c r="D2885" t="s">
        <v>675</v>
      </c>
      <c r="E2885" t="s">
        <v>8209</v>
      </c>
      <c r="F2885" t="s">
        <v>8210</v>
      </c>
      <c r="G2885" t="s">
        <v>842</v>
      </c>
    </row>
    <row r="2886" spans="1:7" hidden="1">
      <c r="A2886">
        <v>866793</v>
      </c>
      <c r="B2886" t="s">
        <v>8211</v>
      </c>
      <c r="C2886" t="s">
        <v>665</v>
      </c>
      <c r="D2886" t="s">
        <v>675</v>
      </c>
      <c r="E2886" t="s">
        <v>8212</v>
      </c>
      <c r="F2886" t="s">
        <v>8213</v>
      </c>
      <c r="G2886" t="s">
        <v>809</v>
      </c>
    </row>
    <row r="2887" spans="1:7" hidden="1">
      <c r="A2887">
        <v>864509</v>
      </c>
      <c r="B2887" t="s">
        <v>8214</v>
      </c>
      <c r="C2887" t="s">
        <v>665</v>
      </c>
      <c r="D2887" t="s">
        <v>675</v>
      </c>
      <c r="E2887" t="s">
        <v>835</v>
      </c>
      <c r="F2887" t="s">
        <v>668</v>
      </c>
      <c r="G2887" t="s">
        <v>804</v>
      </c>
    </row>
    <row r="2888" spans="1:7" hidden="1">
      <c r="A2888">
        <v>866212</v>
      </c>
      <c r="B2888" t="s">
        <v>8215</v>
      </c>
      <c r="C2888" t="s">
        <v>665</v>
      </c>
      <c r="D2888" t="s">
        <v>675</v>
      </c>
      <c r="E2888" t="s">
        <v>8216</v>
      </c>
      <c r="F2888" t="s">
        <v>8217</v>
      </c>
      <c r="G2888" t="s">
        <v>860</v>
      </c>
    </row>
    <row r="2889" spans="1:7" hidden="1">
      <c r="A2889">
        <v>864127</v>
      </c>
      <c r="B2889" t="s">
        <v>8218</v>
      </c>
      <c r="C2889" t="s">
        <v>665</v>
      </c>
      <c r="D2889" t="s">
        <v>675</v>
      </c>
      <c r="E2889" t="s">
        <v>835</v>
      </c>
      <c r="F2889" t="s">
        <v>668</v>
      </c>
      <c r="G2889" t="s">
        <v>683</v>
      </c>
    </row>
    <row r="2890" spans="1:7" hidden="1">
      <c r="A2890">
        <v>865485</v>
      </c>
      <c r="B2890" t="s">
        <v>8219</v>
      </c>
      <c r="C2890" t="s">
        <v>665</v>
      </c>
      <c r="D2890" t="s">
        <v>675</v>
      </c>
      <c r="E2890" t="s">
        <v>8220</v>
      </c>
      <c r="F2890" t="s">
        <v>8221</v>
      </c>
      <c r="G2890" t="s">
        <v>804</v>
      </c>
    </row>
    <row r="2891" spans="1:7" hidden="1">
      <c r="A2891">
        <v>867000</v>
      </c>
      <c r="B2891" t="s">
        <v>8222</v>
      </c>
      <c r="C2891" t="s">
        <v>665</v>
      </c>
      <c r="D2891" t="s">
        <v>675</v>
      </c>
      <c r="E2891" t="s">
        <v>8223</v>
      </c>
      <c r="F2891" t="s">
        <v>8224</v>
      </c>
      <c r="G2891" t="s">
        <v>1049</v>
      </c>
    </row>
    <row r="2892" spans="1:7" hidden="1">
      <c r="A2892">
        <v>865680</v>
      </c>
      <c r="B2892" t="s">
        <v>8225</v>
      </c>
      <c r="C2892" t="s">
        <v>665</v>
      </c>
      <c r="D2892" t="s">
        <v>675</v>
      </c>
      <c r="E2892" t="s">
        <v>8226</v>
      </c>
      <c r="F2892" t="s">
        <v>8227</v>
      </c>
      <c r="G2892" t="s">
        <v>795</v>
      </c>
    </row>
    <row r="2893" spans="1:7" hidden="1">
      <c r="A2893">
        <v>866794</v>
      </c>
      <c r="B2893" t="s">
        <v>8228</v>
      </c>
      <c r="C2893" t="s">
        <v>665</v>
      </c>
      <c r="D2893" t="s">
        <v>675</v>
      </c>
      <c r="E2893" t="s">
        <v>8229</v>
      </c>
      <c r="F2893" t="s">
        <v>8230</v>
      </c>
      <c r="G2893" t="s">
        <v>809</v>
      </c>
    </row>
    <row r="2894" spans="1:7" hidden="1">
      <c r="A2894">
        <v>864510</v>
      </c>
      <c r="B2894" t="s">
        <v>8231</v>
      </c>
      <c r="C2894" t="s">
        <v>665</v>
      </c>
      <c r="D2894" t="s">
        <v>675</v>
      </c>
      <c r="E2894" t="s">
        <v>835</v>
      </c>
      <c r="F2894" t="s">
        <v>668</v>
      </c>
      <c r="G2894" t="s">
        <v>901</v>
      </c>
    </row>
    <row r="2895" spans="1:7" hidden="1">
      <c r="A2895">
        <v>867340</v>
      </c>
      <c r="B2895" t="s">
        <v>8232</v>
      </c>
      <c r="C2895" t="s">
        <v>665</v>
      </c>
      <c r="D2895" t="s">
        <v>675</v>
      </c>
      <c r="E2895" t="s">
        <v>8233</v>
      </c>
      <c r="F2895" t="s">
        <v>8234</v>
      </c>
      <c r="G2895" t="s">
        <v>955</v>
      </c>
    </row>
    <row r="2896" spans="1:7" hidden="1">
      <c r="A2896">
        <v>864935</v>
      </c>
      <c r="B2896" t="s">
        <v>8235</v>
      </c>
      <c r="C2896" t="s">
        <v>665</v>
      </c>
      <c r="D2896" t="s">
        <v>675</v>
      </c>
      <c r="E2896" t="s">
        <v>8236</v>
      </c>
      <c r="F2896" t="s">
        <v>8237</v>
      </c>
      <c r="G2896" t="s">
        <v>905</v>
      </c>
    </row>
    <row r="2897" spans="1:7" hidden="1">
      <c r="A2897">
        <v>864596</v>
      </c>
      <c r="B2897" t="s">
        <v>8238</v>
      </c>
      <c r="C2897" t="s">
        <v>665</v>
      </c>
      <c r="D2897" t="s">
        <v>675</v>
      </c>
      <c r="E2897" t="s">
        <v>835</v>
      </c>
      <c r="F2897" t="s">
        <v>668</v>
      </c>
      <c r="G2897" t="s">
        <v>1263</v>
      </c>
    </row>
    <row r="2898" spans="1:7" hidden="1">
      <c r="A2898">
        <v>865841</v>
      </c>
      <c r="B2898" t="s">
        <v>8239</v>
      </c>
      <c r="C2898" t="s">
        <v>665</v>
      </c>
      <c r="D2898" t="s">
        <v>675</v>
      </c>
      <c r="E2898" t="s">
        <v>8240</v>
      </c>
      <c r="F2898" t="s">
        <v>8241</v>
      </c>
      <c r="G2898" t="s">
        <v>992</v>
      </c>
    </row>
    <row r="2899" spans="1:7" hidden="1">
      <c r="A2899">
        <v>866361</v>
      </c>
      <c r="B2899" t="s">
        <v>8242</v>
      </c>
      <c r="C2899" t="s">
        <v>665</v>
      </c>
      <c r="D2899" t="s">
        <v>675</v>
      </c>
      <c r="E2899" t="s">
        <v>8243</v>
      </c>
      <c r="F2899" t="s">
        <v>8244</v>
      </c>
      <c r="G2899" t="s">
        <v>1296</v>
      </c>
    </row>
    <row r="2900" spans="1:7" hidden="1">
      <c r="A2900">
        <v>867001</v>
      </c>
      <c r="B2900" t="s">
        <v>8245</v>
      </c>
      <c r="C2900" t="s">
        <v>665</v>
      </c>
      <c r="D2900" t="s">
        <v>675</v>
      </c>
      <c r="E2900" t="s">
        <v>8246</v>
      </c>
      <c r="F2900" t="s">
        <v>8247</v>
      </c>
      <c r="G2900" t="s">
        <v>1049</v>
      </c>
    </row>
    <row r="2901" spans="1:7" hidden="1">
      <c r="A2901">
        <v>865149</v>
      </c>
      <c r="B2901" t="s">
        <v>8248</v>
      </c>
      <c r="C2901" t="s">
        <v>665</v>
      </c>
      <c r="D2901" t="s">
        <v>675</v>
      </c>
      <c r="E2901" t="s">
        <v>8249</v>
      </c>
      <c r="F2901" t="s">
        <v>8250</v>
      </c>
      <c r="G2901" t="s">
        <v>846</v>
      </c>
    </row>
    <row r="2902" spans="1:7" hidden="1">
      <c r="A2902">
        <v>866362</v>
      </c>
      <c r="B2902" t="s">
        <v>8251</v>
      </c>
      <c r="C2902" t="s">
        <v>665</v>
      </c>
      <c r="D2902" t="s">
        <v>675</v>
      </c>
      <c r="E2902" t="s">
        <v>8252</v>
      </c>
      <c r="F2902" t="s">
        <v>8253</v>
      </c>
      <c r="G2902" t="s">
        <v>1296</v>
      </c>
    </row>
    <row r="2903" spans="1:7" hidden="1">
      <c r="A2903">
        <v>865486</v>
      </c>
      <c r="B2903" t="s">
        <v>8254</v>
      </c>
      <c r="C2903" t="s">
        <v>665</v>
      </c>
      <c r="D2903" t="s">
        <v>675</v>
      </c>
      <c r="E2903" t="s">
        <v>8255</v>
      </c>
      <c r="F2903" t="s">
        <v>8256</v>
      </c>
      <c r="G2903" t="s">
        <v>804</v>
      </c>
    </row>
    <row r="2904" spans="1:7" hidden="1">
      <c r="A2904">
        <v>865725</v>
      </c>
      <c r="B2904" t="s">
        <v>8257</v>
      </c>
      <c r="C2904" t="s">
        <v>665</v>
      </c>
      <c r="D2904" t="s">
        <v>675</v>
      </c>
      <c r="E2904" t="s">
        <v>8258</v>
      </c>
      <c r="F2904" t="s">
        <v>8259</v>
      </c>
      <c r="G2904" t="s">
        <v>1209</v>
      </c>
    </row>
    <row r="2905" spans="1:7" hidden="1">
      <c r="A2905">
        <v>865008</v>
      </c>
      <c r="B2905" t="s">
        <v>8260</v>
      </c>
      <c r="C2905" t="s">
        <v>665</v>
      </c>
      <c r="D2905" t="s">
        <v>675</v>
      </c>
      <c r="E2905" t="s">
        <v>8261</v>
      </c>
      <c r="F2905" t="s">
        <v>8262</v>
      </c>
      <c r="G2905" t="s">
        <v>1175</v>
      </c>
    </row>
    <row r="2906" spans="1:7" hidden="1">
      <c r="A2906">
        <v>867229</v>
      </c>
      <c r="B2906" t="s">
        <v>8263</v>
      </c>
      <c r="C2906" t="s">
        <v>665</v>
      </c>
      <c r="D2906" t="s">
        <v>675</v>
      </c>
      <c r="E2906" t="s">
        <v>8264</v>
      </c>
      <c r="F2906" t="s">
        <v>8265</v>
      </c>
      <c r="G2906" t="s">
        <v>944</v>
      </c>
    </row>
    <row r="2907" spans="1:7" hidden="1">
      <c r="A2907">
        <v>866363</v>
      </c>
      <c r="B2907" t="s">
        <v>8266</v>
      </c>
      <c r="C2907" t="s">
        <v>665</v>
      </c>
      <c r="D2907" t="s">
        <v>675</v>
      </c>
      <c r="E2907" t="s">
        <v>8267</v>
      </c>
      <c r="F2907" t="s">
        <v>8268</v>
      </c>
      <c r="G2907" t="s">
        <v>1296</v>
      </c>
    </row>
    <row r="2908" spans="1:7" hidden="1">
      <c r="A2908">
        <v>865991</v>
      </c>
      <c r="B2908" t="s">
        <v>8269</v>
      </c>
      <c r="C2908" t="s">
        <v>665</v>
      </c>
      <c r="D2908" t="s">
        <v>675</v>
      </c>
      <c r="E2908" t="s">
        <v>8270</v>
      </c>
      <c r="F2908" t="s">
        <v>8271</v>
      </c>
      <c r="G2908" t="s">
        <v>799</v>
      </c>
    </row>
    <row r="2909" spans="1:7" hidden="1">
      <c r="A2909">
        <v>867002</v>
      </c>
      <c r="B2909" t="s">
        <v>8272</v>
      </c>
      <c r="C2909" t="s">
        <v>665</v>
      </c>
      <c r="D2909" t="s">
        <v>675</v>
      </c>
      <c r="E2909" t="s">
        <v>8273</v>
      </c>
      <c r="F2909" t="s">
        <v>8274</v>
      </c>
      <c r="G2909" t="s">
        <v>1049</v>
      </c>
    </row>
    <row r="2910" spans="1:7" hidden="1">
      <c r="A2910">
        <v>865487</v>
      </c>
      <c r="B2910" t="s">
        <v>8275</v>
      </c>
      <c r="C2910" t="s">
        <v>665</v>
      </c>
      <c r="D2910" t="s">
        <v>675</v>
      </c>
      <c r="E2910" t="s">
        <v>8276</v>
      </c>
      <c r="F2910" t="s">
        <v>8277</v>
      </c>
      <c r="G2910" t="s">
        <v>804</v>
      </c>
    </row>
    <row r="2911" spans="1:7" hidden="1">
      <c r="A2911">
        <v>865098</v>
      </c>
      <c r="B2911" t="s">
        <v>8278</v>
      </c>
      <c r="C2911" t="s">
        <v>665</v>
      </c>
      <c r="D2911" t="s">
        <v>675</v>
      </c>
      <c r="E2911" t="s">
        <v>8279</v>
      </c>
      <c r="F2911" t="s">
        <v>8280</v>
      </c>
      <c r="G2911" t="s">
        <v>1334</v>
      </c>
    </row>
    <row r="2912" spans="1:7" hidden="1">
      <c r="A2912">
        <v>867770</v>
      </c>
      <c r="B2912" t="s">
        <v>8281</v>
      </c>
      <c r="C2912" t="s">
        <v>665</v>
      </c>
      <c r="D2912" t="s">
        <v>675</v>
      </c>
      <c r="E2912" t="s">
        <v>8282</v>
      </c>
      <c r="F2912" t="s">
        <v>8283</v>
      </c>
      <c r="G2912" t="s">
        <v>8284</v>
      </c>
    </row>
    <row r="2913" spans="1:7" hidden="1">
      <c r="A2913">
        <v>864936</v>
      </c>
      <c r="B2913" t="s">
        <v>8285</v>
      </c>
      <c r="C2913" t="s">
        <v>665</v>
      </c>
      <c r="D2913" t="s">
        <v>675</v>
      </c>
      <c r="E2913" t="s">
        <v>8286</v>
      </c>
      <c r="F2913" t="s">
        <v>8287</v>
      </c>
      <c r="G2913" t="s">
        <v>905</v>
      </c>
    </row>
    <row r="2914" spans="1:7" hidden="1">
      <c r="A2914">
        <v>867634</v>
      </c>
      <c r="B2914" t="s">
        <v>8288</v>
      </c>
      <c r="C2914" t="s">
        <v>665</v>
      </c>
      <c r="D2914" t="s">
        <v>675</v>
      </c>
      <c r="E2914" t="s">
        <v>8289</v>
      </c>
      <c r="F2914" t="s">
        <v>8290</v>
      </c>
      <c r="G2914" t="s">
        <v>783</v>
      </c>
    </row>
    <row r="2915" spans="1:7" hidden="1">
      <c r="A2915">
        <v>864430</v>
      </c>
      <c r="B2915" t="s">
        <v>8291</v>
      </c>
      <c r="C2915" t="s">
        <v>665</v>
      </c>
      <c r="D2915" t="s">
        <v>675</v>
      </c>
      <c r="E2915" t="s">
        <v>835</v>
      </c>
      <c r="F2915" t="s">
        <v>668</v>
      </c>
      <c r="G2915" t="s">
        <v>814</v>
      </c>
    </row>
    <row r="2916" spans="1:7" hidden="1">
      <c r="A2916">
        <v>865971</v>
      </c>
      <c r="B2916" t="s">
        <v>8292</v>
      </c>
      <c r="C2916" t="s">
        <v>665</v>
      </c>
      <c r="D2916" t="s">
        <v>675</v>
      </c>
      <c r="E2916" t="s">
        <v>8293</v>
      </c>
      <c r="F2916" t="s">
        <v>8294</v>
      </c>
      <c r="G2916" t="s">
        <v>937</v>
      </c>
    </row>
    <row r="2917" spans="1:7" hidden="1">
      <c r="A2917">
        <v>865276</v>
      </c>
      <c r="B2917" t="s">
        <v>8295</v>
      </c>
      <c r="C2917" t="s">
        <v>665</v>
      </c>
      <c r="D2917" t="s">
        <v>675</v>
      </c>
      <c r="E2917" t="s">
        <v>8296</v>
      </c>
      <c r="F2917" t="s">
        <v>8297</v>
      </c>
      <c r="G2917" t="s">
        <v>874</v>
      </c>
    </row>
    <row r="2918" spans="1:7" hidden="1">
      <c r="A2918">
        <v>865437</v>
      </c>
      <c r="B2918" t="s">
        <v>8298</v>
      </c>
      <c r="C2918" t="s">
        <v>665</v>
      </c>
      <c r="D2918" t="s">
        <v>675</v>
      </c>
      <c r="E2918" t="s">
        <v>8299</v>
      </c>
      <c r="F2918" t="s">
        <v>8300</v>
      </c>
      <c r="G2918" t="s">
        <v>669</v>
      </c>
    </row>
    <row r="2919" spans="1:7" hidden="1">
      <c r="A2919">
        <v>866855</v>
      </c>
      <c r="B2919" t="s">
        <v>761</v>
      </c>
      <c r="C2919" t="s">
        <v>665</v>
      </c>
      <c r="D2919" t="s">
        <v>675</v>
      </c>
      <c r="E2919" t="s">
        <v>8301</v>
      </c>
      <c r="F2919" t="s">
        <v>8302</v>
      </c>
      <c r="G2919" t="s">
        <v>1341</v>
      </c>
    </row>
    <row r="2920" spans="1:7" hidden="1">
      <c r="A2920">
        <v>867595</v>
      </c>
      <c r="B2920" t="s">
        <v>8303</v>
      </c>
      <c r="C2920" t="s">
        <v>665</v>
      </c>
      <c r="D2920" t="s">
        <v>675</v>
      </c>
      <c r="E2920" t="s">
        <v>8304</v>
      </c>
      <c r="F2920" t="s">
        <v>8305</v>
      </c>
      <c r="G2920" t="s">
        <v>1089</v>
      </c>
    </row>
    <row r="2921" spans="1:7" hidden="1">
      <c r="A2921">
        <v>864317</v>
      </c>
      <c r="B2921" t="s">
        <v>8306</v>
      </c>
      <c r="C2921" t="s">
        <v>665</v>
      </c>
      <c r="D2921" t="s">
        <v>675</v>
      </c>
      <c r="E2921" t="s">
        <v>835</v>
      </c>
      <c r="F2921" t="s">
        <v>668</v>
      </c>
      <c r="G2921" t="s">
        <v>1126</v>
      </c>
    </row>
    <row r="2922" spans="1:7" hidden="1">
      <c r="A2922">
        <v>865564</v>
      </c>
      <c r="B2922" t="s">
        <v>8307</v>
      </c>
      <c r="C2922" t="s">
        <v>665</v>
      </c>
      <c r="D2922" t="s">
        <v>675</v>
      </c>
      <c r="E2922" t="s">
        <v>8308</v>
      </c>
      <c r="F2922" t="s">
        <v>8309</v>
      </c>
      <c r="G2922" t="s">
        <v>685</v>
      </c>
    </row>
    <row r="2923" spans="1:7" hidden="1">
      <c r="A2923">
        <v>867596</v>
      </c>
      <c r="B2923" t="s">
        <v>8310</v>
      </c>
      <c r="C2923" t="s">
        <v>665</v>
      </c>
      <c r="D2923" t="s">
        <v>675</v>
      </c>
      <c r="E2923" t="s">
        <v>8311</v>
      </c>
      <c r="F2923" t="s">
        <v>8312</v>
      </c>
      <c r="G2923" t="s">
        <v>1089</v>
      </c>
    </row>
    <row r="2924" spans="1:7" hidden="1">
      <c r="A2924">
        <v>867597</v>
      </c>
      <c r="B2924" t="s">
        <v>8313</v>
      </c>
      <c r="C2924" t="s">
        <v>665</v>
      </c>
      <c r="D2924" t="s">
        <v>675</v>
      </c>
      <c r="E2924" t="s">
        <v>8314</v>
      </c>
      <c r="F2924" t="s">
        <v>8315</v>
      </c>
      <c r="G2924" t="s">
        <v>1089</v>
      </c>
    </row>
    <row r="2925" spans="1:7" hidden="1">
      <c r="A2925">
        <v>865099</v>
      </c>
      <c r="B2925" t="s">
        <v>8316</v>
      </c>
      <c r="C2925" t="s">
        <v>665</v>
      </c>
      <c r="D2925" t="s">
        <v>675</v>
      </c>
      <c r="E2925" t="s">
        <v>8317</v>
      </c>
      <c r="F2925" t="s">
        <v>8318</v>
      </c>
      <c r="G2925" t="s">
        <v>1334</v>
      </c>
    </row>
    <row r="2926" spans="1:7" hidden="1">
      <c r="A2926">
        <v>864260</v>
      </c>
      <c r="B2926" t="s">
        <v>8319</v>
      </c>
      <c r="C2926" t="s">
        <v>665</v>
      </c>
      <c r="D2926" t="s">
        <v>675</v>
      </c>
      <c r="E2926" t="s">
        <v>835</v>
      </c>
      <c r="F2926" t="s">
        <v>668</v>
      </c>
      <c r="G2926" t="s">
        <v>913</v>
      </c>
    </row>
    <row r="2927" spans="1:7" hidden="1">
      <c r="A2927">
        <v>865313</v>
      </c>
      <c r="B2927" t="s">
        <v>8320</v>
      </c>
      <c r="C2927" t="s">
        <v>665</v>
      </c>
      <c r="D2927" t="s">
        <v>675</v>
      </c>
      <c r="E2927" t="s">
        <v>8321</v>
      </c>
      <c r="F2927" t="s">
        <v>8322</v>
      </c>
      <c r="G2927" t="s">
        <v>1241</v>
      </c>
    </row>
    <row r="2928" spans="1:7" hidden="1">
      <c r="A2928">
        <v>866257</v>
      </c>
      <c r="B2928" t="s">
        <v>8323</v>
      </c>
      <c r="C2928" t="s">
        <v>665</v>
      </c>
      <c r="D2928" t="s">
        <v>675</v>
      </c>
      <c r="E2928" t="s">
        <v>8324</v>
      </c>
      <c r="F2928" t="s">
        <v>8325</v>
      </c>
      <c r="G2928" t="s">
        <v>997</v>
      </c>
    </row>
    <row r="2929" spans="1:7" hidden="1">
      <c r="A2929">
        <v>866364</v>
      </c>
      <c r="B2929" t="s">
        <v>8326</v>
      </c>
      <c r="C2929" t="s">
        <v>665</v>
      </c>
      <c r="D2929" t="s">
        <v>675</v>
      </c>
      <c r="E2929" t="s">
        <v>8327</v>
      </c>
      <c r="F2929" t="s">
        <v>8328</v>
      </c>
      <c r="G2929" t="s">
        <v>1296</v>
      </c>
    </row>
    <row r="2930" spans="1:7" hidden="1">
      <c r="A2930">
        <v>865565</v>
      </c>
      <c r="B2930" t="s">
        <v>8329</v>
      </c>
      <c r="C2930" t="s">
        <v>665</v>
      </c>
      <c r="D2930" t="s">
        <v>675</v>
      </c>
      <c r="E2930" t="s">
        <v>8330</v>
      </c>
      <c r="F2930" t="s">
        <v>8331</v>
      </c>
      <c r="G2930" t="s">
        <v>685</v>
      </c>
    </row>
    <row r="2931" spans="1:7" hidden="1">
      <c r="A2931">
        <v>864971</v>
      </c>
      <c r="B2931" t="s">
        <v>8332</v>
      </c>
      <c r="C2931" t="s">
        <v>665</v>
      </c>
      <c r="D2931" t="s">
        <v>675</v>
      </c>
      <c r="E2931" t="s">
        <v>8333</v>
      </c>
      <c r="F2931" t="s">
        <v>8334</v>
      </c>
      <c r="G2931" t="s">
        <v>865</v>
      </c>
    </row>
    <row r="2932" spans="1:7" hidden="1">
      <c r="A2932">
        <v>865770</v>
      </c>
      <c r="B2932" t="s">
        <v>8335</v>
      </c>
      <c r="C2932" t="s">
        <v>665</v>
      </c>
      <c r="D2932" t="s">
        <v>675</v>
      </c>
      <c r="E2932" t="s">
        <v>8336</v>
      </c>
      <c r="F2932" t="s">
        <v>8337</v>
      </c>
      <c r="G2932" t="s">
        <v>913</v>
      </c>
    </row>
    <row r="2933" spans="1:7" hidden="1">
      <c r="A2933">
        <v>864148</v>
      </c>
      <c r="B2933" t="s">
        <v>8338</v>
      </c>
      <c r="C2933" t="s">
        <v>665</v>
      </c>
      <c r="D2933" t="s">
        <v>675</v>
      </c>
      <c r="E2933" t="s">
        <v>835</v>
      </c>
      <c r="F2933" t="s">
        <v>668</v>
      </c>
      <c r="G2933" t="s">
        <v>905</v>
      </c>
    </row>
    <row r="2934" spans="1:7" hidden="1">
      <c r="A2934">
        <v>864877</v>
      </c>
      <c r="B2934" t="s">
        <v>8339</v>
      </c>
      <c r="C2934" t="s">
        <v>665</v>
      </c>
      <c r="D2934" t="s">
        <v>675</v>
      </c>
      <c r="E2934" t="s">
        <v>8340</v>
      </c>
      <c r="F2934" t="s">
        <v>8341</v>
      </c>
      <c r="G2934" t="s">
        <v>605</v>
      </c>
    </row>
    <row r="2935" spans="1:7" hidden="1">
      <c r="A2935">
        <v>865771</v>
      </c>
      <c r="B2935" t="s">
        <v>8342</v>
      </c>
      <c r="C2935" t="s">
        <v>665</v>
      </c>
      <c r="D2935" t="s">
        <v>675</v>
      </c>
      <c r="E2935" t="s">
        <v>8343</v>
      </c>
      <c r="F2935" t="s">
        <v>8344</v>
      </c>
      <c r="G2935" t="s">
        <v>913</v>
      </c>
    </row>
    <row r="2936" spans="1:7" hidden="1">
      <c r="A2936">
        <v>864511</v>
      </c>
      <c r="B2936" t="s">
        <v>8345</v>
      </c>
      <c r="C2936" t="s">
        <v>665</v>
      </c>
      <c r="D2936" t="s">
        <v>675</v>
      </c>
      <c r="E2936" t="s">
        <v>835</v>
      </c>
      <c r="F2936" t="s">
        <v>668</v>
      </c>
      <c r="G2936" t="s">
        <v>1219</v>
      </c>
    </row>
    <row r="2937" spans="1:7" hidden="1">
      <c r="A2937">
        <v>864987</v>
      </c>
      <c r="B2937" t="s">
        <v>8346</v>
      </c>
      <c r="C2937" t="s">
        <v>665</v>
      </c>
      <c r="D2937" t="s">
        <v>675</v>
      </c>
      <c r="E2937" t="s">
        <v>8347</v>
      </c>
      <c r="F2937" t="s">
        <v>8348</v>
      </c>
      <c r="G2937" t="s">
        <v>1282</v>
      </c>
    </row>
    <row r="2938" spans="1:7" hidden="1">
      <c r="A2938">
        <v>867756</v>
      </c>
      <c r="B2938" t="s">
        <v>8349</v>
      </c>
      <c r="C2938" t="s">
        <v>665</v>
      </c>
      <c r="D2938" t="s">
        <v>675</v>
      </c>
      <c r="E2938" t="s">
        <v>8350</v>
      </c>
      <c r="F2938" t="s">
        <v>8351</v>
      </c>
      <c r="G2938" t="s">
        <v>860</v>
      </c>
    </row>
    <row r="2939" spans="1:7" hidden="1">
      <c r="A2939">
        <v>866017</v>
      </c>
      <c r="B2939" t="s">
        <v>8352</v>
      </c>
      <c r="C2939" t="s">
        <v>665</v>
      </c>
      <c r="D2939" t="s">
        <v>675</v>
      </c>
      <c r="E2939" t="s">
        <v>8353</v>
      </c>
      <c r="F2939" t="s">
        <v>8354</v>
      </c>
      <c r="G2939" t="s">
        <v>1045</v>
      </c>
    </row>
    <row r="2940" spans="1:7" hidden="1">
      <c r="A2940">
        <v>866365</v>
      </c>
      <c r="B2940" t="s">
        <v>8355</v>
      </c>
      <c r="C2940" t="s">
        <v>665</v>
      </c>
      <c r="D2940" t="s">
        <v>675</v>
      </c>
      <c r="E2940" t="s">
        <v>8356</v>
      </c>
      <c r="F2940" t="s">
        <v>8357</v>
      </c>
      <c r="G2940" t="s">
        <v>1296</v>
      </c>
    </row>
    <row r="2941" spans="1:7" hidden="1">
      <c r="A2941">
        <v>864972</v>
      </c>
      <c r="B2941" t="s">
        <v>8358</v>
      </c>
      <c r="C2941" t="s">
        <v>665</v>
      </c>
      <c r="D2941" t="s">
        <v>675</v>
      </c>
      <c r="E2941" t="s">
        <v>8359</v>
      </c>
      <c r="F2941" t="s">
        <v>8360</v>
      </c>
      <c r="G2941" t="s">
        <v>865</v>
      </c>
    </row>
    <row r="2942" spans="1:7" hidden="1">
      <c r="A2942">
        <v>866629</v>
      </c>
      <c r="B2942" t="s">
        <v>8361</v>
      </c>
      <c r="C2942" t="s">
        <v>665</v>
      </c>
      <c r="D2942" t="s">
        <v>675</v>
      </c>
      <c r="E2942" t="s">
        <v>8362</v>
      </c>
      <c r="F2942" t="s">
        <v>8363</v>
      </c>
      <c r="G2942" t="s">
        <v>888</v>
      </c>
    </row>
    <row r="2943" spans="1:7" hidden="1">
      <c r="A2943">
        <v>866496</v>
      </c>
      <c r="B2943" t="s">
        <v>8364</v>
      </c>
      <c r="C2943" t="s">
        <v>665</v>
      </c>
      <c r="D2943" t="s">
        <v>675</v>
      </c>
      <c r="E2943" t="s">
        <v>8365</v>
      </c>
      <c r="F2943" t="s">
        <v>8366</v>
      </c>
      <c r="G2943" t="s">
        <v>683</v>
      </c>
    </row>
    <row r="2944" spans="1:7" hidden="1">
      <c r="A2944">
        <v>865741</v>
      </c>
      <c r="B2944" t="s">
        <v>8367</v>
      </c>
      <c r="C2944" t="s">
        <v>665</v>
      </c>
      <c r="D2944" t="s">
        <v>675</v>
      </c>
      <c r="E2944" t="s">
        <v>8368</v>
      </c>
      <c r="F2944" t="s">
        <v>8369</v>
      </c>
      <c r="G2944" t="s">
        <v>2287</v>
      </c>
    </row>
    <row r="2945" spans="1:7" hidden="1">
      <c r="A2945">
        <v>866069</v>
      </c>
      <c r="B2945" t="s">
        <v>8370</v>
      </c>
      <c r="C2945" t="s">
        <v>665</v>
      </c>
      <c r="D2945" t="s">
        <v>675</v>
      </c>
      <c r="E2945" t="s">
        <v>8371</v>
      </c>
      <c r="F2945" t="s">
        <v>8372</v>
      </c>
      <c r="G2945" t="s">
        <v>828</v>
      </c>
    </row>
    <row r="2946" spans="1:7" hidden="1">
      <c r="A2946">
        <v>867231</v>
      </c>
      <c r="B2946" t="s">
        <v>8373</v>
      </c>
      <c r="C2946" t="s">
        <v>665</v>
      </c>
      <c r="D2946" t="s">
        <v>675</v>
      </c>
      <c r="E2946" t="s">
        <v>8374</v>
      </c>
      <c r="F2946" t="s">
        <v>8375</v>
      </c>
      <c r="G2946" t="s">
        <v>944</v>
      </c>
    </row>
    <row r="2947" spans="1:7" hidden="1">
      <c r="A2947">
        <v>864176</v>
      </c>
      <c r="B2947" t="s">
        <v>8376</v>
      </c>
      <c r="C2947" t="s">
        <v>665</v>
      </c>
      <c r="D2947" t="s">
        <v>675</v>
      </c>
      <c r="E2947" t="s">
        <v>835</v>
      </c>
      <c r="F2947" t="s">
        <v>668</v>
      </c>
      <c r="G2947" t="s">
        <v>1334</v>
      </c>
    </row>
    <row r="2948" spans="1:7" hidden="1">
      <c r="A2948">
        <v>864431</v>
      </c>
      <c r="B2948" t="s">
        <v>8377</v>
      </c>
      <c r="C2948" t="s">
        <v>665</v>
      </c>
      <c r="D2948" t="s">
        <v>675</v>
      </c>
      <c r="E2948" t="s">
        <v>835</v>
      </c>
      <c r="F2948" t="s">
        <v>668</v>
      </c>
      <c r="G2948" t="s">
        <v>1110</v>
      </c>
    </row>
    <row r="2949" spans="1:7" hidden="1">
      <c r="A2949">
        <v>865623</v>
      </c>
      <c r="B2949" t="s">
        <v>8378</v>
      </c>
      <c r="C2949" t="s">
        <v>665</v>
      </c>
      <c r="D2949" t="s">
        <v>675</v>
      </c>
      <c r="E2949" t="s">
        <v>8379</v>
      </c>
      <c r="F2949" t="s">
        <v>8380</v>
      </c>
      <c r="G2949" t="s">
        <v>1128</v>
      </c>
    </row>
    <row r="2950" spans="1:7" hidden="1">
      <c r="A2950">
        <v>864245</v>
      </c>
      <c r="B2950" t="s">
        <v>8381</v>
      </c>
      <c r="C2950" t="s">
        <v>665</v>
      </c>
      <c r="D2950" t="s">
        <v>675</v>
      </c>
      <c r="E2950" t="s">
        <v>835</v>
      </c>
      <c r="F2950" t="s">
        <v>668</v>
      </c>
      <c r="G2950" t="s">
        <v>1128</v>
      </c>
    </row>
    <row r="2951" spans="1:7" hidden="1">
      <c r="A2951">
        <v>866018</v>
      </c>
      <c r="B2951" t="s">
        <v>8382</v>
      </c>
      <c r="C2951" t="s">
        <v>665</v>
      </c>
      <c r="D2951" t="s">
        <v>675</v>
      </c>
      <c r="E2951" t="s">
        <v>8383</v>
      </c>
      <c r="F2951" t="s">
        <v>8384</v>
      </c>
      <c r="G2951" t="s">
        <v>1045</v>
      </c>
    </row>
    <row r="2952" spans="1:7" hidden="1">
      <c r="A2952">
        <v>866366</v>
      </c>
      <c r="B2952" t="s">
        <v>8385</v>
      </c>
      <c r="C2952" t="s">
        <v>665</v>
      </c>
      <c r="D2952" t="s">
        <v>675</v>
      </c>
      <c r="E2952" t="s">
        <v>8386</v>
      </c>
      <c r="F2952" t="s">
        <v>8387</v>
      </c>
      <c r="G2952" t="s">
        <v>1296</v>
      </c>
    </row>
    <row r="2953" spans="1:7" hidden="1">
      <c r="A2953">
        <v>864242</v>
      </c>
      <c r="B2953" t="s">
        <v>8388</v>
      </c>
      <c r="C2953" t="s">
        <v>665</v>
      </c>
      <c r="D2953" t="s">
        <v>675</v>
      </c>
      <c r="E2953" t="s">
        <v>835</v>
      </c>
      <c r="F2953" t="s">
        <v>668</v>
      </c>
      <c r="G2953" t="s">
        <v>1128</v>
      </c>
    </row>
    <row r="2954" spans="1:7" hidden="1">
      <c r="A2954">
        <v>867004</v>
      </c>
      <c r="B2954" t="s">
        <v>8389</v>
      </c>
      <c r="C2954" t="s">
        <v>665</v>
      </c>
      <c r="D2954" t="s">
        <v>675</v>
      </c>
      <c r="E2954" t="s">
        <v>8390</v>
      </c>
      <c r="F2954" t="s">
        <v>8391</v>
      </c>
      <c r="G2954" t="s">
        <v>1049</v>
      </c>
    </row>
    <row r="2955" spans="1:7" hidden="1">
      <c r="A2955">
        <v>865197</v>
      </c>
      <c r="B2955" t="s">
        <v>8392</v>
      </c>
      <c r="C2955" t="s">
        <v>665</v>
      </c>
      <c r="D2955" t="s">
        <v>675</v>
      </c>
      <c r="E2955" t="s">
        <v>8393</v>
      </c>
      <c r="F2955" t="s">
        <v>8394</v>
      </c>
      <c r="G2955" t="s">
        <v>1114</v>
      </c>
    </row>
    <row r="2956" spans="1:7" hidden="1">
      <c r="A2956">
        <v>865624</v>
      </c>
      <c r="B2956" t="s">
        <v>8395</v>
      </c>
      <c r="C2956" t="s">
        <v>665</v>
      </c>
      <c r="D2956" t="s">
        <v>675</v>
      </c>
      <c r="E2956" t="s">
        <v>8396</v>
      </c>
      <c r="F2956" t="s">
        <v>8397</v>
      </c>
      <c r="G2956" t="s">
        <v>1128</v>
      </c>
    </row>
    <row r="2957" spans="1:7" hidden="1">
      <c r="A2957">
        <v>865625</v>
      </c>
      <c r="B2957" t="s">
        <v>8398</v>
      </c>
      <c r="C2957" t="s">
        <v>665</v>
      </c>
      <c r="D2957" t="s">
        <v>675</v>
      </c>
      <c r="E2957" t="s">
        <v>8399</v>
      </c>
      <c r="F2957" t="s">
        <v>8400</v>
      </c>
      <c r="G2957" t="s">
        <v>1128</v>
      </c>
    </row>
    <row r="2958" spans="1:7" hidden="1">
      <c r="A2958">
        <v>866111</v>
      </c>
      <c r="B2958" t="s">
        <v>8401</v>
      </c>
      <c r="C2958" t="s">
        <v>665</v>
      </c>
      <c r="D2958" t="s">
        <v>675</v>
      </c>
      <c r="E2958" t="s">
        <v>8402</v>
      </c>
      <c r="F2958" t="s">
        <v>8403</v>
      </c>
      <c r="G2958" t="s">
        <v>1410</v>
      </c>
    </row>
    <row r="2959" spans="1:7" hidden="1">
      <c r="A2959">
        <v>866795</v>
      </c>
      <c r="B2959" t="s">
        <v>8404</v>
      </c>
      <c r="C2959" t="s">
        <v>665</v>
      </c>
      <c r="D2959" t="s">
        <v>675</v>
      </c>
      <c r="E2959" t="s">
        <v>8405</v>
      </c>
      <c r="F2959" t="s">
        <v>8406</v>
      </c>
      <c r="G2959" t="s">
        <v>809</v>
      </c>
    </row>
    <row r="2960" spans="1:7" hidden="1">
      <c r="A2960">
        <v>866019</v>
      </c>
      <c r="B2960" t="s">
        <v>8407</v>
      </c>
      <c r="C2960" t="s">
        <v>665</v>
      </c>
      <c r="D2960" t="s">
        <v>675</v>
      </c>
      <c r="E2960" t="s">
        <v>8408</v>
      </c>
      <c r="F2960" t="s">
        <v>8409</v>
      </c>
      <c r="G2960" t="s">
        <v>1045</v>
      </c>
    </row>
    <row r="2961" spans="1:7" hidden="1">
      <c r="A2961">
        <v>864273</v>
      </c>
      <c r="B2961" t="s">
        <v>8410</v>
      </c>
      <c r="C2961" t="s">
        <v>665</v>
      </c>
      <c r="D2961" t="s">
        <v>675</v>
      </c>
      <c r="E2961" t="s">
        <v>835</v>
      </c>
      <c r="F2961" t="s">
        <v>668</v>
      </c>
      <c r="G2961" t="s">
        <v>992</v>
      </c>
    </row>
    <row r="2962" spans="1:7" hidden="1">
      <c r="A2962">
        <v>866796</v>
      </c>
      <c r="B2962" t="s">
        <v>8411</v>
      </c>
      <c r="C2962" t="s">
        <v>665</v>
      </c>
      <c r="D2962" t="s">
        <v>675</v>
      </c>
      <c r="E2962" t="s">
        <v>8412</v>
      </c>
      <c r="F2962" t="s">
        <v>8413</v>
      </c>
      <c r="G2962" t="s">
        <v>809</v>
      </c>
    </row>
    <row r="2963" spans="1:7" hidden="1">
      <c r="A2963">
        <v>867453</v>
      </c>
      <c r="B2963" t="s">
        <v>8414</v>
      </c>
      <c r="C2963" t="s">
        <v>665</v>
      </c>
      <c r="D2963" t="s">
        <v>675</v>
      </c>
      <c r="E2963" t="s">
        <v>8415</v>
      </c>
      <c r="F2963" t="s">
        <v>8416</v>
      </c>
      <c r="G2963" t="s">
        <v>814</v>
      </c>
    </row>
    <row r="2964" spans="1:7" hidden="1">
      <c r="A2964">
        <v>865626</v>
      </c>
      <c r="B2964" t="s">
        <v>8417</v>
      </c>
      <c r="C2964" t="s">
        <v>665</v>
      </c>
      <c r="D2964" t="s">
        <v>675</v>
      </c>
      <c r="E2964" t="s">
        <v>8418</v>
      </c>
      <c r="F2964" t="s">
        <v>8419</v>
      </c>
      <c r="G2964" t="s">
        <v>1128</v>
      </c>
    </row>
    <row r="2965" spans="1:7" hidden="1">
      <c r="A2965">
        <v>866630</v>
      </c>
      <c r="B2965" t="s">
        <v>8420</v>
      </c>
      <c r="C2965" t="s">
        <v>665</v>
      </c>
      <c r="D2965" t="s">
        <v>675</v>
      </c>
      <c r="E2965" t="s">
        <v>8421</v>
      </c>
      <c r="F2965" t="s">
        <v>8422</v>
      </c>
      <c r="G2965" t="s">
        <v>888</v>
      </c>
    </row>
    <row r="2966" spans="1:7" hidden="1">
      <c r="A2966">
        <v>866631</v>
      </c>
      <c r="B2966" t="s">
        <v>8423</v>
      </c>
      <c r="C2966" t="s">
        <v>665</v>
      </c>
      <c r="D2966" t="s">
        <v>675</v>
      </c>
      <c r="E2966" t="s">
        <v>8424</v>
      </c>
      <c r="F2966" t="s">
        <v>8425</v>
      </c>
      <c r="G2966" t="s">
        <v>888</v>
      </c>
    </row>
    <row r="2967" spans="1:7" hidden="1">
      <c r="A2967">
        <v>867058</v>
      </c>
      <c r="B2967" t="s">
        <v>8426</v>
      </c>
      <c r="C2967" t="s">
        <v>665</v>
      </c>
      <c r="D2967" t="s">
        <v>675</v>
      </c>
      <c r="E2967" t="s">
        <v>8427</v>
      </c>
      <c r="F2967" t="s">
        <v>8428</v>
      </c>
      <c r="G2967" t="s">
        <v>823</v>
      </c>
    </row>
    <row r="2968" spans="1:7" hidden="1">
      <c r="A2968">
        <v>865869</v>
      </c>
      <c r="B2968" t="s">
        <v>8429</v>
      </c>
      <c r="C2968" t="s">
        <v>665</v>
      </c>
      <c r="D2968" t="s">
        <v>675</v>
      </c>
      <c r="E2968" t="s">
        <v>8430</v>
      </c>
      <c r="F2968" t="s">
        <v>8431</v>
      </c>
      <c r="G2968" t="s">
        <v>921</v>
      </c>
    </row>
    <row r="2969" spans="1:7" hidden="1">
      <c r="A2969">
        <v>866234</v>
      </c>
      <c r="B2969" t="s">
        <v>8432</v>
      </c>
      <c r="C2969" t="s">
        <v>665</v>
      </c>
      <c r="D2969" t="s">
        <v>675</v>
      </c>
      <c r="E2969" t="s">
        <v>8433</v>
      </c>
      <c r="F2969" t="s">
        <v>8434</v>
      </c>
      <c r="G2969" t="s">
        <v>1590</v>
      </c>
    </row>
    <row r="2970" spans="1:7" hidden="1">
      <c r="A2970">
        <v>866367</v>
      </c>
      <c r="B2970" t="s">
        <v>8435</v>
      </c>
      <c r="C2970" t="s">
        <v>665</v>
      </c>
      <c r="D2970" t="s">
        <v>675</v>
      </c>
      <c r="E2970" t="s">
        <v>8436</v>
      </c>
      <c r="F2970" t="s">
        <v>8437</v>
      </c>
      <c r="G2970" t="s">
        <v>1296</v>
      </c>
    </row>
    <row r="2971" spans="1:7" hidden="1">
      <c r="A2971">
        <v>864973</v>
      </c>
      <c r="B2971" t="s">
        <v>8438</v>
      </c>
      <c r="C2971" t="s">
        <v>665</v>
      </c>
      <c r="D2971" t="s">
        <v>675</v>
      </c>
      <c r="E2971" t="s">
        <v>8439</v>
      </c>
      <c r="F2971" t="s">
        <v>8440</v>
      </c>
      <c r="G2971" t="s">
        <v>865</v>
      </c>
    </row>
    <row r="2972" spans="1:7" hidden="1">
      <c r="A2972">
        <v>864580</v>
      </c>
      <c r="B2972" t="s">
        <v>8441</v>
      </c>
      <c r="C2972" t="s">
        <v>665</v>
      </c>
      <c r="D2972" t="s">
        <v>675</v>
      </c>
      <c r="E2972" t="s">
        <v>835</v>
      </c>
      <c r="F2972" t="s">
        <v>668</v>
      </c>
      <c r="G2972" t="s">
        <v>1263</v>
      </c>
    </row>
    <row r="2973" spans="1:7" hidden="1">
      <c r="A2973">
        <v>865438</v>
      </c>
      <c r="B2973" t="s">
        <v>8442</v>
      </c>
      <c r="C2973" t="s">
        <v>665</v>
      </c>
      <c r="D2973" t="s">
        <v>675</v>
      </c>
      <c r="E2973" t="s">
        <v>8443</v>
      </c>
      <c r="F2973" t="s">
        <v>8444</v>
      </c>
      <c r="G2973" t="s">
        <v>669</v>
      </c>
    </row>
    <row r="2974" spans="1:7" hidden="1">
      <c r="A2974">
        <v>867005</v>
      </c>
      <c r="B2974" t="s">
        <v>8445</v>
      </c>
      <c r="C2974" t="s">
        <v>665</v>
      </c>
      <c r="D2974" t="s">
        <v>675</v>
      </c>
      <c r="E2974" t="s">
        <v>8446</v>
      </c>
      <c r="F2974" t="s">
        <v>8447</v>
      </c>
      <c r="G2974" t="s">
        <v>1049</v>
      </c>
    </row>
    <row r="2975" spans="1:7" hidden="1">
      <c r="A2975">
        <v>867006</v>
      </c>
      <c r="B2975" t="s">
        <v>8448</v>
      </c>
      <c r="C2975" t="s">
        <v>665</v>
      </c>
      <c r="D2975" t="s">
        <v>675</v>
      </c>
      <c r="E2975" t="s">
        <v>8449</v>
      </c>
      <c r="F2975" t="s">
        <v>8450</v>
      </c>
      <c r="G2975" t="s">
        <v>1049</v>
      </c>
    </row>
    <row r="2976" spans="1:7" hidden="1">
      <c r="A2976">
        <v>865150</v>
      </c>
      <c r="B2976" t="s">
        <v>8451</v>
      </c>
      <c r="C2976" t="s">
        <v>665</v>
      </c>
      <c r="D2976" t="s">
        <v>675</v>
      </c>
      <c r="E2976" t="s">
        <v>8452</v>
      </c>
      <c r="F2976" t="s">
        <v>8453</v>
      </c>
      <c r="G2976" t="s">
        <v>846</v>
      </c>
    </row>
    <row r="2977" spans="1:7" hidden="1">
      <c r="A2977">
        <v>867454</v>
      </c>
      <c r="B2977" t="s">
        <v>8454</v>
      </c>
      <c r="C2977" t="s">
        <v>665</v>
      </c>
      <c r="D2977" t="s">
        <v>675</v>
      </c>
      <c r="E2977" t="s">
        <v>8455</v>
      </c>
      <c r="F2977" t="s">
        <v>8456</v>
      </c>
      <c r="G2977" t="s">
        <v>814</v>
      </c>
    </row>
    <row r="2978" spans="1:7" hidden="1">
      <c r="A2978">
        <v>867059</v>
      </c>
      <c r="B2978" t="s">
        <v>8457</v>
      </c>
      <c r="C2978" t="s">
        <v>665</v>
      </c>
      <c r="D2978" t="s">
        <v>675</v>
      </c>
      <c r="E2978" t="s">
        <v>8458</v>
      </c>
      <c r="F2978" t="s">
        <v>8459</v>
      </c>
      <c r="G2978" t="s">
        <v>823</v>
      </c>
    </row>
    <row r="2979" spans="1:7" hidden="1">
      <c r="A2979">
        <v>867060</v>
      </c>
      <c r="B2979" t="s">
        <v>8460</v>
      </c>
      <c r="C2979" t="s">
        <v>665</v>
      </c>
      <c r="D2979" t="s">
        <v>675</v>
      </c>
      <c r="E2979" t="s">
        <v>8461</v>
      </c>
      <c r="F2979" t="s">
        <v>8462</v>
      </c>
      <c r="G2979" t="s">
        <v>823</v>
      </c>
    </row>
    <row r="2980" spans="1:7" hidden="1">
      <c r="A2980">
        <v>864299</v>
      </c>
      <c r="B2980" t="s">
        <v>8463</v>
      </c>
      <c r="C2980" t="s">
        <v>665</v>
      </c>
      <c r="D2980" t="s">
        <v>675</v>
      </c>
      <c r="E2980" t="s">
        <v>835</v>
      </c>
      <c r="F2980" t="s">
        <v>668</v>
      </c>
      <c r="G2980" t="s">
        <v>828</v>
      </c>
    </row>
    <row r="2981" spans="1:7" hidden="1">
      <c r="A2981">
        <v>867144</v>
      </c>
      <c r="B2981" t="s">
        <v>8464</v>
      </c>
      <c r="C2981" t="s">
        <v>665</v>
      </c>
      <c r="D2981" t="s">
        <v>675</v>
      </c>
      <c r="E2981" t="s">
        <v>8465</v>
      </c>
      <c r="F2981" t="s">
        <v>8466</v>
      </c>
      <c r="G2981" t="s">
        <v>851</v>
      </c>
    </row>
    <row r="2982" spans="1:7" hidden="1">
      <c r="A2982">
        <v>867007</v>
      </c>
      <c r="B2982" t="s">
        <v>8467</v>
      </c>
      <c r="C2982" t="s">
        <v>665</v>
      </c>
      <c r="D2982" t="s">
        <v>675</v>
      </c>
      <c r="E2982" t="s">
        <v>8468</v>
      </c>
      <c r="F2982" t="s">
        <v>8469</v>
      </c>
      <c r="G2982" t="s">
        <v>1049</v>
      </c>
    </row>
    <row r="2983" spans="1:7" hidden="1">
      <c r="A2983">
        <v>866856</v>
      </c>
      <c r="B2983" t="s">
        <v>744</v>
      </c>
      <c r="C2983" t="s">
        <v>665</v>
      </c>
      <c r="D2983" t="s">
        <v>675</v>
      </c>
      <c r="E2983" t="s">
        <v>8470</v>
      </c>
      <c r="F2983" t="s">
        <v>8471</v>
      </c>
      <c r="G2983" t="s">
        <v>1341</v>
      </c>
    </row>
    <row r="2984" spans="1:7" hidden="1">
      <c r="A2984">
        <v>865488</v>
      </c>
      <c r="B2984" t="s">
        <v>8472</v>
      </c>
      <c r="C2984" t="s">
        <v>665</v>
      </c>
      <c r="D2984" t="s">
        <v>675</v>
      </c>
      <c r="E2984" t="s">
        <v>8473</v>
      </c>
      <c r="F2984" t="s">
        <v>8474</v>
      </c>
      <c r="G2984" t="s">
        <v>804</v>
      </c>
    </row>
    <row r="2985" spans="1:7" hidden="1">
      <c r="A2985">
        <v>865681</v>
      </c>
      <c r="B2985" t="s">
        <v>8472</v>
      </c>
      <c r="C2985" t="s">
        <v>665</v>
      </c>
      <c r="D2985" t="s">
        <v>675</v>
      </c>
      <c r="E2985" t="s">
        <v>8475</v>
      </c>
      <c r="F2985" t="s">
        <v>8476</v>
      </c>
      <c r="G2985" t="s">
        <v>795</v>
      </c>
    </row>
    <row r="2986" spans="1:7" hidden="1">
      <c r="A2986">
        <v>865817</v>
      </c>
      <c r="B2986" t="s">
        <v>8477</v>
      </c>
      <c r="C2986" t="s">
        <v>665</v>
      </c>
      <c r="D2986" t="s">
        <v>675</v>
      </c>
      <c r="E2986" t="s">
        <v>8478</v>
      </c>
      <c r="F2986" t="s">
        <v>8479</v>
      </c>
      <c r="G2986" t="s">
        <v>1619</v>
      </c>
    </row>
    <row r="2987" spans="1:7" hidden="1">
      <c r="A2987">
        <v>867061</v>
      </c>
      <c r="B2987" t="s">
        <v>8480</v>
      </c>
      <c r="C2987" t="s">
        <v>665</v>
      </c>
      <c r="D2987" t="s">
        <v>675</v>
      </c>
      <c r="E2987" t="s">
        <v>8481</v>
      </c>
      <c r="F2987" t="s">
        <v>8482</v>
      </c>
      <c r="G2987" t="s">
        <v>823</v>
      </c>
    </row>
    <row r="2988" spans="1:7" hidden="1">
      <c r="A2988">
        <v>864974</v>
      </c>
      <c r="B2988" t="s">
        <v>8483</v>
      </c>
      <c r="C2988" t="s">
        <v>665</v>
      </c>
      <c r="D2988" t="s">
        <v>675</v>
      </c>
      <c r="E2988" t="s">
        <v>8484</v>
      </c>
      <c r="F2988" t="s">
        <v>8485</v>
      </c>
      <c r="G2988" t="s">
        <v>865</v>
      </c>
    </row>
    <row r="2989" spans="1:7" hidden="1">
      <c r="A2989">
        <v>865628</v>
      </c>
      <c r="B2989" t="s">
        <v>8486</v>
      </c>
      <c r="C2989" t="s">
        <v>665</v>
      </c>
      <c r="D2989" t="s">
        <v>675</v>
      </c>
      <c r="E2989" t="s">
        <v>8487</v>
      </c>
      <c r="F2989" t="s">
        <v>8488</v>
      </c>
      <c r="G2989" t="s">
        <v>1128</v>
      </c>
    </row>
    <row r="2990" spans="1:7" hidden="1">
      <c r="A2990">
        <v>865629</v>
      </c>
      <c r="B2990" t="s">
        <v>8489</v>
      </c>
      <c r="C2990" t="s">
        <v>665</v>
      </c>
      <c r="D2990" t="s">
        <v>675</v>
      </c>
      <c r="E2990" t="s">
        <v>8490</v>
      </c>
      <c r="F2990" t="s">
        <v>8491</v>
      </c>
      <c r="G2990" t="s">
        <v>1128</v>
      </c>
    </row>
    <row r="2991" spans="1:7" hidden="1">
      <c r="A2991">
        <v>866213</v>
      </c>
      <c r="B2991" t="s">
        <v>8492</v>
      </c>
      <c r="C2991" t="s">
        <v>665</v>
      </c>
      <c r="D2991" t="s">
        <v>675</v>
      </c>
      <c r="E2991" t="s">
        <v>8493</v>
      </c>
      <c r="F2991" t="s">
        <v>8494</v>
      </c>
      <c r="G2991" t="s">
        <v>860</v>
      </c>
    </row>
    <row r="2992" spans="1:7" hidden="1">
      <c r="A2992">
        <v>865630</v>
      </c>
      <c r="B2992" t="s">
        <v>8495</v>
      </c>
      <c r="C2992" t="s">
        <v>665</v>
      </c>
      <c r="D2992" t="s">
        <v>675</v>
      </c>
      <c r="E2992" t="s">
        <v>8496</v>
      </c>
      <c r="F2992" t="s">
        <v>8497</v>
      </c>
      <c r="G2992" t="s">
        <v>1128</v>
      </c>
    </row>
    <row r="2993" spans="1:7" hidden="1">
      <c r="A2993">
        <v>867793</v>
      </c>
      <c r="B2993" t="s">
        <v>8498</v>
      </c>
      <c r="C2993" t="s">
        <v>665</v>
      </c>
      <c r="D2993" t="s">
        <v>675</v>
      </c>
      <c r="E2993" t="s">
        <v>8499</v>
      </c>
      <c r="F2993" t="s">
        <v>5581</v>
      </c>
      <c r="G2993" t="s">
        <v>1110</v>
      </c>
    </row>
    <row r="2994" spans="1:7" hidden="1">
      <c r="A2994">
        <v>865888</v>
      </c>
      <c r="B2994" t="s">
        <v>8500</v>
      </c>
      <c r="C2994" t="s">
        <v>665</v>
      </c>
      <c r="D2994" t="s">
        <v>675</v>
      </c>
      <c r="E2994" t="s">
        <v>8501</v>
      </c>
      <c r="F2994" t="s">
        <v>8502</v>
      </c>
      <c r="G2994" t="s">
        <v>787</v>
      </c>
    </row>
    <row r="2995" spans="1:7" hidden="1">
      <c r="A2995">
        <v>865567</v>
      </c>
      <c r="B2995" t="s">
        <v>8503</v>
      </c>
      <c r="C2995" t="s">
        <v>665</v>
      </c>
      <c r="D2995" t="s">
        <v>675</v>
      </c>
      <c r="E2995" t="s">
        <v>8504</v>
      </c>
      <c r="F2995" t="s">
        <v>8505</v>
      </c>
      <c r="G2995" t="s">
        <v>685</v>
      </c>
    </row>
    <row r="2996" spans="1:7" hidden="1">
      <c r="A2996">
        <v>865388</v>
      </c>
      <c r="B2996" t="s">
        <v>8506</v>
      </c>
      <c r="C2996" t="s">
        <v>665</v>
      </c>
      <c r="D2996" t="s">
        <v>675</v>
      </c>
      <c r="E2996" t="s">
        <v>8507</v>
      </c>
      <c r="F2996" t="s">
        <v>8508</v>
      </c>
      <c r="G2996" t="s">
        <v>1078</v>
      </c>
    </row>
    <row r="2997" spans="1:7" hidden="1">
      <c r="A2997">
        <v>865682</v>
      </c>
      <c r="B2997" t="s">
        <v>8509</v>
      </c>
      <c r="C2997" t="s">
        <v>665</v>
      </c>
      <c r="D2997" t="s">
        <v>675</v>
      </c>
      <c r="E2997" t="s">
        <v>8510</v>
      </c>
      <c r="F2997" t="s">
        <v>8511</v>
      </c>
      <c r="G2997" t="s">
        <v>795</v>
      </c>
    </row>
    <row r="2998" spans="1:7" hidden="1">
      <c r="A2998">
        <v>866857</v>
      </c>
      <c r="B2998" t="s">
        <v>875</v>
      </c>
      <c r="C2998" t="s">
        <v>665</v>
      </c>
      <c r="D2998" t="s">
        <v>675</v>
      </c>
      <c r="E2998" t="s">
        <v>8512</v>
      </c>
      <c r="F2998" t="s">
        <v>8513</v>
      </c>
      <c r="G2998" t="s">
        <v>1341</v>
      </c>
    </row>
    <row r="2999" spans="1:7" hidden="1">
      <c r="A2999">
        <v>864878</v>
      </c>
      <c r="B2999" t="s">
        <v>8514</v>
      </c>
      <c r="C2999" t="s">
        <v>665</v>
      </c>
      <c r="D2999" t="s">
        <v>675</v>
      </c>
      <c r="E2999" t="s">
        <v>8515</v>
      </c>
      <c r="F2999" t="s">
        <v>8516</v>
      </c>
      <c r="G2999" t="s">
        <v>605</v>
      </c>
    </row>
    <row r="3000" spans="1:7" hidden="1">
      <c r="A3000">
        <v>867062</v>
      </c>
      <c r="B3000" t="s">
        <v>8514</v>
      </c>
      <c r="C3000" t="s">
        <v>665</v>
      </c>
      <c r="D3000" t="s">
        <v>675</v>
      </c>
      <c r="E3000" t="s">
        <v>8517</v>
      </c>
      <c r="F3000" t="s">
        <v>8518</v>
      </c>
      <c r="G3000" t="s">
        <v>823</v>
      </c>
    </row>
    <row r="3001" spans="1:7" hidden="1">
      <c r="A3001">
        <v>865568</v>
      </c>
      <c r="B3001" t="s">
        <v>8519</v>
      </c>
      <c r="C3001" t="s">
        <v>665</v>
      </c>
      <c r="D3001" t="s">
        <v>675</v>
      </c>
      <c r="E3001" t="s">
        <v>8520</v>
      </c>
      <c r="F3001" t="s">
        <v>8521</v>
      </c>
      <c r="G3001" t="s">
        <v>685</v>
      </c>
    </row>
    <row r="3002" spans="1:7" hidden="1">
      <c r="A3002">
        <v>866632</v>
      </c>
      <c r="B3002" t="s">
        <v>8522</v>
      </c>
      <c r="C3002" t="s">
        <v>665</v>
      </c>
      <c r="D3002" t="s">
        <v>675</v>
      </c>
      <c r="E3002" t="s">
        <v>8523</v>
      </c>
      <c r="F3002" t="s">
        <v>8524</v>
      </c>
      <c r="G3002" t="s">
        <v>888</v>
      </c>
    </row>
    <row r="3003" spans="1:7" hidden="1">
      <c r="A3003">
        <v>865569</v>
      </c>
      <c r="B3003" t="s">
        <v>8525</v>
      </c>
      <c r="C3003" t="s">
        <v>665</v>
      </c>
      <c r="D3003" t="s">
        <v>675</v>
      </c>
      <c r="E3003" t="s">
        <v>8526</v>
      </c>
      <c r="F3003" t="s">
        <v>8527</v>
      </c>
      <c r="G3003" t="s">
        <v>685</v>
      </c>
    </row>
    <row r="3004" spans="1:7" hidden="1">
      <c r="A3004">
        <v>865772</v>
      </c>
      <c r="B3004" t="s">
        <v>8528</v>
      </c>
      <c r="C3004" t="s">
        <v>665</v>
      </c>
      <c r="D3004" t="s">
        <v>675</v>
      </c>
      <c r="E3004" t="s">
        <v>8529</v>
      </c>
      <c r="F3004" t="s">
        <v>8530</v>
      </c>
      <c r="G3004" t="s">
        <v>913</v>
      </c>
    </row>
    <row r="3005" spans="1:7" hidden="1">
      <c r="A3005">
        <v>867145</v>
      </c>
      <c r="B3005" t="s">
        <v>8531</v>
      </c>
      <c r="C3005" t="s">
        <v>665</v>
      </c>
      <c r="D3005" t="s">
        <v>675</v>
      </c>
      <c r="E3005" t="s">
        <v>8532</v>
      </c>
      <c r="F3005" t="s">
        <v>8533</v>
      </c>
      <c r="G3005" t="s">
        <v>851</v>
      </c>
    </row>
    <row r="3006" spans="1:7" hidden="1">
      <c r="A3006">
        <v>867598</v>
      </c>
      <c r="B3006" t="s">
        <v>8534</v>
      </c>
      <c r="C3006" t="s">
        <v>665</v>
      </c>
      <c r="D3006" t="s">
        <v>675</v>
      </c>
      <c r="E3006" t="s">
        <v>8535</v>
      </c>
      <c r="F3006" t="s">
        <v>8536</v>
      </c>
      <c r="G3006" t="s">
        <v>1089</v>
      </c>
    </row>
    <row r="3007" spans="1:7" hidden="1">
      <c r="A3007">
        <v>867008</v>
      </c>
      <c r="B3007" t="s">
        <v>8537</v>
      </c>
      <c r="C3007" t="s">
        <v>665</v>
      </c>
      <c r="D3007" t="s">
        <v>675</v>
      </c>
      <c r="E3007" t="s">
        <v>8538</v>
      </c>
      <c r="F3007" t="s">
        <v>8539</v>
      </c>
      <c r="G3007" t="s">
        <v>1049</v>
      </c>
    </row>
    <row r="3008" spans="1:7" hidden="1">
      <c r="A3008">
        <v>867146</v>
      </c>
      <c r="B3008" t="s">
        <v>8540</v>
      </c>
      <c r="C3008" t="s">
        <v>665</v>
      </c>
      <c r="D3008" t="s">
        <v>675</v>
      </c>
      <c r="E3008" t="s">
        <v>8541</v>
      </c>
      <c r="F3008" t="s">
        <v>8542</v>
      </c>
      <c r="G3008" t="s">
        <v>851</v>
      </c>
    </row>
    <row r="3009" spans="1:7" hidden="1">
      <c r="A3009">
        <v>864892</v>
      </c>
      <c r="B3009" t="s">
        <v>8543</v>
      </c>
      <c r="C3009" t="s">
        <v>665</v>
      </c>
      <c r="D3009" t="s">
        <v>675</v>
      </c>
      <c r="E3009" t="s">
        <v>8544</v>
      </c>
      <c r="F3009" t="s">
        <v>8545</v>
      </c>
      <c r="G3009" t="s">
        <v>1673</v>
      </c>
    </row>
    <row r="3010" spans="1:7" hidden="1">
      <c r="A3010">
        <v>866368</v>
      </c>
      <c r="B3010" t="s">
        <v>8546</v>
      </c>
      <c r="C3010" t="s">
        <v>665</v>
      </c>
      <c r="D3010" t="s">
        <v>675</v>
      </c>
      <c r="E3010" t="s">
        <v>8547</v>
      </c>
      <c r="F3010" t="s">
        <v>8548</v>
      </c>
      <c r="G3010" t="s">
        <v>1296</v>
      </c>
    </row>
    <row r="3011" spans="1:7" hidden="1">
      <c r="A3011">
        <v>867063</v>
      </c>
      <c r="B3011" t="s">
        <v>8549</v>
      </c>
      <c r="C3011" t="s">
        <v>665</v>
      </c>
      <c r="D3011" t="s">
        <v>675</v>
      </c>
      <c r="E3011" t="s">
        <v>8550</v>
      </c>
      <c r="F3011" t="s">
        <v>8551</v>
      </c>
      <c r="G3011" t="s">
        <v>823</v>
      </c>
    </row>
    <row r="3012" spans="1:7" hidden="1">
      <c r="A3012">
        <v>867547</v>
      </c>
      <c r="B3012" t="s">
        <v>8552</v>
      </c>
      <c r="C3012" t="s">
        <v>665</v>
      </c>
      <c r="D3012" t="s">
        <v>675</v>
      </c>
      <c r="E3012" t="s">
        <v>8553</v>
      </c>
      <c r="F3012" t="s">
        <v>8554</v>
      </c>
      <c r="G3012" t="s">
        <v>898</v>
      </c>
    </row>
    <row r="3013" spans="1:7" hidden="1">
      <c r="A3013">
        <v>866497</v>
      </c>
      <c r="B3013" t="s">
        <v>8555</v>
      </c>
      <c r="C3013" t="s">
        <v>665</v>
      </c>
      <c r="D3013" t="s">
        <v>675</v>
      </c>
      <c r="E3013" t="s">
        <v>8556</v>
      </c>
      <c r="F3013" t="s">
        <v>8557</v>
      </c>
      <c r="G3013" t="s">
        <v>683</v>
      </c>
    </row>
    <row r="3014" spans="1:7" hidden="1">
      <c r="A3014">
        <v>865009</v>
      </c>
      <c r="B3014" t="s">
        <v>8558</v>
      </c>
      <c r="C3014" t="s">
        <v>665</v>
      </c>
      <c r="D3014" t="s">
        <v>675</v>
      </c>
      <c r="E3014" t="s">
        <v>8559</v>
      </c>
      <c r="F3014" t="s">
        <v>8560</v>
      </c>
      <c r="G3014" t="s">
        <v>1175</v>
      </c>
    </row>
    <row r="3015" spans="1:7" hidden="1">
      <c r="A3015">
        <v>867009</v>
      </c>
      <c r="B3015" t="s">
        <v>8561</v>
      </c>
      <c r="C3015" t="s">
        <v>665</v>
      </c>
      <c r="D3015" t="s">
        <v>675</v>
      </c>
      <c r="E3015" t="s">
        <v>8562</v>
      </c>
      <c r="F3015" t="s">
        <v>8563</v>
      </c>
      <c r="G3015" t="s">
        <v>1049</v>
      </c>
    </row>
    <row r="3016" spans="1:7" hidden="1">
      <c r="A3016">
        <v>865683</v>
      </c>
      <c r="B3016" t="s">
        <v>8564</v>
      </c>
      <c r="C3016" t="s">
        <v>665</v>
      </c>
      <c r="D3016" t="s">
        <v>675</v>
      </c>
      <c r="E3016" t="s">
        <v>8565</v>
      </c>
      <c r="F3016" t="s">
        <v>8566</v>
      </c>
      <c r="G3016" t="s">
        <v>795</v>
      </c>
    </row>
    <row r="3017" spans="1:7" hidden="1">
      <c r="A3017">
        <v>866091</v>
      </c>
      <c r="B3017" t="s">
        <v>8567</v>
      </c>
      <c r="C3017" t="s">
        <v>665</v>
      </c>
      <c r="D3017" t="s">
        <v>675</v>
      </c>
      <c r="E3017" t="s">
        <v>8568</v>
      </c>
      <c r="F3017" t="s">
        <v>8569</v>
      </c>
      <c r="G3017" t="s">
        <v>1448</v>
      </c>
    </row>
    <row r="3018" spans="1:7" hidden="1">
      <c r="A3018">
        <v>867488</v>
      </c>
      <c r="B3018" t="s">
        <v>8570</v>
      </c>
      <c r="C3018" t="s">
        <v>665</v>
      </c>
      <c r="D3018" t="s">
        <v>675</v>
      </c>
      <c r="E3018" t="s">
        <v>8571</v>
      </c>
      <c r="F3018" t="s">
        <v>8572</v>
      </c>
      <c r="G3018" t="s">
        <v>842</v>
      </c>
    </row>
    <row r="3019" spans="1:7" hidden="1">
      <c r="A3019">
        <v>866633</v>
      </c>
      <c r="B3019" t="s">
        <v>8573</v>
      </c>
      <c r="C3019" t="s">
        <v>665</v>
      </c>
      <c r="D3019" t="s">
        <v>675</v>
      </c>
      <c r="E3019" t="s">
        <v>8574</v>
      </c>
      <c r="F3019" t="s">
        <v>8575</v>
      </c>
      <c r="G3019" t="s">
        <v>888</v>
      </c>
    </row>
    <row r="3020" spans="1:7" hidden="1">
      <c r="A3020">
        <v>866070</v>
      </c>
      <c r="B3020" t="s">
        <v>8576</v>
      </c>
      <c r="C3020" t="s">
        <v>665</v>
      </c>
      <c r="D3020" t="s">
        <v>675</v>
      </c>
      <c r="E3020" t="s">
        <v>8577</v>
      </c>
      <c r="F3020" t="s">
        <v>8578</v>
      </c>
      <c r="G3020" t="s">
        <v>828</v>
      </c>
    </row>
    <row r="3021" spans="1:7" hidden="1">
      <c r="A3021">
        <v>867548</v>
      </c>
      <c r="B3021" t="s">
        <v>8579</v>
      </c>
      <c r="C3021" t="s">
        <v>665</v>
      </c>
      <c r="D3021" t="s">
        <v>675</v>
      </c>
      <c r="E3021" t="s">
        <v>8580</v>
      </c>
      <c r="F3021" t="s">
        <v>8581</v>
      </c>
      <c r="G3021" t="s">
        <v>898</v>
      </c>
    </row>
    <row r="3022" spans="1:7" hidden="1">
      <c r="A3022">
        <v>865439</v>
      </c>
      <c r="B3022" t="s">
        <v>8582</v>
      </c>
      <c r="C3022" t="s">
        <v>665</v>
      </c>
      <c r="D3022" t="s">
        <v>675</v>
      </c>
      <c r="E3022" t="s">
        <v>8583</v>
      </c>
      <c r="F3022" t="s">
        <v>8584</v>
      </c>
      <c r="G3022" t="s">
        <v>669</v>
      </c>
    </row>
    <row r="3023" spans="1:7" hidden="1">
      <c r="A3023">
        <v>866498</v>
      </c>
      <c r="B3023" t="s">
        <v>8585</v>
      </c>
      <c r="C3023" t="s">
        <v>665</v>
      </c>
      <c r="D3023" t="s">
        <v>675</v>
      </c>
      <c r="E3023" t="s">
        <v>8586</v>
      </c>
      <c r="F3023" t="s">
        <v>8587</v>
      </c>
      <c r="G3023" t="s">
        <v>683</v>
      </c>
    </row>
    <row r="3024" spans="1:7" hidden="1">
      <c r="A3024">
        <v>866369</v>
      </c>
      <c r="B3024" t="s">
        <v>8588</v>
      </c>
      <c r="C3024" t="s">
        <v>665</v>
      </c>
      <c r="D3024" t="s">
        <v>675</v>
      </c>
      <c r="E3024" t="s">
        <v>8589</v>
      </c>
      <c r="F3024" t="s">
        <v>8590</v>
      </c>
      <c r="G3024" t="s">
        <v>1296</v>
      </c>
    </row>
    <row r="3025" spans="1:7" hidden="1">
      <c r="A3025">
        <v>866092</v>
      </c>
      <c r="B3025" t="s">
        <v>8591</v>
      </c>
      <c r="C3025" t="s">
        <v>665</v>
      </c>
      <c r="D3025" t="s">
        <v>675</v>
      </c>
      <c r="E3025" t="s">
        <v>8592</v>
      </c>
      <c r="F3025" t="s">
        <v>8593</v>
      </c>
      <c r="G3025" t="s">
        <v>1448</v>
      </c>
    </row>
    <row r="3026" spans="1:7" hidden="1">
      <c r="A3026">
        <v>867635</v>
      </c>
      <c r="B3026" t="s">
        <v>8594</v>
      </c>
      <c r="C3026" t="s">
        <v>665</v>
      </c>
      <c r="D3026" t="s">
        <v>675</v>
      </c>
      <c r="E3026" t="s">
        <v>8595</v>
      </c>
      <c r="F3026" t="s">
        <v>8596</v>
      </c>
      <c r="G3026" t="s">
        <v>783</v>
      </c>
    </row>
    <row r="3027" spans="1:7" hidden="1">
      <c r="A3027">
        <v>867147</v>
      </c>
      <c r="B3027" t="s">
        <v>8597</v>
      </c>
      <c r="C3027" t="s">
        <v>665</v>
      </c>
      <c r="D3027" t="s">
        <v>675</v>
      </c>
      <c r="E3027" t="s">
        <v>8598</v>
      </c>
      <c r="F3027" t="s">
        <v>8599</v>
      </c>
      <c r="G3027" t="s">
        <v>851</v>
      </c>
    </row>
    <row r="3028" spans="1:7" hidden="1">
      <c r="A3028">
        <v>865066</v>
      </c>
      <c r="B3028" t="s">
        <v>8600</v>
      </c>
      <c r="C3028" t="s">
        <v>665</v>
      </c>
      <c r="D3028" t="s">
        <v>675</v>
      </c>
      <c r="E3028" t="s">
        <v>8601</v>
      </c>
      <c r="F3028" t="s">
        <v>8602</v>
      </c>
      <c r="G3028" t="s">
        <v>1139</v>
      </c>
    </row>
    <row r="3029" spans="1:7" hidden="1">
      <c r="A3029">
        <v>867518</v>
      </c>
      <c r="B3029" t="s">
        <v>8603</v>
      </c>
      <c r="C3029" t="s">
        <v>665</v>
      </c>
      <c r="D3029" t="s">
        <v>675</v>
      </c>
      <c r="E3029" t="s">
        <v>8604</v>
      </c>
      <c r="F3029" t="s">
        <v>8605</v>
      </c>
      <c r="G3029" t="s">
        <v>895</v>
      </c>
    </row>
    <row r="3030" spans="1:7" hidden="1">
      <c r="A3030">
        <v>866112</v>
      </c>
      <c r="B3030" t="s">
        <v>8606</v>
      </c>
      <c r="C3030" t="s">
        <v>665</v>
      </c>
      <c r="D3030" t="s">
        <v>675</v>
      </c>
      <c r="E3030" t="s">
        <v>8607</v>
      </c>
      <c r="F3030" t="s">
        <v>8608</v>
      </c>
      <c r="G3030" t="s">
        <v>1410</v>
      </c>
    </row>
    <row r="3031" spans="1:7" hidden="1">
      <c r="A3031">
        <v>866499</v>
      </c>
      <c r="B3031" t="s">
        <v>8609</v>
      </c>
      <c r="C3031" t="s">
        <v>665</v>
      </c>
      <c r="D3031" t="s">
        <v>675</v>
      </c>
      <c r="E3031" t="s">
        <v>8610</v>
      </c>
      <c r="F3031" t="s">
        <v>8611</v>
      </c>
      <c r="G3031" t="s">
        <v>683</v>
      </c>
    </row>
    <row r="3032" spans="1:7" hidden="1">
      <c r="A3032">
        <v>865774</v>
      </c>
      <c r="B3032" t="s">
        <v>8612</v>
      </c>
      <c r="C3032" t="s">
        <v>665</v>
      </c>
      <c r="D3032" t="s">
        <v>675</v>
      </c>
      <c r="E3032" t="s">
        <v>8613</v>
      </c>
      <c r="F3032" t="s">
        <v>8614</v>
      </c>
      <c r="G3032" t="s">
        <v>913</v>
      </c>
    </row>
    <row r="3033" spans="1:7" hidden="1">
      <c r="A3033">
        <v>867768</v>
      </c>
      <c r="B3033" t="s">
        <v>8615</v>
      </c>
      <c r="C3033" t="s">
        <v>665</v>
      </c>
      <c r="D3033" t="s">
        <v>675</v>
      </c>
      <c r="E3033" t="s">
        <v>8616</v>
      </c>
      <c r="F3033" t="s">
        <v>8617</v>
      </c>
      <c r="G3033" t="s">
        <v>8618</v>
      </c>
    </row>
    <row r="3034" spans="1:7" hidden="1">
      <c r="A3034">
        <v>864512</v>
      </c>
      <c r="B3034" t="s">
        <v>8619</v>
      </c>
      <c r="C3034" t="s">
        <v>665</v>
      </c>
      <c r="D3034" t="s">
        <v>675</v>
      </c>
      <c r="E3034" t="s">
        <v>835</v>
      </c>
      <c r="F3034" t="s">
        <v>668</v>
      </c>
      <c r="G3034" t="s">
        <v>1089</v>
      </c>
    </row>
    <row r="3035" spans="1:7" hidden="1">
      <c r="A3035">
        <v>864513</v>
      </c>
      <c r="B3035" t="s">
        <v>8620</v>
      </c>
      <c r="C3035" t="s">
        <v>665</v>
      </c>
      <c r="D3035" t="s">
        <v>675</v>
      </c>
      <c r="E3035" t="s">
        <v>835</v>
      </c>
      <c r="F3035" t="s">
        <v>668</v>
      </c>
      <c r="G3035" t="s">
        <v>1673</v>
      </c>
    </row>
    <row r="3036" spans="1:7" hidden="1">
      <c r="A3036">
        <v>866797</v>
      </c>
      <c r="B3036" t="s">
        <v>8621</v>
      </c>
      <c r="C3036" t="s">
        <v>665</v>
      </c>
      <c r="D3036" t="s">
        <v>675</v>
      </c>
      <c r="E3036" t="s">
        <v>8622</v>
      </c>
      <c r="F3036" t="s">
        <v>8623</v>
      </c>
      <c r="G3036" t="s">
        <v>809</v>
      </c>
    </row>
    <row r="3037" spans="1:7" hidden="1">
      <c r="A3037">
        <v>866581</v>
      </c>
      <c r="B3037" t="s">
        <v>8624</v>
      </c>
      <c r="C3037" t="s">
        <v>665</v>
      </c>
      <c r="D3037" t="s">
        <v>675</v>
      </c>
      <c r="E3037" t="s">
        <v>8625</v>
      </c>
      <c r="F3037" t="s">
        <v>8626</v>
      </c>
      <c r="G3037" t="s">
        <v>1053</v>
      </c>
    </row>
    <row r="3038" spans="1:7" hidden="1">
      <c r="A3038">
        <v>867417</v>
      </c>
      <c r="B3038" t="s">
        <v>8627</v>
      </c>
      <c r="C3038" t="s">
        <v>665</v>
      </c>
      <c r="D3038" t="s">
        <v>675</v>
      </c>
      <c r="E3038" t="s">
        <v>8628</v>
      </c>
      <c r="F3038" t="s">
        <v>8629</v>
      </c>
      <c r="G3038" t="s">
        <v>1110</v>
      </c>
    </row>
    <row r="3039" spans="1:7" hidden="1">
      <c r="A3039">
        <v>867232</v>
      </c>
      <c r="B3039" t="s">
        <v>8630</v>
      </c>
      <c r="C3039" t="s">
        <v>665</v>
      </c>
      <c r="D3039" t="s">
        <v>675</v>
      </c>
      <c r="E3039" t="s">
        <v>8631</v>
      </c>
      <c r="F3039" t="s">
        <v>8632</v>
      </c>
      <c r="G3039" t="s">
        <v>944</v>
      </c>
    </row>
    <row r="3040" spans="1:7" hidden="1">
      <c r="A3040">
        <v>867636</v>
      </c>
      <c r="B3040" t="s">
        <v>8633</v>
      </c>
      <c r="C3040" t="s">
        <v>665</v>
      </c>
      <c r="D3040" t="s">
        <v>675</v>
      </c>
      <c r="E3040" t="s">
        <v>8634</v>
      </c>
      <c r="F3040" t="s">
        <v>8635</v>
      </c>
      <c r="G3040" t="s">
        <v>783</v>
      </c>
    </row>
    <row r="3041" spans="1:7" hidden="1">
      <c r="A3041">
        <v>865902</v>
      </c>
      <c r="B3041" t="s">
        <v>8636</v>
      </c>
      <c r="C3041" t="s">
        <v>665</v>
      </c>
      <c r="D3041" t="s">
        <v>675</v>
      </c>
      <c r="E3041" t="s">
        <v>8637</v>
      </c>
      <c r="F3041" t="s">
        <v>8638</v>
      </c>
      <c r="G3041" t="s">
        <v>1420</v>
      </c>
    </row>
    <row r="3042" spans="1:7" hidden="1">
      <c r="A3042">
        <v>865529</v>
      </c>
      <c r="B3042" t="s">
        <v>8639</v>
      </c>
      <c r="C3042" t="s">
        <v>665</v>
      </c>
      <c r="D3042" t="s">
        <v>675</v>
      </c>
      <c r="E3042" t="s">
        <v>8640</v>
      </c>
      <c r="F3042" t="s">
        <v>8641</v>
      </c>
      <c r="G3042" t="s">
        <v>1038</v>
      </c>
    </row>
    <row r="3043" spans="1:7" hidden="1">
      <c r="A3043">
        <v>865972</v>
      </c>
      <c r="B3043" t="s">
        <v>8642</v>
      </c>
      <c r="C3043" t="s">
        <v>665</v>
      </c>
      <c r="D3043" t="s">
        <v>675</v>
      </c>
      <c r="E3043" t="s">
        <v>8643</v>
      </c>
      <c r="F3043" t="s">
        <v>8644</v>
      </c>
      <c r="G3043" t="s">
        <v>937</v>
      </c>
    </row>
    <row r="3044" spans="1:7" hidden="1">
      <c r="A3044">
        <v>865870</v>
      </c>
      <c r="B3044" t="s">
        <v>8645</v>
      </c>
      <c r="C3044" t="s">
        <v>665</v>
      </c>
      <c r="D3044" t="s">
        <v>675</v>
      </c>
      <c r="E3044" t="s">
        <v>8646</v>
      </c>
      <c r="F3044" t="s">
        <v>8647</v>
      </c>
      <c r="G3044" t="s">
        <v>921</v>
      </c>
    </row>
    <row r="3045" spans="1:7" hidden="1">
      <c r="A3045">
        <v>866798</v>
      </c>
      <c r="B3045" t="s">
        <v>8648</v>
      </c>
      <c r="C3045" t="s">
        <v>665</v>
      </c>
      <c r="D3045" t="s">
        <v>675</v>
      </c>
      <c r="E3045" t="s">
        <v>8649</v>
      </c>
      <c r="F3045" t="s">
        <v>8650</v>
      </c>
      <c r="G3045" t="s">
        <v>809</v>
      </c>
    </row>
    <row r="3046" spans="1:7" hidden="1">
      <c r="A3046">
        <v>866370</v>
      </c>
      <c r="B3046" t="s">
        <v>8651</v>
      </c>
      <c r="C3046" t="s">
        <v>665</v>
      </c>
      <c r="D3046" t="s">
        <v>675</v>
      </c>
      <c r="E3046" t="s">
        <v>8652</v>
      </c>
      <c r="F3046" t="s">
        <v>8653</v>
      </c>
      <c r="G3046" t="s">
        <v>1296</v>
      </c>
    </row>
    <row r="3047" spans="1:7" hidden="1">
      <c r="A3047">
        <v>867637</v>
      </c>
      <c r="B3047" t="s">
        <v>8654</v>
      </c>
      <c r="C3047" t="s">
        <v>665</v>
      </c>
      <c r="D3047" t="s">
        <v>675</v>
      </c>
      <c r="E3047" t="s">
        <v>8655</v>
      </c>
      <c r="F3047" t="s">
        <v>8656</v>
      </c>
      <c r="G3047" t="s">
        <v>783</v>
      </c>
    </row>
    <row r="3048" spans="1:7" hidden="1">
      <c r="A3048">
        <v>866500</v>
      </c>
      <c r="B3048" t="s">
        <v>8657</v>
      </c>
      <c r="C3048" t="s">
        <v>665</v>
      </c>
      <c r="D3048" t="s">
        <v>675</v>
      </c>
      <c r="E3048" t="s">
        <v>8658</v>
      </c>
      <c r="F3048" t="s">
        <v>8659</v>
      </c>
      <c r="G3048" t="s">
        <v>683</v>
      </c>
    </row>
    <row r="3049" spans="1:7" hidden="1">
      <c r="A3049">
        <v>865631</v>
      </c>
      <c r="B3049" t="s">
        <v>8660</v>
      </c>
      <c r="C3049" t="s">
        <v>665</v>
      </c>
      <c r="D3049" t="s">
        <v>675</v>
      </c>
      <c r="E3049" t="s">
        <v>8661</v>
      </c>
      <c r="F3049" t="s">
        <v>8662</v>
      </c>
      <c r="G3049" t="s">
        <v>1128</v>
      </c>
    </row>
    <row r="3050" spans="1:7" hidden="1">
      <c r="A3050">
        <v>866858</v>
      </c>
      <c r="B3050" t="s">
        <v>8663</v>
      </c>
      <c r="C3050" t="s">
        <v>665</v>
      </c>
      <c r="D3050" t="s">
        <v>675</v>
      </c>
      <c r="E3050" t="s">
        <v>8664</v>
      </c>
      <c r="F3050" t="s">
        <v>8665</v>
      </c>
      <c r="G3050" t="s">
        <v>1341</v>
      </c>
    </row>
    <row r="3051" spans="1:7" hidden="1">
      <c r="A3051">
        <v>865314</v>
      </c>
      <c r="B3051" t="s">
        <v>8666</v>
      </c>
      <c r="C3051" t="s">
        <v>665</v>
      </c>
      <c r="D3051" t="s">
        <v>675</v>
      </c>
      <c r="E3051" t="s">
        <v>8667</v>
      </c>
      <c r="F3051" t="s">
        <v>8668</v>
      </c>
      <c r="G3051" t="s">
        <v>1241</v>
      </c>
    </row>
    <row r="3052" spans="1:7" hidden="1">
      <c r="A3052">
        <v>867148</v>
      </c>
      <c r="B3052" t="s">
        <v>8669</v>
      </c>
      <c r="C3052" t="s">
        <v>665</v>
      </c>
      <c r="D3052" t="s">
        <v>675</v>
      </c>
      <c r="E3052" t="s">
        <v>8670</v>
      </c>
      <c r="F3052" t="s">
        <v>8671</v>
      </c>
      <c r="G3052" t="s">
        <v>851</v>
      </c>
    </row>
    <row r="3053" spans="1:7" hidden="1">
      <c r="A3053">
        <v>864514</v>
      </c>
      <c r="B3053" t="s">
        <v>8672</v>
      </c>
      <c r="C3053" t="s">
        <v>665</v>
      </c>
      <c r="D3053" t="s">
        <v>675</v>
      </c>
      <c r="E3053" t="s">
        <v>835</v>
      </c>
      <c r="F3053" t="s">
        <v>668</v>
      </c>
      <c r="G3053" t="s">
        <v>669</v>
      </c>
    </row>
    <row r="3054" spans="1:7" hidden="1">
      <c r="A3054">
        <v>864276</v>
      </c>
      <c r="B3054" t="s">
        <v>8673</v>
      </c>
      <c r="C3054" t="s">
        <v>665</v>
      </c>
      <c r="D3054" t="s">
        <v>675</v>
      </c>
      <c r="E3054" t="s">
        <v>835</v>
      </c>
      <c r="F3054" t="s">
        <v>668</v>
      </c>
      <c r="G3054" t="s">
        <v>921</v>
      </c>
    </row>
    <row r="3055" spans="1:7" hidden="1">
      <c r="A3055">
        <v>864554</v>
      </c>
      <c r="B3055" t="s">
        <v>8674</v>
      </c>
      <c r="C3055" t="s">
        <v>665</v>
      </c>
      <c r="D3055" t="s">
        <v>675</v>
      </c>
      <c r="E3055" t="s">
        <v>835</v>
      </c>
      <c r="F3055" t="s">
        <v>668</v>
      </c>
      <c r="G3055" t="s">
        <v>2765</v>
      </c>
    </row>
    <row r="3056" spans="1:7" hidden="1">
      <c r="A3056">
        <v>867233</v>
      </c>
      <c r="B3056" t="s">
        <v>8675</v>
      </c>
      <c r="C3056" t="s">
        <v>665</v>
      </c>
      <c r="D3056" t="s">
        <v>675</v>
      </c>
      <c r="E3056" t="s">
        <v>8676</v>
      </c>
      <c r="F3056" t="s">
        <v>8677</v>
      </c>
      <c r="G3056" t="s">
        <v>944</v>
      </c>
    </row>
    <row r="3057" spans="1:7" hidden="1">
      <c r="A3057">
        <v>864180</v>
      </c>
      <c r="B3057" t="s">
        <v>8678</v>
      </c>
      <c r="C3057" t="s">
        <v>665</v>
      </c>
      <c r="D3057" t="s">
        <v>675</v>
      </c>
      <c r="E3057" t="s">
        <v>835</v>
      </c>
      <c r="F3057" t="s">
        <v>668</v>
      </c>
      <c r="G3057" t="s">
        <v>846</v>
      </c>
    </row>
    <row r="3058" spans="1:7" hidden="1">
      <c r="A3058">
        <v>864432</v>
      </c>
      <c r="B3058" t="s">
        <v>8679</v>
      </c>
      <c r="C3058" t="s">
        <v>665</v>
      </c>
      <c r="D3058" t="s">
        <v>675</v>
      </c>
      <c r="E3058" t="s">
        <v>835</v>
      </c>
      <c r="F3058" t="s">
        <v>668</v>
      </c>
      <c r="G3058" t="s">
        <v>842</v>
      </c>
    </row>
    <row r="3059" spans="1:7" hidden="1">
      <c r="A3059">
        <v>865114</v>
      </c>
      <c r="B3059" t="s">
        <v>8680</v>
      </c>
      <c r="C3059" t="s">
        <v>665</v>
      </c>
      <c r="D3059" t="s">
        <v>675</v>
      </c>
      <c r="E3059" t="s">
        <v>8681</v>
      </c>
      <c r="F3059" t="s">
        <v>8682</v>
      </c>
      <c r="G3059" t="s">
        <v>1162</v>
      </c>
    </row>
    <row r="3060" spans="1:7" hidden="1">
      <c r="A3060">
        <v>865632</v>
      </c>
      <c r="B3060" t="s">
        <v>8683</v>
      </c>
      <c r="C3060" t="s">
        <v>665</v>
      </c>
      <c r="D3060" t="s">
        <v>675</v>
      </c>
      <c r="E3060" t="s">
        <v>8684</v>
      </c>
      <c r="F3060" t="s">
        <v>8685</v>
      </c>
      <c r="G3060" t="s">
        <v>1128</v>
      </c>
    </row>
    <row r="3061" spans="1:7" hidden="1">
      <c r="A3061">
        <v>865570</v>
      </c>
      <c r="B3061" t="s">
        <v>8686</v>
      </c>
      <c r="C3061" t="s">
        <v>665</v>
      </c>
      <c r="D3061" t="s">
        <v>675</v>
      </c>
      <c r="E3061" t="s">
        <v>8687</v>
      </c>
      <c r="F3061" t="s">
        <v>8688</v>
      </c>
      <c r="G3061" t="s">
        <v>685</v>
      </c>
    </row>
    <row r="3062" spans="1:7" hidden="1">
      <c r="A3062">
        <v>865571</v>
      </c>
      <c r="B3062" t="s">
        <v>8689</v>
      </c>
      <c r="C3062" t="s">
        <v>665</v>
      </c>
      <c r="D3062" t="s">
        <v>675</v>
      </c>
      <c r="E3062" t="s">
        <v>8690</v>
      </c>
      <c r="F3062" t="s">
        <v>8691</v>
      </c>
      <c r="G3062" t="s">
        <v>685</v>
      </c>
    </row>
    <row r="3063" spans="1:7" hidden="1">
      <c r="A3063">
        <v>865151</v>
      </c>
      <c r="B3063" t="s">
        <v>8692</v>
      </c>
      <c r="C3063" t="s">
        <v>665</v>
      </c>
      <c r="D3063" t="s">
        <v>675</v>
      </c>
      <c r="E3063" t="s">
        <v>8693</v>
      </c>
      <c r="F3063" t="s">
        <v>8694</v>
      </c>
      <c r="G3063" t="s">
        <v>846</v>
      </c>
    </row>
    <row r="3064" spans="1:7" hidden="1">
      <c r="A3064">
        <v>864433</v>
      </c>
      <c r="B3064" t="s">
        <v>8695</v>
      </c>
      <c r="C3064" t="s">
        <v>665</v>
      </c>
      <c r="D3064" t="s">
        <v>675</v>
      </c>
      <c r="E3064" t="s">
        <v>835</v>
      </c>
      <c r="F3064" t="s">
        <v>668</v>
      </c>
      <c r="G3064" t="s">
        <v>997</v>
      </c>
    </row>
    <row r="3065" spans="1:7" hidden="1">
      <c r="A3065">
        <v>866093</v>
      </c>
      <c r="B3065" t="s">
        <v>8696</v>
      </c>
      <c r="C3065" t="s">
        <v>665</v>
      </c>
      <c r="D3065" t="s">
        <v>675</v>
      </c>
      <c r="E3065" t="s">
        <v>8697</v>
      </c>
      <c r="F3065" t="s">
        <v>8698</v>
      </c>
      <c r="G3065" t="s">
        <v>1448</v>
      </c>
    </row>
    <row r="3066" spans="1:7" hidden="1">
      <c r="A3066">
        <v>867930</v>
      </c>
      <c r="B3066" t="s">
        <v>8699</v>
      </c>
      <c r="C3066" t="s">
        <v>665</v>
      </c>
      <c r="D3066" t="s">
        <v>675</v>
      </c>
      <c r="E3066" t="s">
        <v>6514</v>
      </c>
      <c r="F3066" t="s">
        <v>616</v>
      </c>
      <c r="G3066" t="s">
        <v>675</v>
      </c>
    </row>
    <row r="3067" spans="1:7" hidden="1">
      <c r="A3067">
        <v>867490</v>
      </c>
      <c r="B3067" t="s">
        <v>8700</v>
      </c>
      <c r="C3067" t="s">
        <v>665</v>
      </c>
      <c r="D3067" t="s">
        <v>675</v>
      </c>
      <c r="E3067" t="s">
        <v>8701</v>
      </c>
      <c r="F3067" t="s">
        <v>8702</v>
      </c>
      <c r="G3067" t="s">
        <v>842</v>
      </c>
    </row>
    <row r="3068" spans="1:7" hidden="1">
      <c r="A3068">
        <v>866501</v>
      </c>
      <c r="B3068" t="s">
        <v>8703</v>
      </c>
      <c r="C3068" t="s">
        <v>665</v>
      </c>
      <c r="D3068" t="s">
        <v>675</v>
      </c>
      <c r="E3068" t="s">
        <v>8704</v>
      </c>
      <c r="F3068" t="s">
        <v>8705</v>
      </c>
      <c r="G3068" t="s">
        <v>683</v>
      </c>
    </row>
    <row r="3069" spans="1:7" hidden="1">
      <c r="A3069">
        <v>867365</v>
      </c>
      <c r="B3069" t="s">
        <v>8706</v>
      </c>
      <c r="C3069" t="s">
        <v>665</v>
      </c>
      <c r="D3069" t="s">
        <v>675</v>
      </c>
      <c r="E3069" t="s">
        <v>8707</v>
      </c>
      <c r="F3069" t="s">
        <v>8708</v>
      </c>
      <c r="G3069" t="s">
        <v>1326</v>
      </c>
    </row>
    <row r="3070" spans="1:7" hidden="1">
      <c r="A3070">
        <v>865239</v>
      </c>
      <c r="B3070" t="s">
        <v>8709</v>
      </c>
      <c r="C3070" t="s">
        <v>665</v>
      </c>
      <c r="D3070" t="s">
        <v>675</v>
      </c>
      <c r="E3070" t="s">
        <v>8710</v>
      </c>
      <c r="F3070" t="s">
        <v>8711</v>
      </c>
      <c r="G3070" t="s">
        <v>1319</v>
      </c>
    </row>
    <row r="3071" spans="1:7" hidden="1">
      <c r="A3071">
        <v>865489</v>
      </c>
      <c r="B3071" t="s">
        <v>8712</v>
      </c>
      <c r="C3071" t="s">
        <v>665</v>
      </c>
      <c r="D3071" t="s">
        <v>675</v>
      </c>
      <c r="E3071" t="s">
        <v>8713</v>
      </c>
      <c r="F3071" t="s">
        <v>8714</v>
      </c>
      <c r="G3071" t="s">
        <v>804</v>
      </c>
    </row>
    <row r="3072" spans="1:7" hidden="1">
      <c r="A3072">
        <v>867234</v>
      </c>
      <c r="B3072" t="s">
        <v>8715</v>
      </c>
      <c r="C3072" t="s">
        <v>665</v>
      </c>
      <c r="D3072" t="s">
        <v>675</v>
      </c>
      <c r="E3072" t="s">
        <v>8716</v>
      </c>
      <c r="F3072" t="s">
        <v>8717</v>
      </c>
      <c r="G3072" t="s">
        <v>944</v>
      </c>
    </row>
    <row r="3073" spans="1:7" hidden="1">
      <c r="A3073">
        <v>864988</v>
      </c>
      <c r="B3073" t="s">
        <v>8718</v>
      </c>
      <c r="C3073" t="s">
        <v>665</v>
      </c>
      <c r="D3073" t="s">
        <v>675</v>
      </c>
      <c r="E3073" t="s">
        <v>8719</v>
      </c>
      <c r="F3073" t="s">
        <v>8720</v>
      </c>
      <c r="G3073" t="s">
        <v>1282</v>
      </c>
    </row>
    <row r="3074" spans="1:7" hidden="1">
      <c r="A3074">
        <v>865572</v>
      </c>
      <c r="B3074" t="s">
        <v>8721</v>
      </c>
      <c r="C3074" t="s">
        <v>665</v>
      </c>
      <c r="D3074" t="s">
        <v>675</v>
      </c>
      <c r="E3074" t="s">
        <v>8722</v>
      </c>
      <c r="F3074" t="s">
        <v>8723</v>
      </c>
      <c r="G3074" t="s">
        <v>685</v>
      </c>
    </row>
    <row r="3075" spans="1:7" hidden="1">
      <c r="A3075">
        <v>867549</v>
      </c>
      <c r="B3075" t="s">
        <v>8724</v>
      </c>
      <c r="C3075" t="s">
        <v>665</v>
      </c>
      <c r="D3075" t="s">
        <v>675</v>
      </c>
      <c r="E3075" t="s">
        <v>8725</v>
      </c>
      <c r="F3075" t="s">
        <v>8726</v>
      </c>
      <c r="G3075" t="s">
        <v>898</v>
      </c>
    </row>
    <row r="3076" spans="1:7" hidden="1">
      <c r="A3076">
        <v>865726</v>
      </c>
      <c r="B3076" t="s">
        <v>8727</v>
      </c>
      <c r="C3076" t="s">
        <v>665</v>
      </c>
      <c r="D3076" t="s">
        <v>675</v>
      </c>
      <c r="E3076" t="s">
        <v>8728</v>
      </c>
      <c r="F3076" t="s">
        <v>8729</v>
      </c>
      <c r="G3076" t="s">
        <v>1209</v>
      </c>
    </row>
    <row r="3077" spans="1:7" hidden="1">
      <c r="A3077">
        <v>867275</v>
      </c>
      <c r="B3077" t="s">
        <v>8730</v>
      </c>
      <c r="C3077" t="s">
        <v>665</v>
      </c>
      <c r="D3077" t="s">
        <v>675</v>
      </c>
      <c r="E3077" t="s">
        <v>8731</v>
      </c>
      <c r="F3077" t="s">
        <v>8732</v>
      </c>
      <c r="G3077" t="s">
        <v>884</v>
      </c>
    </row>
    <row r="3078" spans="1:7" hidden="1">
      <c r="A3078">
        <v>866371</v>
      </c>
      <c r="B3078" t="s">
        <v>8733</v>
      </c>
      <c r="C3078" t="s">
        <v>665</v>
      </c>
      <c r="D3078" t="s">
        <v>675</v>
      </c>
      <c r="E3078" t="s">
        <v>8734</v>
      </c>
      <c r="F3078" t="s">
        <v>8735</v>
      </c>
      <c r="G3078" t="s">
        <v>1296</v>
      </c>
    </row>
    <row r="3079" spans="1:7" hidden="1">
      <c r="A3079">
        <v>867455</v>
      </c>
      <c r="B3079" t="s">
        <v>8736</v>
      </c>
      <c r="C3079" t="s">
        <v>665</v>
      </c>
      <c r="D3079" t="s">
        <v>675</v>
      </c>
      <c r="E3079" t="s">
        <v>8737</v>
      </c>
      <c r="F3079" t="s">
        <v>8738</v>
      </c>
      <c r="G3079" t="s">
        <v>814</v>
      </c>
    </row>
    <row r="3080" spans="1:7" hidden="1">
      <c r="A3080">
        <v>867235</v>
      </c>
      <c r="B3080" t="s">
        <v>8739</v>
      </c>
      <c r="C3080" t="s">
        <v>665</v>
      </c>
      <c r="D3080" t="s">
        <v>675</v>
      </c>
      <c r="E3080" t="s">
        <v>8740</v>
      </c>
      <c r="F3080" t="s">
        <v>8741</v>
      </c>
      <c r="G3080" t="s">
        <v>944</v>
      </c>
    </row>
    <row r="3081" spans="1:7" hidden="1">
      <c r="A3081">
        <v>867064</v>
      </c>
      <c r="B3081" t="s">
        <v>8742</v>
      </c>
      <c r="C3081" t="s">
        <v>665</v>
      </c>
      <c r="D3081" t="s">
        <v>675</v>
      </c>
      <c r="E3081" t="s">
        <v>8743</v>
      </c>
      <c r="F3081" t="s">
        <v>8744</v>
      </c>
      <c r="G3081" t="s">
        <v>823</v>
      </c>
    </row>
    <row r="3082" spans="1:7" hidden="1">
      <c r="A3082">
        <v>865152</v>
      </c>
      <c r="B3082" t="s">
        <v>8745</v>
      </c>
      <c r="C3082" t="s">
        <v>665</v>
      </c>
      <c r="D3082" t="s">
        <v>675</v>
      </c>
      <c r="E3082" t="s">
        <v>8746</v>
      </c>
      <c r="F3082" t="s">
        <v>8747</v>
      </c>
      <c r="G3082" t="s">
        <v>846</v>
      </c>
    </row>
    <row r="3083" spans="1:7" hidden="1">
      <c r="A3083">
        <v>864161</v>
      </c>
      <c r="B3083" t="s">
        <v>8748</v>
      </c>
      <c r="C3083" t="s">
        <v>665</v>
      </c>
      <c r="D3083" t="s">
        <v>675</v>
      </c>
      <c r="E3083" t="s">
        <v>835</v>
      </c>
      <c r="F3083" t="s">
        <v>668</v>
      </c>
      <c r="G3083" t="s">
        <v>766</v>
      </c>
    </row>
    <row r="3084" spans="1:7" hidden="1">
      <c r="A3084">
        <v>866113</v>
      </c>
      <c r="B3084" t="s">
        <v>8749</v>
      </c>
      <c r="C3084" t="s">
        <v>665</v>
      </c>
      <c r="D3084" t="s">
        <v>675</v>
      </c>
      <c r="E3084" t="s">
        <v>8750</v>
      </c>
      <c r="F3084" t="s">
        <v>8751</v>
      </c>
      <c r="G3084" t="s">
        <v>1410</v>
      </c>
    </row>
    <row r="3085" spans="1:7" hidden="1">
      <c r="A3085">
        <v>866799</v>
      </c>
      <c r="B3085" t="s">
        <v>8752</v>
      </c>
      <c r="C3085" t="s">
        <v>665</v>
      </c>
      <c r="D3085" t="s">
        <v>675</v>
      </c>
      <c r="E3085" t="s">
        <v>8753</v>
      </c>
      <c r="F3085" t="s">
        <v>8754</v>
      </c>
      <c r="G3085" t="s">
        <v>809</v>
      </c>
    </row>
    <row r="3086" spans="1:7" hidden="1">
      <c r="A3086">
        <v>865727</v>
      </c>
      <c r="B3086" t="s">
        <v>8755</v>
      </c>
      <c r="C3086" t="s">
        <v>665</v>
      </c>
      <c r="D3086" t="s">
        <v>675</v>
      </c>
      <c r="E3086" t="s">
        <v>8756</v>
      </c>
      <c r="F3086" t="s">
        <v>8757</v>
      </c>
      <c r="G3086" t="s">
        <v>1209</v>
      </c>
    </row>
    <row r="3087" spans="1:7" hidden="1">
      <c r="A3087">
        <v>867550</v>
      </c>
      <c r="B3087" t="s">
        <v>8758</v>
      </c>
      <c r="C3087" t="s">
        <v>665</v>
      </c>
      <c r="D3087" t="s">
        <v>675</v>
      </c>
      <c r="E3087" t="s">
        <v>8759</v>
      </c>
      <c r="F3087" t="s">
        <v>8760</v>
      </c>
      <c r="G3087" t="s">
        <v>898</v>
      </c>
    </row>
    <row r="3088" spans="1:7" hidden="1">
      <c r="A3088">
        <v>866235</v>
      </c>
      <c r="B3088" t="s">
        <v>8761</v>
      </c>
      <c r="C3088" t="s">
        <v>665</v>
      </c>
      <c r="D3088" t="s">
        <v>675</v>
      </c>
      <c r="E3088" t="s">
        <v>8762</v>
      </c>
      <c r="F3088" t="s">
        <v>8763</v>
      </c>
      <c r="G3088" t="s">
        <v>1590</v>
      </c>
    </row>
    <row r="3089" spans="1:7" hidden="1">
      <c r="A3089">
        <v>865100</v>
      </c>
      <c r="B3089" t="s">
        <v>8764</v>
      </c>
      <c r="C3089" t="s">
        <v>665</v>
      </c>
      <c r="D3089" t="s">
        <v>675</v>
      </c>
      <c r="E3089" t="s">
        <v>8765</v>
      </c>
      <c r="F3089" t="s">
        <v>8766</v>
      </c>
      <c r="G3089" t="s">
        <v>1334</v>
      </c>
    </row>
    <row r="3090" spans="1:7" hidden="1">
      <c r="A3090">
        <v>866372</v>
      </c>
      <c r="B3090" t="s">
        <v>8767</v>
      </c>
      <c r="C3090" t="s">
        <v>665</v>
      </c>
      <c r="D3090" t="s">
        <v>675</v>
      </c>
      <c r="E3090" t="s">
        <v>8768</v>
      </c>
      <c r="F3090" t="s">
        <v>8769</v>
      </c>
      <c r="G3090" t="s">
        <v>1296</v>
      </c>
    </row>
    <row r="3091" spans="1:7" hidden="1">
      <c r="A3091">
        <v>866159</v>
      </c>
      <c r="B3091" t="s">
        <v>8770</v>
      </c>
      <c r="C3091" t="s">
        <v>665</v>
      </c>
      <c r="D3091" t="s">
        <v>675</v>
      </c>
      <c r="E3091" t="s">
        <v>8771</v>
      </c>
      <c r="F3091" t="s">
        <v>8772</v>
      </c>
      <c r="G3091" t="s">
        <v>705</v>
      </c>
    </row>
    <row r="3092" spans="1:7" hidden="1">
      <c r="A3092">
        <v>865339</v>
      </c>
      <c r="B3092" t="s">
        <v>8773</v>
      </c>
      <c r="C3092" t="s">
        <v>665</v>
      </c>
      <c r="D3092" t="s">
        <v>675</v>
      </c>
      <c r="E3092" t="s">
        <v>8774</v>
      </c>
      <c r="F3092" t="s">
        <v>8775</v>
      </c>
      <c r="G3092" t="s">
        <v>925</v>
      </c>
    </row>
    <row r="3093" spans="1:7" hidden="1">
      <c r="A3093">
        <v>865440</v>
      </c>
      <c r="B3093" t="s">
        <v>8776</v>
      </c>
      <c r="C3093" t="s">
        <v>665</v>
      </c>
      <c r="D3093" t="s">
        <v>675</v>
      </c>
      <c r="E3093" t="s">
        <v>8777</v>
      </c>
      <c r="F3093" t="s">
        <v>8778</v>
      </c>
      <c r="G3093" t="s">
        <v>669</v>
      </c>
    </row>
    <row r="3094" spans="1:7" hidden="1">
      <c r="A3094">
        <v>866800</v>
      </c>
      <c r="B3094" t="s">
        <v>8779</v>
      </c>
      <c r="C3094" t="s">
        <v>665</v>
      </c>
      <c r="D3094" t="s">
        <v>675</v>
      </c>
      <c r="E3094" t="s">
        <v>8780</v>
      </c>
      <c r="F3094" t="s">
        <v>8781</v>
      </c>
      <c r="G3094" t="s">
        <v>809</v>
      </c>
    </row>
    <row r="3095" spans="1:7" hidden="1">
      <c r="A3095">
        <v>865030</v>
      </c>
      <c r="B3095" t="s">
        <v>8782</v>
      </c>
      <c r="C3095" t="s">
        <v>665</v>
      </c>
      <c r="D3095" t="s">
        <v>675</v>
      </c>
      <c r="E3095" t="s">
        <v>8783</v>
      </c>
      <c r="F3095" t="s">
        <v>8784</v>
      </c>
      <c r="G3095" t="s">
        <v>766</v>
      </c>
    </row>
    <row r="3096" spans="1:7" hidden="1">
      <c r="A3096">
        <v>864320</v>
      </c>
      <c r="B3096" t="s">
        <v>8785</v>
      </c>
      <c r="C3096" t="s">
        <v>665</v>
      </c>
      <c r="D3096" t="s">
        <v>675</v>
      </c>
      <c r="E3096" t="s">
        <v>835</v>
      </c>
      <c r="F3096" t="s">
        <v>668</v>
      </c>
      <c r="G3096" t="s">
        <v>1126</v>
      </c>
    </row>
    <row r="3097" spans="1:7" hidden="1">
      <c r="A3097">
        <v>866236</v>
      </c>
      <c r="B3097" t="s">
        <v>8786</v>
      </c>
      <c r="C3097" t="s">
        <v>665</v>
      </c>
      <c r="D3097" t="s">
        <v>675</v>
      </c>
      <c r="E3097" t="s">
        <v>8787</v>
      </c>
      <c r="F3097" t="s">
        <v>8788</v>
      </c>
      <c r="G3097" t="s">
        <v>1590</v>
      </c>
    </row>
    <row r="3098" spans="1:7" hidden="1">
      <c r="A3098">
        <v>865818</v>
      </c>
      <c r="B3098" t="s">
        <v>8789</v>
      </c>
      <c r="C3098" t="s">
        <v>665</v>
      </c>
      <c r="D3098" t="s">
        <v>675</v>
      </c>
      <c r="E3098" t="s">
        <v>8790</v>
      </c>
      <c r="F3098" t="s">
        <v>8791</v>
      </c>
      <c r="G3098" t="s">
        <v>1619</v>
      </c>
    </row>
    <row r="3099" spans="1:7" hidden="1">
      <c r="A3099">
        <v>866502</v>
      </c>
      <c r="B3099" t="s">
        <v>614</v>
      </c>
      <c r="C3099" t="s">
        <v>665</v>
      </c>
      <c r="D3099" t="s">
        <v>675</v>
      </c>
      <c r="E3099" t="s">
        <v>8792</v>
      </c>
      <c r="F3099" t="s">
        <v>8793</v>
      </c>
      <c r="G3099" t="s">
        <v>683</v>
      </c>
    </row>
    <row r="3100" spans="1:7" hidden="1">
      <c r="A3100">
        <v>865728</v>
      </c>
      <c r="B3100" t="s">
        <v>8794</v>
      </c>
      <c r="C3100" t="s">
        <v>665</v>
      </c>
      <c r="D3100" t="s">
        <v>675</v>
      </c>
      <c r="E3100" t="s">
        <v>8795</v>
      </c>
      <c r="F3100" t="s">
        <v>8796</v>
      </c>
      <c r="G3100" t="s">
        <v>1209</v>
      </c>
    </row>
    <row r="3101" spans="1:7" hidden="1">
      <c r="A3101">
        <v>867314</v>
      </c>
      <c r="B3101" t="s">
        <v>8797</v>
      </c>
      <c r="C3101" t="s">
        <v>665</v>
      </c>
      <c r="D3101" t="s">
        <v>675</v>
      </c>
      <c r="E3101" t="s">
        <v>8798</v>
      </c>
      <c r="F3101" t="s">
        <v>8799</v>
      </c>
      <c r="G3101" t="s">
        <v>1219</v>
      </c>
    </row>
    <row r="3102" spans="1:7" hidden="1">
      <c r="A3102">
        <v>865067</v>
      </c>
      <c r="B3102" t="s">
        <v>8800</v>
      </c>
      <c r="C3102" t="s">
        <v>665</v>
      </c>
      <c r="D3102" t="s">
        <v>675</v>
      </c>
      <c r="E3102" t="s">
        <v>8801</v>
      </c>
      <c r="F3102" t="s">
        <v>8802</v>
      </c>
      <c r="G3102" t="s">
        <v>1139</v>
      </c>
    </row>
    <row r="3103" spans="1:7" hidden="1">
      <c r="A3103">
        <v>865842</v>
      </c>
      <c r="B3103" t="s">
        <v>8803</v>
      </c>
      <c r="C3103" t="s">
        <v>665</v>
      </c>
      <c r="D3103" t="s">
        <v>675</v>
      </c>
      <c r="E3103" t="s">
        <v>8804</v>
      </c>
      <c r="F3103" t="s">
        <v>8805</v>
      </c>
      <c r="G3103" t="s">
        <v>992</v>
      </c>
    </row>
    <row r="3104" spans="1:7" hidden="1">
      <c r="A3104">
        <v>865945</v>
      </c>
      <c r="B3104" t="s">
        <v>8806</v>
      </c>
      <c r="C3104" t="s">
        <v>665</v>
      </c>
      <c r="D3104" t="s">
        <v>675</v>
      </c>
      <c r="E3104" t="s">
        <v>8807</v>
      </c>
      <c r="F3104" t="s">
        <v>8808</v>
      </c>
      <c r="G3104" t="s">
        <v>1103</v>
      </c>
    </row>
    <row r="3105" spans="1:7" hidden="1">
      <c r="A3105">
        <v>864576</v>
      </c>
      <c r="B3105" t="s">
        <v>8809</v>
      </c>
      <c r="C3105" t="s">
        <v>665</v>
      </c>
      <c r="D3105" t="s">
        <v>675</v>
      </c>
      <c r="E3105" t="s">
        <v>835</v>
      </c>
      <c r="F3105" t="s">
        <v>668</v>
      </c>
      <c r="G3105" t="s">
        <v>1263</v>
      </c>
    </row>
    <row r="3106" spans="1:7" hidden="1">
      <c r="A3106">
        <v>867010</v>
      </c>
      <c r="B3106" t="s">
        <v>8810</v>
      </c>
      <c r="C3106" t="s">
        <v>665</v>
      </c>
      <c r="D3106" t="s">
        <v>675</v>
      </c>
      <c r="E3106" t="s">
        <v>8811</v>
      </c>
      <c r="F3106" t="s">
        <v>8812</v>
      </c>
      <c r="G3106" t="s">
        <v>1049</v>
      </c>
    </row>
    <row r="3107" spans="1:7" hidden="1">
      <c r="A3107">
        <v>867341</v>
      </c>
      <c r="B3107" t="s">
        <v>8813</v>
      </c>
      <c r="C3107" t="s">
        <v>665</v>
      </c>
      <c r="D3107" t="s">
        <v>675</v>
      </c>
      <c r="E3107" t="s">
        <v>8814</v>
      </c>
      <c r="F3107" t="s">
        <v>8815</v>
      </c>
      <c r="G3107" t="s">
        <v>955</v>
      </c>
    </row>
    <row r="3108" spans="1:7" hidden="1">
      <c r="A3108">
        <v>867551</v>
      </c>
      <c r="B3108" t="s">
        <v>8816</v>
      </c>
      <c r="C3108" t="s">
        <v>665</v>
      </c>
      <c r="D3108" t="s">
        <v>675</v>
      </c>
      <c r="E3108" t="s">
        <v>8817</v>
      </c>
      <c r="F3108" t="s">
        <v>8818</v>
      </c>
      <c r="G3108" t="s">
        <v>898</v>
      </c>
    </row>
    <row r="3109" spans="1:7" hidden="1">
      <c r="A3109">
        <v>866503</v>
      </c>
      <c r="B3109" t="s">
        <v>8819</v>
      </c>
      <c r="C3109" t="s">
        <v>665</v>
      </c>
      <c r="D3109" t="s">
        <v>675</v>
      </c>
      <c r="E3109" t="s">
        <v>8820</v>
      </c>
      <c r="F3109" t="s">
        <v>8821</v>
      </c>
      <c r="G3109" t="s">
        <v>683</v>
      </c>
    </row>
    <row r="3110" spans="1:7" hidden="1">
      <c r="A3110">
        <v>865729</v>
      </c>
      <c r="B3110" t="s">
        <v>8822</v>
      </c>
      <c r="C3110" t="s">
        <v>665</v>
      </c>
      <c r="D3110" t="s">
        <v>675</v>
      </c>
      <c r="E3110" t="s">
        <v>8823</v>
      </c>
      <c r="F3110" t="s">
        <v>8824</v>
      </c>
      <c r="G3110" t="s">
        <v>1209</v>
      </c>
    </row>
    <row r="3111" spans="1:7" hidden="1">
      <c r="A3111">
        <v>865240</v>
      </c>
      <c r="B3111" t="s">
        <v>8825</v>
      </c>
      <c r="C3111" t="s">
        <v>665</v>
      </c>
      <c r="D3111" t="s">
        <v>675</v>
      </c>
      <c r="E3111" t="s">
        <v>8826</v>
      </c>
      <c r="F3111" t="s">
        <v>8827</v>
      </c>
      <c r="G3111" t="s">
        <v>1319</v>
      </c>
    </row>
    <row r="3112" spans="1:7" hidden="1">
      <c r="A3112">
        <v>867599</v>
      </c>
      <c r="B3112" t="s">
        <v>8828</v>
      </c>
      <c r="C3112" t="s">
        <v>665</v>
      </c>
      <c r="D3112" t="s">
        <v>675</v>
      </c>
      <c r="E3112" t="s">
        <v>8829</v>
      </c>
      <c r="F3112" t="s">
        <v>8830</v>
      </c>
      <c r="G3112" t="s">
        <v>1089</v>
      </c>
    </row>
    <row r="3113" spans="1:7" hidden="1">
      <c r="A3113">
        <v>866094</v>
      </c>
      <c r="B3113" t="s">
        <v>8831</v>
      </c>
      <c r="C3113" t="s">
        <v>665</v>
      </c>
      <c r="D3113" t="s">
        <v>675</v>
      </c>
      <c r="E3113" t="s">
        <v>8832</v>
      </c>
      <c r="F3113" t="s">
        <v>8833</v>
      </c>
      <c r="G3113" t="s">
        <v>1448</v>
      </c>
    </row>
    <row r="3114" spans="1:7" hidden="1">
      <c r="A3114">
        <v>865903</v>
      </c>
      <c r="B3114" t="s">
        <v>8834</v>
      </c>
      <c r="C3114" t="s">
        <v>665</v>
      </c>
      <c r="D3114" t="s">
        <v>675</v>
      </c>
      <c r="E3114" t="s">
        <v>8835</v>
      </c>
      <c r="F3114" t="s">
        <v>8836</v>
      </c>
      <c r="G3114" t="s">
        <v>1420</v>
      </c>
    </row>
    <row r="3115" spans="1:7" hidden="1">
      <c r="A3115">
        <v>866095</v>
      </c>
      <c r="B3115" t="s">
        <v>8837</v>
      </c>
      <c r="C3115" t="s">
        <v>665</v>
      </c>
      <c r="D3115" t="s">
        <v>675</v>
      </c>
      <c r="E3115" t="s">
        <v>8838</v>
      </c>
      <c r="F3115" t="s">
        <v>8839</v>
      </c>
      <c r="G3115" t="s">
        <v>1448</v>
      </c>
    </row>
    <row r="3116" spans="1:7" hidden="1">
      <c r="A3116">
        <v>864303</v>
      </c>
      <c r="B3116" t="s">
        <v>8840</v>
      </c>
      <c r="C3116" t="s">
        <v>665</v>
      </c>
      <c r="D3116" t="s">
        <v>675</v>
      </c>
      <c r="E3116" t="s">
        <v>835</v>
      </c>
      <c r="F3116" t="s">
        <v>668</v>
      </c>
      <c r="G3116" t="s">
        <v>828</v>
      </c>
    </row>
    <row r="3117" spans="1:7" hidden="1">
      <c r="A3117">
        <v>864434</v>
      </c>
      <c r="B3117" t="s">
        <v>8841</v>
      </c>
      <c r="C3117" t="s">
        <v>665</v>
      </c>
      <c r="D3117" t="s">
        <v>675</v>
      </c>
      <c r="E3117" t="s">
        <v>835</v>
      </c>
      <c r="F3117" t="s">
        <v>668</v>
      </c>
      <c r="G3117" t="s">
        <v>955</v>
      </c>
    </row>
    <row r="3118" spans="1:7" hidden="1">
      <c r="A3118">
        <v>865241</v>
      </c>
      <c r="B3118" t="s">
        <v>8842</v>
      </c>
      <c r="C3118" t="s">
        <v>665</v>
      </c>
      <c r="D3118" t="s">
        <v>675</v>
      </c>
      <c r="E3118" t="s">
        <v>8843</v>
      </c>
      <c r="F3118" t="s">
        <v>8844</v>
      </c>
      <c r="G3118" t="s">
        <v>1319</v>
      </c>
    </row>
    <row r="3119" spans="1:7" hidden="1">
      <c r="A3119">
        <v>867783</v>
      </c>
      <c r="B3119" t="s">
        <v>8845</v>
      </c>
      <c r="C3119" t="s">
        <v>665</v>
      </c>
      <c r="D3119" t="s">
        <v>675</v>
      </c>
      <c r="E3119" t="s">
        <v>8846</v>
      </c>
      <c r="F3119" t="s">
        <v>8847</v>
      </c>
      <c r="G3119" t="s">
        <v>779</v>
      </c>
    </row>
    <row r="3120" spans="1:7" hidden="1">
      <c r="A3120">
        <v>866504</v>
      </c>
      <c r="B3120" t="s">
        <v>8848</v>
      </c>
      <c r="C3120" t="s">
        <v>665</v>
      </c>
      <c r="D3120" t="s">
        <v>675</v>
      </c>
      <c r="E3120" t="s">
        <v>8849</v>
      </c>
      <c r="F3120" t="s">
        <v>8850</v>
      </c>
      <c r="G3120" t="s">
        <v>683</v>
      </c>
    </row>
    <row r="3121" spans="1:7" hidden="1">
      <c r="A3121">
        <v>864893</v>
      </c>
      <c r="B3121" t="s">
        <v>8851</v>
      </c>
      <c r="C3121" t="s">
        <v>665</v>
      </c>
      <c r="D3121" t="s">
        <v>675</v>
      </c>
      <c r="E3121" t="s">
        <v>8852</v>
      </c>
      <c r="F3121" t="s">
        <v>8853</v>
      </c>
      <c r="G3121" t="s">
        <v>1673</v>
      </c>
    </row>
    <row r="3122" spans="1:7" hidden="1">
      <c r="A3122">
        <v>866505</v>
      </c>
      <c r="B3122" t="s">
        <v>8854</v>
      </c>
      <c r="C3122" t="s">
        <v>665</v>
      </c>
      <c r="D3122" t="s">
        <v>675</v>
      </c>
      <c r="E3122" t="s">
        <v>8855</v>
      </c>
      <c r="F3122" t="s">
        <v>8856</v>
      </c>
      <c r="G3122" t="s">
        <v>683</v>
      </c>
    </row>
    <row r="3123" spans="1:7" hidden="1">
      <c r="A3123">
        <v>864938</v>
      </c>
      <c r="B3123" t="s">
        <v>8857</v>
      </c>
      <c r="C3123" t="s">
        <v>665</v>
      </c>
      <c r="D3123" t="s">
        <v>675</v>
      </c>
      <c r="E3123" t="s">
        <v>8858</v>
      </c>
      <c r="F3123" t="s">
        <v>8859</v>
      </c>
      <c r="G3123" t="s">
        <v>905</v>
      </c>
    </row>
    <row r="3124" spans="1:7" hidden="1">
      <c r="A3124">
        <v>867011</v>
      </c>
      <c r="B3124" t="s">
        <v>8860</v>
      </c>
      <c r="C3124" t="s">
        <v>665</v>
      </c>
      <c r="D3124" t="s">
        <v>675</v>
      </c>
      <c r="E3124" t="s">
        <v>8861</v>
      </c>
      <c r="F3124" t="s">
        <v>8862</v>
      </c>
      <c r="G3124" t="s">
        <v>1049</v>
      </c>
    </row>
    <row r="3125" spans="1:7" hidden="1">
      <c r="A3125">
        <v>865925</v>
      </c>
      <c r="B3125" t="s">
        <v>8863</v>
      </c>
      <c r="C3125" t="s">
        <v>665</v>
      </c>
      <c r="D3125" t="s">
        <v>675</v>
      </c>
      <c r="E3125" t="s">
        <v>8864</v>
      </c>
      <c r="F3125" t="s">
        <v>8865</v>
      </c>
      <c r="G3125" t="s">
        <v>901</v>
      </c>
    </row>
    <row r="3126" spans="1:7" hidden="1">
      <c r="A3126">
        <v>864515</v>
      </c>
      <c r="B3126" t="s">
        <v>8866</v>
      </c>
      <c r="C3126" t="s">
        <v>665</v>
      </c>
      <c r="D3126" t="s">
        <v>675</v>
      </c>
      <c r="E3126" t="s">
        <v>835</v>
      </c>
      <c r="F3126" t="s">
        <v>668</v>
      </c>
      <c r="G3126" t="s">
        <v>783</v>
      </c>
    </row>
    <row r="3127" spans="1:7" hidden="1">
      <c r="A3127">
        <v>864516</v>
      </c>
      <c r="B3127" t="s">
        <v>8867</v>
      </c>
      <c r="C3127" t="s">
        <v>665</v>
      </c>
      <c r="D3127" t="s">
        <v>675</v>
      </c>
      <c r="E3127" t="s">
        <v>835</v>
      </c>
      <c r="F3127" t="s">
        <v>668</v>
      </c>
      <c r="G3127" t="s">
        <v>1038</v>
      </c>
    </row>
    <row r="3128" spans="1:7" hidden="1">
      <c r="A3128">
        <v>867456</v>
      </c>
      <c r="B3128" t="s">
        <v>8868</v>
      </c>
      <c r="C3128" t="s">
        <v>665</v>
      </c>
      <c r="D3128" t="s">
        <v>675</v>
      </c>
      <c r="E3128" t="s">
        <v>8869</v>
      </c>
      <c r="F3128" t="s">
        <v>8870</v>
      </c>
      <c r="G3128" t="s">
        <v>814</v>
      </c>
    </row>
    <row r="3129" spans="1:7" hidden="1">
      <c r="A3129">
        <v>867065</v>
      </c>
      <c r="B3129" t="s">
        <v>8871</v>
      </c>
      <c r="C3129" t="s">
        <v>665</v>
      </c>
      <c r="D3129" t="s">
        <v>675</v>
      </c>
      <c r="E3129" t="s">
        <v>8872</v>
      </c>
      <c r="F3129" t="s">
        <v>8873</v>
      </c>
      <c r="G3129" t="s">
        <v>823</v>
      </c>
    </row>
    <row r="3130" spans="1:7" hidden="1">
      <c r="A3130">
        <v>865684</v>
      </c>
      <c r="B3130" t="s">
        <v>8874</v>
      </c>
      <c r="C3130" t="s">
        <v>665</v>
      </c>
      <c r="D3130" t="s">
        <v>675</v>
      </c>
      <c r="E3130" t="s">
        <v>8875</v>
      </c>
      <c r="F3130" t="s">
        <v>8876</v>
      </c>
      <c r="G3130" t="s">
        <v>795</v>
      </c>
    </row>
    <row r="3131" spans="1:7" hidden="1">
      <c r="A3131">
        <v>867342</v>
      </c>
      <c r="B3131" t="s">
        <v>8877</v>
      </c>
      <c r="C3131" t="s">
        <v>665</v>
      </c>
      <c r="D3131" t="s">
        <v>675</v>
      </c>
      <c r="E3131" t="s">
        <v>8878</v>
      </c>
      <c r="F3131" t="s">
        <v>8879</v>
      </c>
      <c r="G3131" t="s">
        <v>955</v>
      </c>
    </row>
    <row r="3132" spans="1:7" hidden="1">
      <c r="A3132">
        <v>866801</v>
      </c>
      <c r="B3132" t="s">
        <v>8880</v>
      </c>
      <c r="C3132" t="s">
        <v>665</v>
      </c>
      <c r="D3132" t="s">
        <v>675</v>
      </c>
      <c r="E3132" t="s">
        <v>8881</v>
      </c>
      <c r="F3132" t="s">
        <v>8882</v>
      </c>
      <c r="G3132" t="s">
        <v>809</v>
      </c>
    </row>
    <row r="3133" spans="1:7" hidden="1">
      <c r="A3133">
        <v>865315</v>
      </c>
      <c r="B3133" t="s">
        <v>8883</v>
      </c>
      <c r="C3133" t="s">
        <v>665</v>
      </c>
      <c r="D3133" t="s">
        <v>675</v>
      </c>
      <c r="E3133" t="s">
        <v>8884</v>
      </c>
      <c r="F3133" t="s">
        <v>8885</v>
      </c>
      <c r="G3133" t="s">
        <v>1241</v>
      </c>
    </row>
    <row r="3134" spans="1:7" hidden="1">
      <c r="A3134">
        <v>865775</v>
      </c>
      <c r="B3134" t="s">
        <v>8886</v>
      </c>
      <c r="C3134" t="s">
        <v>665</v>
      </c>
      <c r="D3134" t="s">
        <v>675</v>
      </c>
      <c r="E3134" t="s">
        <v>8887</v>
      </c>
      <c r="F3134" t="s">
        <v>8888</v>
      </c>
      <c r="G3134" t="s">
        <v>913</v>
      </c>
    </row>
    <row r="3135" spans="1:7" hidden="1">
      <c r="A3135">
        <v>866020</v>
      </c>
      <c r="B3135" t="s">
        <v>8889</v>
      </c>
      <c r="C3135" t="s">
        <v>665</v>
      </c>
      <c r="D3135" t="s">
        <v>675</v>
      </c>
      <c r="E3135" t="s">
        <v>8890</v>
      </c>
      <c r="F3135" t="s">
        <v>8891</v>
      </c>
      <c r="G3135" t="s">
        <v>1045</v>
      </c>
    </row>
    <row r="3136" spans="1:7" hidden="1">
      <c r="A3136">
        <v>867012</v>
      </c>
      <c r="B3136" t="s">
        <v>8892</v>
      </c>
      <c r="C3136" t="s">
        <v>665</v>
      </c>
      <c r="D3136" t="s">
        <v>675</v>
      </c>
      <c r="E3136" t="s">
        <v>8893</v>
      </c>
      <c r="F3136" t="s">
        <v>8894</v>
      </c>
      <c r="G3136" t="s">
        <v>1049</v>
      </c>
    </row>
    <row r="3137" spans="1:7" hidden="1">
      <c r="A3137">
        <v>865872</v>
      </c>
      <c r="B3137" t="s">
        <v>8895</v>
      </c>
      <c r="C3137" t="s">
        <v>665</v>
      </c>
      <c r="D3137" t="s">
        <v>675</v>
      </c>
      <c r="E3137" t="s">
        <v>8896</v>
      </c>
      <c r="F3137" t="s">
        <v>8897</v>
      </c>
      <c r="G3137" t="s">
        <v>921</v>
      </c>
    </row>
    <row r="3138" spans="1:7" hidden="1">
      <c r="A3138">
        <v>866802</v>
      </c>
      <c r="B3138" t="s">
        <v>8898</v>
      </c>
      <c r="C3138" t="s">
        <v>665</v>
      </c>
      <c r="D3138" t="s">
        <v>675</v>
      </c>
      <c r="E3138" t="s">
        <v>8899</v>
      </c>
      <c r="F3138" t="s">
        <v>8900</v>
      </c>
      <c r="G3138" t="s">
        <v>809</v>
      </c>
    </row>
    <row r="3139" spans="1:7" hidden="1">
      <c r="A3139">
        <v>866506</v>
      </c>
      <c r="B3139" t="s">
        <v>8901</v>
      </c>
      <c r="C3139" t="s">
        <v>665</v>
      </c>
      <c r="D3139" t="s">
        <v>675</v>
      </c>
      <c r="E3139" t="s">
        <v>8902</v>
      </c>
      <c r="F3139" t="s">
        <v>8903</v>
      </c>
      <c r="G3139" t="s">
        <v>683</v>
      </c>
    </row>
    <row r="3140" spans="1:7" hidden="1">
      <c r="A3140">
        <v>864975</v>
      </c>
      <c r="B3140" t="s">
        <v>8904</v>
      </c>
      <c r="C3140" t="s">
        <v>665</v>
      </c>
      <c r="D3140" t="s">
        <v>675</v>
      </c>
      <c r="E3140" t="s">
        <v>8905</v>
      </c>
      <c r="F3140" t="s">
        <v>8906</v>
      </c>
      <c r="G3140" t="s">
        <v>865</v>
      </c>
    </row>
    <row r="3141" spans="1:7" hidden="1">
      <c r="A3141">
        <v>865154</v>
      </c>
      <c r="B3141" t="s">
        <v>8907</v>
      </c>
      <c r="C3141" t="s">
        <v>665</v>
      </c>
      <c r="D3141" t="s">
        <v>675</v>
      </c>
      <c r="E3141" t="s">
        <v>8908</v>
      </c>
      <c r="F3141" t="s">
        <v>8909</v>
      </c>
      <c r="G3141" t="s">
        <v>846</v>
      </c>
    </row>
    <row r="3142" spans="1:7" hidden="1">
      <c r="A3142">
        <v>866021</v>
      </c>
      <c r="B3142" t="s">
        <v>8910</v>
      </c>
      <c r="C3142" t="s">
        <v>665</v>
      </c>
      <c r="D3142" t="s">
        <v>675</v>
      </c>
      <c r="E3142" t="s">
        <v>8911</v>
      </c>
      <c r="F3142" t="s">
        <v>8912</v>
      </c>
      <c r="G3142" t="s">
        <v>1045</v>
      </c>
    </row>
    <row r="3143" spans="1:7" hidden="1">
      <c r="A3143">
        <v>864173</v>
      </c>
      <c r="B3143" t="s">
        <v>8913</v>
      </c>
      <c r="C3143" t="s">
        <v>665</v>
      </c>
      <c r="D3143" t="s">
        <v>675</v>
      </c>
      <c r="E3143" t="s">
        <v>835</v>
      </c>
      <c r="F3143" t="s">
        <v>668</v>
      </c>
      <c r="G3143" t="s">
        <v>1334</v>
      </c>
    </row>
    <row r="3144" spans="1:7" hidden="1">
      <c r="A3144">
        <v>867149</v>
      </c>
      <c r="B3144" t="s">
        <v>8914</v>
      </c>
      <c r="C3144" t="s">
        <v>665</v>
      </c>
      <c r="D3144" t="s">
        <v>675</v>
      </c>
      <c r="E3144" t="s">
        <v>8915</v>
      </c>
      <c r="F3144" t="s">
        <v>8916</v>
      </c>
      <c r="G3144" t="s">
        <v>851</v>
      </c>
    </row>
    <row r="3145" spans="1:7" hidden="1">
      <c r="A3145">
        <v>865873</v>
      </c>
      <c r="B3145" t="s">
        <v>8917</v>
      </c>
      <c r="C3145" t="s">
        <v>665</v>
      </c>
      <c r="D3145" t="s">
        <v>675</v>
      </c>
      <c r="E3145" t="s">
        <v>8918</v>
      </c>
      <c r="F3145" t="s">
        <v>8919</v>
      </c>
      <c r="G3145" t="s">
        <v>921</v>
      </c>
    </row>
    <row r="3146" spans="1:7" hidden="1">
      <c r="A3146">
        <v>865973</v>
      </c>
      <c r="B3146" t="s">
        <v>8920</v>
      </c>
      <c r="C3146" t="s">
        <v>665</v>
      </c>
      <c r="D3146" t="s">
        <v>675</v>
      </c>
      <c r="E3146" t="s">
        <v>8921</v>
      </c>
      <c r="F3146" t="s">
        <v>8922</v>
      </c>
      <c r="G3146" t="s">
        <v>937</v>
      </c>
    </row>
    <row r="3147" spans="1:7" hidden="1">
      <c r="A3147">
        <v>865155</v>
      </c>
      <c r="B3147" t="s">
        <v>8923</v>
      </c>
      <c r="C3147" t="s">
        <v>665</v>
      </c>
      <c r="D3147" t="s">
        <v>675</v>
      </c>
      <c r="E3147" t="s">
        <v>8924</v>
      </c>
      <c r="F3147" t="s">
        <v>8925</v>
      </c>
      <c r="G3147" t="s">
        <v>846</v>
      </c>
    </row>
    <row r="3148" spans="1:7" hidden="1">
      <c r="A3148">
        <v>865242</v>
      </c>
      <c r="B3148" t="s">
        <v>8926</v>
      </c>
      <c r="C3148" t="s">
        <v>665</v>
      </c>
      <c r="D3148" t="s">
        <v>675</v>
      </c>
      <c r="E3148" t="s">
        <v>8927</v>
      </c>
      <c r="F3148" t="s">
        <v>8928</v>
      </c>
      <c r="G3148" t="s">
        <v>1319</v>
      </c>
    </row>
    <row r="3149" spans="1:7" hidden="1">
      <c r="A3149">
        <v>866803</v>
      </c>
      <c r="B3149" t="s">
        <v>8929</v>
      </c>
      <c r="C3149" t="s">
        <v>665</v>
      </c>
      <c r="D3149" t="s">
        <v>675</v>
      </c>
      <c r="E3149" t="s">
        <v>8930</v>
      </c>
      <c r="F3149" t="s">
        <v>8931</v>
      </c>
      <c r="G3149" t="s">
        <v>809</v>
      </c>
    </row>
    <row r="3150" spans="1:7" hidden="1">
      <c r="A3150">
        <v>865573</v>
      </c>
      <c r="B3150" t="s">
        <v>8932</v>
      </c>
      <c r="C3150" t="s">
        <v>665</v>
      </c>
      <c r="D3150" t="s">
        <v>675</v>
      </c>
      <c r="E3150" t="s">
        <v>8933</v>
      </c>
      <c r="F3150" t="s">
        <v>8934</v>
      </c>
      <c r="G3150" t="s">
        <v>685</v>
      </c>
    </row>
    <row r="3151" spans="1:7" hidden="1">
      <c r="A3151">
        <v>867013</v>
      </c>
      <c r="B3151" t="s">
        <v>8935</v>
      </c>
      <c r="C3151" t="s">
        <v>665</v>
      </c>
      <c r="D3151" t="s">
        <v>675</v>
      </c>
      <c r="E3151" t="s">
        <v>8936</v>
      </c>
      <c r="F3151" t="s">
        <v>8937</v>
      </c>
      <c r="G3151" t="s">
        <v>1049</v>
      </c>
    </row>
    <row r="3152" spans="1:7" hidden="1">
      <c r="A3152">
        <v>865341</v>
      </c>
      <c r="B3152" t="s">
        <v>8938</v>
      </c>
      <c r="C3152" t="s">
        <v>665</v>
      </c>
      <c r="D3152" t="s">
        <v>675</v>
      </c>
      <c r="E3152" t="s">
        <v>8939</v>
      </c>
      <c r="F3152" t="s">
        <v>8940</v>
      </c>
      <c r="G3152" t="s">
        <v>925</v>
      </c>
    </row>
    <row r="3153" spans="1:7" hidden="1">
      <c r="A3153">
        <v>866237</v>
      </c>
      <c r="B3153" t="s">
        <v>8941</v>
      </c>
      <c r="C3153" t="s">
        <v>665</v>
      </c>
      <c r="D3153" t="s">
        <v>675</v>
      </c>
      <c r="E3153" t="s">
        <v>8942</v>
      </c>
      <c r="F3153" t="s">
        <v>8943</v>
      </c>
      <c r="G3153" t="s">
        <v>1590</v>
      </c>
    </row>
    <row r="3154" spans="1:7" hidden="1">
      <c r="A3154">
        <v>865277</v>
      </c>
      <c r="B3154" t="s">
        <v>8944</v>
      </c>
      <c r="C3154" t="s">
        <v>665</v>
      </c>
      <c r="D3154" t="s">
        <v>675</v>
      </c>
      <c r="E3154" t="s">
        <v>8945</v>
      </c>
      <c r="F3154" t="s">
        <v>8946</v>
      </c>
      <c r="G3154" t="s">
        <v>874</v>
      </c>
    </row>
    <row r="3155" spans="1:7" hidden="1">
      <c r="A3155">
        <v>864517</v>
      </c>
      <c r="B3155" t="s">
        <v>8947</v>
      </c>
      <c r="C3155" t="s">
        <v>665</v>
      </c>
      <c r="D3155" t="s">
        <v>675</v>
      </c>
      <c r="E3155" t="s">
        <v>835</v>
      </c>
      <c r="F3155" t="s">
        <v>668</v>
      </c>
      <c r="G3155" t="s">
        <v>823</v>
      </c>
    </row>
    <row r="3156" spans="1:7" hidden="1">
      <c r="A3156">
        <v>865316</v>
      </c>
      <c r="B3156" t="s">
        <v>8948</v>
      </c>
      <c r="C3156" t="s">
        <v>665</v>
      </c>
      <c r="D3156" t="s">
        <v>675</v>
      </c>
      <c r="E3156" t="s">
        <v>8949</v>
      </c>
      <c r="F3156" t="s">
        <v>8950</v>
      </c>
      <c r="G3156" t="s">
        <v>1241</v>
      </c>
    </row>
    <row r="3157" spans="1:7" hidden="1">
      <c r="A3157">
        <v>866096</v>
      </c>
      <c r="B3157" t="s">
        <v>8951</v>
      </c>
      <c r="C3157" t="s">
        <v>665</v>
      </c>
      <c r="D3157" t="s">
        <v>675</v>
      </c>
      <c r="E3157" t="s">
        <v>8952</v>
      </c>
      <c r="F3157" t="s">
        <v>8953</v>
      </c>
      <c r="G3157" t="s">
        <v>1448</v>
      </c>
    </row>
    <row r="3158" spans="1:7" hidden="1">
      <c r="A3158">
        <v>865843</v>
      </c>
      <c r="B3158" t="s">
        <v>8954</v>
      </c>
      <c r="C3158" t="s">
        <v>665</v>
      </c>
      <c r="D3158" t="s">
        <v>675</v>
      </c>
      <c r="E3158" t="s">
        <v>8955</v>
      </c>
      <c r="F3158" t="s">
        <v>8956</v>
      </c>
      <c r="G3158" t="s">
        <v>992</v>
      </c>
    </row>
    <row r="3159" spans="1:7" hidden="1">
      <c r="A3159">
        <v>865926</v>
      </c>
      <c r="B3159" t="s">
        <v>8957</v>
      </c>
      <c r="C3159" t="s">
        <v>665</v>
      </c>
      <c r="D3159" t="s">
        <v>675</v>
      </c>
      <c r="E3159" t="s">
        <v>8958</v>
      </c>
      <c r="F3159" t="s">
        <v>8959</v>
      </c>
      <c r="G3159" t="s">
        <v>901</v>
      </c>
    </row>
    <row r="3160" spans="1:7" hidden="1">
      <c r="A3160">
        <v>865243</v>
      </c>
      <c r="B3160" t="s">
        <v>8960</v>
      </c>
      <c r="C3160" t="s">
        <v>665</v>
      </c>
      <c r="D3160" t="s">
        <v>675</v>
      </c>
      <c r="E3160" t="s">
        <v>8961</v>
      </c>
      <c r="F3160" t="s">
        <v>8962</v>
      </c>
      <c r="G3160" t="s">
        <v>1319</v>
      </c>
    </row>
    <row r="3161" spans="1:7" hidden="1">
      <c r="A3161">
        <v>864939</v>
      </c>
      <c r="B3161" t="s">
        <v>8963</v>
      </c>
      <c r="C3161" t="s">
        <v>665</v>
      </c>
      <c r="D3161" t="s">
        <v>675</v>
      </c>
      <c r="E3161" t="s">
        <v>8964</v>
      </c>
      <c r="F3161" t="s">
        <v>8965</v>
      </c>
      <c r="G3161" t="s">
        <v>905</v>
      </c>
    </row>
    <row r="3162" spans="1:7" hidden="1">
      <c r="A3162">
        <v>865115</v>
      </c>
      <c r="B3162" t="s">
        <v>8966</v>
      </c>
      <c r="C3162" t="s">
        <v>665</v>
      </c>
      <c r="D3162" t="s">
        <v>675</v>
      </c>
      <c r="E3162" t="s">
        <v>8967</v>
      </c>
      <c r="F3162" t="s">
        <v>8968</v>
      </c>
      <c r="G3162" t="s">
        <v>1162</v>
      </c>
    </row>
    <row r="3163" spans="1:7" hidden="1">
      <c r="A3163">
        <v>865101</v>
      </c>
      <c r="B3163" t="s">
        <v>8969</v>
      </c>
      <c r="C3163" t="s">
        <v>665</v>
      </c>
      <c r="D3163" t="s">
        <v>675</v>
      </c>
      <c r="E3163" t="s">
        <v>8970</v>
      </c>
      <c r="F3163" t="s">
        <v>8971</v>
      </c>
      <c r="G3163" t="s">
        <v>1334</v>
      </c>
    </row>
    <row r="3164" spans="1:7" hidden="1">
      <c r="A3164">
        <v>867014</v>
      </c>
      <c r="B3164" t="s">
        <v>8972</v>
      </c>
      <c r="C3164" t="s">
        <v>665</v>
      </c>
      <c r="D3164" t="s">
        <v>675</v>
      </c>
      <c r="E3164" t="s">
        <v>8973</v>
      </c>
      <c r="F3164" t="s">
        <v>8974</v>
      </c>
      <c r="G3164" t="s">
        <v>1049</v>
      </c>
    </row>
    <row r="3165" spans="1:7" hidden="1">
      <c r="A3165">
        <v>865156</v>
      </c>
      <c r="B3165" t="s">
        <v>8975</v>
      </c>
      <c r="C3165" t="s">
        <v>665</v>
      </c>
      <c r="D3165" t="s">
        <v>675</v>
      </c>
      <c r="E3165" t="s">
        <v>8976</v>
      </c>
      <c r="F3165" t="s">
        <v>8977</v>
      </c>
      <c r="G3165" t="s">
        <v>846</v>
      </c>
    </row>
    <row r="3166" spans="1:7" hidden="1">
      <c r="A3166">
        <v>866859</v>
      </c>
      <c r="B3166" t="s">
        <v>979</v>
      </c>
      <c r="C3166" t="s">
        <v>665</v>
      </c>
      <c r="D3166" t="s">
        <v>675</v>
      </c>
      <c r="E3166" t="s">
        <v>8978</v>
      </c>
      <c r="F3166" t="s">
        <v>8979</v>
      </c>
      <c r="G3166" t="s">
        <v>1341</v>
      </c>
    </row>
    <row r="3167" spans="1:7" hidden="1">
      <c r="A3167">
        <v>865157</v>
      </c>
      <c r="B3167" t="s">
        <v>8980</v>
      </c>
      <c r="C3167" t="s">
        <v>665</v>
      </c>
      <c r="D3167" t="s">
        <v>675</v>
      </c>
      <c r="E3167" t="s">
        <v>8981</v>
      </c>
      <c r="F3167" t="s">
        <v>8982</v>
      </c>
      <c r="G3167" t="s">
        <v>846</v>
      </c>
    </row>
    <row r="3168" spans="1:7" hidden="1">
      <c r="A3168">
        <v>866132</v>
      </c>
      <c r="B3168" t="s">
        <v>8983</v>
      </c>
      <c r="C3168" t="s">
        <v>665</v>
      </c>
      <c r="D3168" t="s">
        <v>675</v>
      </c>
      <c r="E3168" t="s">
        <v>8984</v>
      </c>
      <c r="F3168" t="s">
        <v>8985</v>
      </c>
      <c r="G3168" t="s">
        <v>1126</v>
      </c>
    </row>
    <row r="3169" spans="1:7" hidden="1">
      <c r="A3169">
        <v>864940</v>
      </c>
      <c r="B3169" t="s">
        <v>8986</v>
      </c>
      <c r="C3169" t="s">
        <v>665</v>
      </c>
      <c r="D3169" t="s">
        <v>675</v>
      </c>
      <c r="E3169" t="s">
        <v>8987</v>
      </c>
      <c r="F3169" t="s">
        <v>8988</v>
      </c>
      <c r="G3169" t="s">
        <v>905</v>
      </c>
    </row>
    <row r="3170" spans="1:7" hidden="1">
      <c r="A3170">
        <v>866507</v>
      </c>
      <c r="B3170" t="s">
        <v>8989</v>
      </c>
      <c r="C3170" t="s">
        <v>665</v>
      </c>
      <c r="D3170" t="s">
        <v>675</v>
      </c>
      <c r="E3170" t="s">
        <v>8990</v>
      </c>
      <c r="F3170" t="s">
        <v>8991</v>
      </c>
      <c r="G3170" t="s">
        <v>683</v>
      </c>
    </row>
    <row r="3171" spans="1:7" hidden="1">
      <c r="A3171">
        <v>866238</v>
      </c>
      <c r="B3171" t="s">
        <v>8992</v>
      </c>
      <c r="C3171" t="s">
        <v>665</v>
      </c>
      <c r="D3171" t="s">
        <v>675</v>
      </c>
      <c r="E3171" t="s">
        <v>8993</v>
      </c>
      <c r="F3171" t="s">
        <v>8994</v>
      </c>
      <c r="G3171" t="s">
        <v>1590</v>
      </c>
    </row>
    <row r="3172" spans="1:7" hidden="1">
      <c r="A3172">
        <v>864941</v>
      </c>
      <c r="B3172" t="s">
        <v>8995</v>
      </c>
      <c r="C3172" t="s">
        <v>665</v>
      </c>
      <c r="D3172" t="s">
        <v>675</v>
      </c>
      <c r="E3172" t="s">
        <v>8996</v>
      </c>
      <c r="F3172" t="s">
        <v>8997</v>
      </c>
      <c r="G3172" t="s">
        <v>905</v>
      </c>
    </row>
    <row r="3173" spans="1:7" hidden="1">
      <c r="A3173">
        <v>866860</v>
      </c>
      <c r="B3173" t="s">
        <v>8998</v>
      </c>
      <c r="C3173" t="s">
        <v>665</v>
      </c>
      <c r="D3173" t="s">
        <v>675</v>
      </c>
      <c r="E3173" t="s">
        <v>8999</v>
      </c>
      <c r="F3173" t="s">
        <v>9000</v>
      </c>
      <c r="G3173" t="s">
        <v>1341</v>
      </c>
    </row>
    <row r="3174" spans="1:7" hidden="1">
      <c r="A3174">
        <v>864328</v>
      </c>
      <c r="B3174" t="s">
        <v>9001</v>
      </c>
      <c r="C3174" t="s">
        <v>665</v>
      </c>
      <c r="D3174" t="s">
        <v>675</v>
      </c>
      <c r="E3174" t="s">
        <v>835</v>
      </c>
      <c r="F3174" t="s">
        <v>668</v>
      </c>
      <c r="G3174" t="s">
        <v>860</v>
      </c>
    </row>
    <row r="3175" spans="1:7" hidden="1">
      <c r="A3175">
        <v>864435</v>
      </c>
      <c r="B3175" t="s">
        <v>9002</v>
      </c>
      <c r="C3175" t="s">
        <v>665</v>
      </c>
      <c r="D3175" t="s">
        <v>675</v>
      </c>
      <c r="E3175" t="s">
        <v>835</v>
      </c>
      <c r="F3175" t="s">
        <v>668</v>
      </c>
      <c r="G3175" t="s">
        <v>1341</v>
      </c>
    </row>
    <row r="3176" spans="1:7" hidden="1">
      <c r="A3176">
        <v>865198</v>
      </c>
      <c r="B3176" t="s">
        <v>9003</v>
      </c>
      <c r="C3176" t="s">
        <v>665</v>
      </c>
      <c r="D3176" t="s">
        <v>675</v>
      </c>
      <c r="E3176" t="s">
        <v>9004</v>
      </c>
      <c r="F3176" t="s">
        <v>9005</v>
      </c>
      <c r="G3176" t="s">
        <v>1114</v>
      </c>
    </row>
    <row r="3177" spans="1:7" hidden="1">
      <c r="A3177">
        <v>865819</v>
      </c>
      <c r="B3177" t="s">
        <v>9006</v>
      </c>
      <c r="C3177" t="s">
        <v>665</v>
      </c>
      <c r="D3177" t="s">
        <v>675</v>
      </c>
      <c r="E3177" t="s">
        <v>9007</v>
      </c>
      <c r="F3177" t="s">
        <v>9008</v>
      </c>
      <c r="G3177" t="s">
        <v>1619</v>
      </c>
    </row>
    <row r="3178" spans="1:7" hidden="1">
      <c r="A3178">
        <v>864436</v>
      </c>
      <c r="B3178" t="s">
        <v>9009</v>
      </c>
      <c r="C3178" t="s">
        <v>665</v>
      </c>
      <c r="D3178" t="s">
        <v>675</v>
      </c>
      <c r="E3178" t="s">
        <v>835</v>
      </c>
      <c r="F3178" t="s">
        <v>668</v>
      </c>
      <c r="G3178" t="s">
        <v>842</v>
      </c>
    </row>
    <row r="3179" spans="1:7" hidden="1">
      <c r="A3179">
        <v>865317</v>
      </c>
      <c r="B3179" t="s">
        <v>9010</v>
      </c>
      <c r="C3179" t="s">
        <v>665</v>
      </c>
      <c r="D3179" t="s">
        <v>675</v>
      </c>
      <c r="E3179" t="s">
        <v>9011</v>
      </c>
      <c r="F3179" t="s">
        <v>9012</v>
      </c>
      <c r="G3179" t="s">
        <v>1241</v>
      </c>
    </row>
    <row r="3180" spans="1:7" hidden="1">
      <c r="A3180">
        <v>865975</v>
      </c>
      <c r="B3180" t="s">
        <v>9013</v>
      </c>
      <c r="C3180" t="s">
        <v>665</v>
      </c>
      <c r="D3180" t="s">
        <v>675</v>
      </c>
      <c r="E3180" t="s">
        <v>9014</v>
      </c>
      <c r="F3180" t="s">
        <v>9015</v>
      </c>
      <c r="G3180" t="s">
        <v>937</v>
      </c>
    </row>
    <row r="3181" spans="1:7" hidden="1">
      <c r="A3181">
        <v>865318</v>
      </c>
      <c r="B3181" t="s">
        <v>9016</v>
      </c>
      <c r="C3181" t="s">
        <v>665</v>
      </c>
      <c r="D3181" t="s">
        <v>675</v>
      </c>
      <c r="E3181" t="s">
        <v>9017</v>
      </c>
      <c r="F3181" t="s">
        <v>9018</v>
      </c>
      <c r="G3181" t="s">
        <v>1241</v>
      </c>
    </row>
    <row r="3182" spans="1:7" hidden="1">
      <c r="A3182">
        <v>866071</v>
      </c>
      <c r="B3182" t="s">
        <v>9019</v>
      </c>
      <c r="C3182" t="s">
        <v>665</v>
      </c>
      <c r="D3182" t="s">
        <v>675</v>
      </c>
      <c r="E3182" t="s">
        <v>9020</v>
      </c>
      <c r="F3182" t="s">
        <v>9021</v>
      </c>
      <c r="G3182" t="s">
        <v>828</v>
      </c>
    </row>
    <row r="3183" spans="1:7" hidden="1">
      <c r="A3183">
        <v>865362</v>
      </c>
      <c r="B3183" t="s">
        <v>9022</v>
      </c>
      <c r="C3183" t="s">
        <v>665</v>
      </c>
      <c r="D3183" t="s">
        <v>675</v>
      </c>
      <c r="E3183" t="s">
        <v>9023</v>
      </c>
      <c r="F3183" t="s">
        <v>9024</v>
      </c>
      <c r="G3183" t="s">
        <v>909</v>
      </c>
    </row>
    <row r="3184" spans="1:7" hidden="1">
      <c r="A3184">
        <v>867151</v>
      </c>
      <c r="B3184" t="s">
        <v>9025</v>
      </c>
      <c r="C3184" t="s">
        <v>665</v>
      </c>
      <c r="D3184" t="s">
        <v>675</v>
      </c>
      <c r="E3184" t="s">
        <v>9026</v>
      </c>
      <c r="F3184" t="s">
        <v>9027</v>
      </c>
      <c r="G3184" t="s">
        <v>851</v>
      </c>
    </row>
    <row r="3185" spans="1:7" hidden="1">
      <c r="A3185">
        <v>867276</v>
      </c>
      <c r="B3185" t="s">
        <v>9028</v>
      </c>
      <c r="C3185" t="s">
        <v>665</v>
      </c>
      <c r="D3185" t="s">
        <v>675</v>
      </c>
      <c r="E3185" t="s">
        <v>9029</v>
      </c>
      <c r="F3185" t="s">
        <v>9030</v>
      </c>
      <c r="G3185" t="s">
        <v>884</v>
      </c>
    </row>
    <row r="3186" spans="1:7" hidden="1">
      <c r="A3186">
        <v>865068</v>
      </c>
      <c r="B3186" t="s">
        <v>9031</v>
      </c>
      <c r="C3186" t="s">
        <v>665</v>
      </c>
      <c r="D3186" t="s">
        <v>675</v>
      </c>
      <c r="E3186" t="s">
        <v>9032</v>
      </c>
      <c r="F3186" t="s">
        <v>9033</v>
      </c>
      <c r="G3186" t="s">
        <v>1139</v>
      </c>
    </row>
    <row r="3187" spans="1:7" hidden="1">
      <c r="A3187">
        <v>867015</v>
      </c>
      <c r="B3187" t="s">
        <v>9034</v>
      </c>
      <c r="C3187" t="s">
        <v>665</v>
      </c>
      <c r="D3187" t="s">
        <v>675</v>
      </c>
      <c r="E3187" t="s">
        <v>9035</v>
      </c>
      <c r="F3187" t="s">
        <v>9036</v>
      </c>
      <c r="G3187" t="s">
        <v>1049</v>
      </c>
    </row>
    <row r="3188" spans="1:7" hidden="1">
      <c r="A3188">
        <v>865685</v>
      </c>
      <c r="B3188" t="s">
        <v>9037</v>
      </c>
      <c r="C3188" t="s">
        <v>665</v>
      </c>
      <c r="D3188" t="s">
        <v>675</v>
      </c>
      <c r="E3188" t="s">
        <v>9038</v>
      </c>
      <c r="F3188" t="s">
        <v>9039</v>
      </c>
      <c r="G3188" t="s">
        <v>795</v>
      </c>
    </row>
    <row r="3189" spans="1:7" hidden="1">
      <c r="A3189">
        <v>867418</v>
      </c>
      <c r="B3189" t="s">
        <v>9040</v>
      </c>
      <c r="C3189" t="s">
        <v>665</v>
      </c>
      <c r="D3189" t="s">
        <v>675</v>
      </c>
      <c r="E3189" t="s">
        <v>9041</v>
      </c>
      <c r="F3189" t="s">
        <v>9042</v>
      </c>
      <c r="G3189" t="s">
        <v>1110</v>
      </c>
    </row>
    <row r="3190" spans="1:7" hidden="1">
      <c r="A3190">
        <v>867366</v>
      </c>
      <c r="B3190" t="s">
        <v>9043</v>
      </c>
      <c r="C3190" t="s">
        <v>665</v>
      </c>
      <c r="D3190" t="s">
        <v>675</v>
      </c>
      <c r="E3190" t="s">
        <v>9044</v>
      </c>
      <c r="F3190" t="s">
        <v>9045</v>
      </c>
      <c r="G3190" t="s">
        <v>1326</v>
      </c>
    </row>
    <row r="3191" spans="1:7" hidden="1">
      <c r="A3191">
        <v>867315</v>
      </c>
      <c r="B3191" t="s">
        <v>9046</v>
      </c>
      <c r="C3191" t="s">
        <v>665</v>
      </c>
      <c r="D3191" t="s">
        <v>675</v>
      </c>
      <c r="E3191" t="s">
        <v>9047</v>
      </c>
      <c r="F3191" t="s">
        <v>9048</v>
      </c>
      <c r="G3191" t="s">
        <v>1219</v>
      </c>
    </row>
    <row r="3192" spans="1:7" hidden="1">
      <c r="A3192">
        <v>867600</v>
      </c>
      <c r="B3192" t="s">
        <v>9049</v>
      </c>
      <c r="C3192" t="s">
        <v>665</v>
      </c>
      <c r="D3192" t="s">
        <v>675</v>
      </c>
      <c r="E3192" t="s">
        <v>9050</v>
      </c>
      <c r="F3192" t="s">
        <v>9051</v>
      </c>
      <c r="G3192" t="s">
        <v>1089</v>
      </c>
    </row>
    <row r="3193" spans="1:7" hidden="1">
      <c r="A3193">
        <v>865158</v>
      </c>
      <c r="B3193" t="s">
        <v>9052</v>
      </c>
      <c r="C3193" t="s">
        <v>665</v>
      </c>
      <c r="D3193" t="s">
        <v>675</v>
      </c>
      <c r="E3193" t="s">
        <v>9053</v>
      </c>
      <c r="F3193" t="s">
        <v>9054</v>
      </c>
      <c r="G3193" t="s">
        <v>846</v>
      </c>
    </row>
    <row r="3194" spans="1:7" hidden="1">
      <c r="A3194">
        <v>866097</v>
      </c>
      <c r="B3194" t="s">
        <v>9055</v>
      </c>
      <c r="C3194" t="s">
        <v>665</v>
      </c>
      <c r="D3194" t="s">
        <v>675</v>
      </c>
      <c r="E3194" t="s">
        <v>9056</v>
      </c>
      <c r="F3194" t="s">
        <v>9057</v>
      </c>
      <c r="G3194" t="s">
        <v>1448</v>
      </c>
    </row>
    <row r="3195" spans="1:7" hidden="1">
      <c r="A3195">
        <v>867552</v>
      </c>
      <c r="B3195" t="s">
        <v>9058</v>
      </c>
      <c r="C3195" t="s">
        <v>665</v>
      </c>
      <c r="D3195" t="s">
        <v>675</v>
      </c>
      <c r="E3195" t="s">
        <v>9059</v>
      </c>
      <c r="F3195" t="s">
        <v>9060</v>
      </c>
      <c r="G3195" t="s">
        <v>898</v>
      </c>
    </row>
    <row r="3196" spans="1:7" hidden="1">
      <c r="A3196">
        <v>866258</v>
      </c>
      <c r="B3196" t="s">
        <v>9061</v>
      </c>
      <c r="C3196" t="s">
        <v>665</v>
      </c>
      <c r="D3196" t="s">
        <v>675</v>
      </c>
      <c r="E3196" t="s">
        <v>9062</v>
      </c>
      <c r="F3196" t="s">
        <v>9063</v>
      </c>
      <c r="G3196" t="s">
        <v>997</v>
      </c>
    </row>
    <row r="3197" spans="1:7" hidden="1">
      <c r="A3197">
        <v>866508</v>
      </c>
      <c r="B3197" t="s">
        <v>9064</v>
      </c>
      <c r="C3197" t="s">
        <v>665</v>
      </c>
      <c r="D3197" t="s">
        <v>675</v>
      </c>
      <c r="E3197" t="s">
        <v>9065</v>
      </c>
      <c r="F3197" t="s">
        <v>9066</v>
      </c>
      <c r="G3197" t="s">
        <v>683</v>
      </c>
    </row>
    <row r="3198" spans="1:7" hidden="1">
      <c r="A3198">
        <v>866373</v>
      </c>
      <c r="B3198" t="s">
        <v>9067</v>
      </c>
      <c r="C3198" t="s">
        <v>665</v>
      </c>
      <c r="D3198" t="s">
        <v>675</v>
      </c>
      <c r="E3198" t="s">
        <v>9068</v>
      </c>
      <c r="F3198" t="s">
        <v>9069</v>
      </c>
      <c r="G3198" t="s">
        <v>1296</v>
      </c>
    </row>
    <row r="3199" spans="1:7" hidden="1">
      <c r="A3199">
        <v>867519</v>
      </c>
      <c r="B3199" t="s">
        <v>9070</v>
      </c>
      <c r="C3199" t="s">
        <v>665</v>
      </c>
      <c r="D3199" t="s">
        <v>675</v>
      </c>
      <c r="E3199" t="s">
        <v>9071</v>
      </c>
      <c r="F3199" t="s">
        <v>9072</v>
      </c>
      <c r="G3199" t="s">
        <v>895</v>
      </c>
    </row>
    <row r="3200" spans="1:7" hidden="1">
      <c r="A3200">
        <v>866804</v>
      </c>
      <c r="B3200" t="s">
        <v>9073</v>
      </c>
      <c r="C3200" t="s">
        <v>665</v>
      </c>
      <c r="D3200" t="s">
        <v>675</v>
      </c>
      <c r="E3200" t="s">
        <v>9074</v>
      </c>
      <c r="F3200" t="s">
        <v>9075</v>
      </c>
      <c r="G3200" t="s">
        <v>809</v>
      </c>
    </row>
    <row r="3201" spans="1:7" hidden="1">
      <c r="A3201">
        <v>865574</v>
      </c>
      <c r="B3201" t="s">
        <v>9076</v>
      </c>
      <c r="C3201" t="s">
        <v>665</v>
      </c>
      <c r="D3201" t="s">
        <v>675</v>
      </c>
      <c r="E3201" t="s">
        <v>9077</v>
      </c>
      <c r="F3201" t="s">
        <v>9078</v>
      </c>
      <c r="G3201" t="s">
        <v>685</v>
      </c>
    </row>
    <row r="3202" spans="1:7" hidden="1">
      <c r="A3202">
        <v>864942</v>
      </c>
      <c r="B3202" t="s">
        <v>9079</v>
      </c>
      <c r="C3202" t="s">
        <v>665</v>
      </c>
      <c r="D3202" t="s">
        <v>675</v>
      </c>
      <c r="E3202" t="s">
        <v>9080</v>
      </c>
      <c r="F3202" t="s">
        <v>9081</v>
      </c>
      <c r="G3202" t="s">
        <v>905</v>
      </c>
    </row>
    <row r="3203" spans="1:7" hidden="1">
      <c r="A3203">
        <v>865992</v>
      </c>
      <c r="B3203" t="s">
        <v>9082</v>
      </c>
      <c r="C3203" t="s">
        <v>665</v>
      </c>
      <c r="D3203" t="s">
        <v>675</v>
      </c>
      <c r="E3203" t="s">
        <v>9083</v>
      </c>
      <c r="F3203" t="s">
        <v>9084</v>
      </c>
      <c r="G3203" t="s">
        <v>799</v>
      </c>
    </row>
    <row r="3204" spans="1:7" hidden="1">
      <c r="A3204">
        <v>866805</v>
      </c>
      <c r="B3204" t="s">
        <v>9085</v>
      </c>
      <c r="C3204" t="s">
        <v>665</v>
      </c>
      <c r="D3204" t="s">
        <v>675</v>
      </c>
      <c r="E3204" t="s">
        <v>9086</v>
      </c>
      <c r="F3204" t="s">
        <v>9087</v>
      </c>
      <c r="G3204" t="s">
        <v>809</v>
      </c>
    </row>
    <row r="3205" spans="1:7" hidden="1">
      <c r="A3205">
        <v>867152</v>
      </c>
      <c r="B3205" t="s">
        <v>9088</v>
      </c>
      <c r="C3205" t="s">
        <v>665</v>
      </c>
      <c r="D3205" t="s">
        <v>675</v>
      </c>
      <c r="E3205" t="s">
        <v>9089</v>
      </c>
      <c r="F3205" t="s">
        <v>9090</v>
      </c>
      <c r="G3205" t="s">
        <v>851</v>
      </c>
    </row>
    <row r="3206" spans="1:7" hidden="1">
      <c r="A3206">
        <v>866861</v>
      </c>
      <c r="B3206" t="s">
        <v>693</v>
      </c>
      <c r="C3206" t="s">
        <v>665</v>
      </c>
      <c r="D3206" t="s">
        <v>675</v>
      </c>
      <c r="E3206" t="s">
        <v>9091</v>
      </c>
      <c r="F3206" t="s">
        <v>9092</v>
      </c>
      <c r="G3206" t="s">
        <v>1341</v>
      </c>
    </row>
    <row r="3207" spans="1:7" hidden="1">
      <c r="A3207">
        <v>864894</v>
      </c>
      <c r="B3207" t="s">
        <v>9093</v>
      </c>
      <c r="C3207" t="s">
        <v>665</v>
      </c>
      <c r="D3207" t="s">
        <v>675</v>
      </c>
      <c r="E3207" t="s">
        <v>9094</v>
      </c>
      <c r="F3207" t="s">
        <v>9095</v>
      </c>
      <c r="G3207" t="s">
        <v>1673</v>
      </c>
    </row>
    <row r="3208" spans="1:7" hidden="1">
      <c r="A3208">
        <v>866806</v>
      </c>
      <c r="B3208" t="s">
        <v>9096</v>
      </c>
      <c r="C3208" t="s">
        <v>665</v>
      </c>
      <c r="D3208" t="s">
        <v>675</v>
      </c>
      <c r="E3208" t="s">
        <v>9097</v>
      </c>
      <c r="F3208" t="s">
        <v>9098</v>
      </c>
      <c r="G3208" t="s">
        <v>809</v>
      </c>
    </row>
    <row r="3209" spans="1:7" hidden="1">
      <c r="A3209">
        <v>866807</v>
      </c>
      <c r="B3209" t="s">
        <v>9099</v>
      </c>
      <c r="C3209" t="s">
        <v>665</v>
      </c>
      <c r="D3209" t="s">
        <v>675</v>
      </c>
      <c r="E3209" t="s">
        <v>9100</v>
      </c>
      <c r="F3209" t="s">
        <v>9101</v>
      </c>
      <c r="G3209" t="s">
        <v>809</v>
      </c>
    </row>
    <row r="3210" spans="1:7" hidden="1">
      <c r="A3210">
        <v>867520</v>
      </c>
      <c r="B3210" t="s">
        <v>9102</v>
      </c>
      <c r="C3210" t="s">
        <v>665</v>
      </c>
      <c r="D3210" t="s">
        <v>675</v>
      </c>
      <c r="E3210" t="s">
        <v>9103</v>
      </c>
      <c r="F3210" t="s">
        <v>9104</v>
      </c>
      <c r="G3210" t="s">
        <v>895</v>
      </c>
    </row>
    <row r="3211" spans="1:7" hidden="1">
      <c r="A3211">
        <v>866072</v>
      </c>
      <c r="B3211" t="s">
        <v>9105</v>
      </c>
      <c r="C3211" t="s">
        <v>665</v>
      </c>
      <c r="D3211" t="s">
        <v>675</v>
      </c>
      <c r="E3211" t="s">
        <v>9106</v>
      </c>
      <c r="F3211" t="s">
        <v>9107</v>
      </c>
      <c r="G3211" t="s">
        <v>828</v>
      </c>
    </row>
    <row r="3212" spans="1:7" hidden="1">
      <c r="A3212">
        <v>866808</v>
      </c>
      <c r="B3212" t="s">
        <v>9108</v>
      </c>
      <c r="C3212" t="s">
        <v>665</v>
      </c>
      <c r="D3212" t="s">
        <v>675</v>
      </c>
      <c r="E3212" t="s">
        <v>9109</v>
      </c>
      <c r="F3212" t="s">
        <v>9110</v>
      </c>
      <c r="G3212" t="s">
        <v>809</v>
      </c>
    </row>
    <row r="3213" spans="1:7" hidden="1">
      <c r="A3213">
        <v>865031</v>
      </c>
      <c r="B3213" t="s">
        <v>9111</v>
      </c>
      <c r="C3213" t="s">
        <v>665</v>
      </c>
      <c r="D3213" t="s">
        <v>675</v>
      </c>
      <c r="E3213" t="s">
        <v>9112</v>
      </c>
      <c r="F3213" t="s">
        <v>9113</v>
      </c>
      <c r="G3213" t="s">
        <v>766</v>
      </c>
    </row>
    <row r="3214" spans="1:7" hidden="1">
      <c r="A3214">
        <v>864879</v>
      </c>
      <c r="B3214" t="s">
        <v>9114</v>
      </c>
      <c r="C3214" t="s">
        <v>665</v>
      </c>
      <c r="D3214" t="s">
        <v>675</v>
      </c>
      <c r="E3214" t="s">
        <v>9115</v>
      </c>
      <c r="F3214" t="s">
        <v>9116</v>
      </c>
      <c r="G3214" t="s">
        <v>605</v>
      </c>
    </row>
    <row r="3215" spans="1:7" hidden="1">
      <c r="A3215">
        <v>865575</v>
      </c>
      <c r="B3215" t="s">
        <v>9117</v>
      </c>
      <c r="C3215" t="s">
        <v>665</v>
      </c>
      <c r="D3215" t="s">
        <v>675</v>
      </c>
      <c r="E3215" t="s">
        <v>9118</v>
      </c>
      <c r="F3215" t="s">
        <v>9119</v>
      </c>
      <c r="G3215" t="s">
        <v>685</v>
      </c>
    </row>
    <row r="3216" spans="1:7" hidden="1">
      <c r="A3216">
        <v>865904</v>
      </c>
      <c r="B3216" t="s">
        <v>9120</v>
      </c>
      <c r="C3216" t="s">
        <v>665</v>
      </c>
      <c r="D3216" t="s">
        <v>675</v>
      </c>
      <c r="E3216" t="s">
        <v>9121</v>
      </c>
      <c r="F3216" t="s">
        <v>9122</v>
      </c>
      <c r="G3216" t="s">
        <v>1420</v>
      </c>
    </row>
    <row r="3217" spans="1:7" hidden="1">
      <c r="A3217">
        <v>866509</v>
      </c>
      <c r="B3217" t="s">
        <v>9123</v>
      </c>
      <c r="C3217" t="s">
        <v>665</v>
      </c>
      <c r="D3217" t="s">
        <v>675</v>
      </c>
      <c r="E3217" t="s">
        <v>9124</v>
      </c>
      <c r="F3217" t="s">
        <v>9125</v>
      </c>
      <c r="G3217" t="s">
        <v>683</v>
      </c>
    </row>
    <row r="3218" spans="1:7" hidden="1">
      <c r="A3218">
        <v>866862</v>
      </c>
      <c r="B3218" t="s">
        <v>833</v>
      </c>
      <c r="C3218" t="s">
        <v>665</v>
      </c>
      <c r="D3218" t="s">
        <v>675</v>
      </c>
      <c r="E3218" t="s">
        <v>9126</v>
      </c>
      <c r="F3218" t="s">
        <v>9127</v>
      </c>
      <c r="G3218" t="s">
        <v>1341</v>
      </c>
    </row>
    <row r="3219" spans="1:7" hidden="1">
      <c r="A3219">
        <v>865441</v>
      </c>
      <c r="B3219" t="s">
        <v>9128</v>
      </c>
      <c r="C3219" t="s">
        <v>665</v>
      </c>
      <c r="D3219" t="s">
        <v>675</v>
      </c>
      <c r="E3219" t="s">
        <v>9129</v>
      </c>
      <c r="F3219" t="s">
        <v>9130</v>
      </c>
      <c r="G3219" t="s">
        <v>669</v>
      </c>
    </row>
    <row r="3220" spans="1:7" hidden="1">
      <c r="A3220">
        <v>865844</v>
      </c>
      <c r="B3220" t="s">
        <v>9131</v>
      </c>
      <c r="C3220" t="s">
        <v>665</v>
      </c>
      <c r="D3220" t="s">
        <v>675</v>
      </c>
      <c r="E3220" t="s">
        <v>9132</v>
      </c>
      <c r="F3220" t="s">
        <v>9133</v>
      </c>
      <c r="G3220" t="s">
        <v>992</v>
      </c>
    </row>
    <row r="3221" spans="1:7" hidden="1">
      <c r="A3221">
        <v>865820</v>
      </c>
      <c r="B3221" t="s">
        <v>9134</v>
      </c>
      <c r="C3221" t="s">
        <v>665</v>
      </c>
      <c r="D3221" t="s">
        <v>675</v>
      </c>
      <c r="E3221" t="s">
        <v>9135</v>
      </c>
      <c r="F3221" t="s">
        <v>9136</v>
      </c>
      <c r="G3221" t="s">
        <v>1619</v>
      </c>
    </row>
    <row r="3222" spans="1:7" hidden="1">
      <c r="A3222">
        <v>865927</v>
      </c>
      <c r="B3222" t="s">
        <v>9137</v>
      </c>
      <c r="C3222" t="s">
        <v>665</v>
      </c>
      <c r="D3222" t="s">
        <v>675</v>
      </c>
      <c r="E3222" t="s">
        <v>9138</v>
      </c>
      <c r="F3222" t="s">
        <v>9139</v>
      </c>
      <c r="G3222" t="s">
        <v>901</v>
      </c>
    </row>
    <row r="3223" spans="1:7" hidden="1">
      <c r="A3223">
        <v>866863</v>
      </c>
      <c r="B3223" t="s">
        <v>732</v>
      </c>
      <c r="C3223" t="s">
        <v>665</v>
      </c>
      <c r="D3223" t="s">
        <v>675</v>
      </c>
      <c r="E3223" t="s">
        <v>9140</v>
      </c>
      <c r="F3223" t="s">
        <v>9141</v>
      </c>
      <c r="G3223" t="s">
        <v>1341</v>
      </c>
    </row>
    <row r="3224" spans="1:7" hidden="1">
      <c r="A3224">
        <v>867066</v>
      </c>
      <c r="B3224" t="s">
        <v>9142</v>
      </c>
      <c r="C3224" t="s">
        <v>665</v>
      </c>
      <c r="D3224" t="s">
        <v>675</v>
      </c>
      <c r="E3224" t="s">
        <v>9143</v>
      </c>
      <c r="F3224" t="s">
        <v>9144</v>
      </c>
      <c r="G3224" t="s">
        <v>823</v>
      </c>
    </row>
    <row r="3225" spans="1:7" hidden="1">
      <c r="A3225">
        <v>866634</v>
      </c>
      <c r="B3225" t="s">
        <v>9145</v>
      </c>
      <c r="C3225" t="s">
        <v>665</v>
      </c>
      <c r="D3225" t="s">
        <v>675</v>
      </c>
      <c r="E3225" t="s">
        <v>9146</v>
      </c>
      <c r="F3225" t="s">
        <v>9147</v>
      </c>
      <c r="G3225" t="s">
        <v>888</v>
      </c>
    </row>
    <row r="3226" spans="1:7" hidden="1">
      <c r="A3226">
        <v>865278</v>
      </c>
      <c r="B3226" t="s">
        <v>9148</v>
      </c>
      <c r="C3226" t="s">
        <v>665</v>
      </c>
      <c r="D3226" t="s">
        <v>675</v>
      </c>
      <c r="E3226" t="s">
        <v>9149</v>
      </c>
      <c r="F3226" t="s">
        <v>9150</v>
      </c>
      <c r="G3226" t="s">
        <v>874</v>
      </c>
    </row>
    <row r="3227" spans="1:7" hidden="1">
      <c r="A3227">
        <v>865491</v>
      </c>
      <c r="B3227" t="s">
        <v>9151</v>
      </c>
      <c r="C3227" t="s">
        <v>665</v>
      </c>
      <c r="D3227" t="s">
        <v>675</v>
      </c>
      <c r="E3227" t="s">
        <v>9152</v>
      </c>
      <c r="F3227" t="s">
        <v>9153</v>
      </c>
      <c r="G3227" t="s">
        <v>804</v>
      </c>
    </row>
    <row r="3228" spans="1:7" hidden="1">
      <c r="A3228">
        <v>867238</v>
      </c>
      <c r="B3228" t="s">
        <v>9154</v>
      </c>
      <c r="C3228" t="s">
        <v>665</v>
      </c>
      <c r="D3228" t="s">
        <v>675</v>
      </c>
      <c r="E3228" t="s">
        <v>9155</v>
      </c>
      <c r="F3228" t="s">
        <v>9156</v>
      </c>
      <c r="G3228" t="s">
        <v>944</v>
      </c>
    </row>
    <row r="3229" spans="1:7" hidden="1">
      <c r="A3229">
        <v>866374</v>
      </c>
      <c r="B3229" t="s">
        <v>9157</v>
      </c>
      <c r="C3229" t="s">
        <v>665</v>
      </c>
      <c r="D3229" t="s">
        <v>675</v>
      </c>
      <c r="E3229" t="s">
        <v>9158</v>
      </c>
      <c r="F3229" t="s">
        <v>9159</v>
      </c>
      <c r="G3229" t="s">
        <v>1296</v>
      </c>
    </row>
    <row r="3230" spans="1:7" hidden="1">
      <c r="A3230">
        <v>866635</v>
      </c>
      <c r="B3230" t="s">
        <v>9160</v>
      </c>
      <c r="C3230" t="s">
        <v>665</v>
      </c>
      <c r="D3230" t="s">
        <v>675</v>
      </c>
      <c r="E3230" t="s">
        <v>9161</v>
      </c>
      <c r="F3230" t="s">
        <v>9162</v>
      </c>
      <c r="G3230" t="s">
        <v>888</v>
      </c>
    </row>
    <row r="3231" spans="1:7" hidden="1">
      <c r="A3231">
        <v>864200</v>
      </c>
      <c r="B3231" t="s">
        <v>9163</v>
      </c>
      <c r="C3231" t="s">
        <v>665</v>
      </c>
      <c r="D3231" t="s">
        <v>675</v>
      </c>
      <c r="E3231" t="s">
        <v>835</v>
      </c>
      <c r="F3231" t="s">
        <v>668</v>
      </c>
      <c r="G3231" t="s">
        <v>1241</v>
      </c>
    </row>
    <row r="3232" spans="1:7" hidden="1">
      <c r="A3232">
        <v>865258</v>
      </c>
      <c r="B3232" t="s">
        <v>9164</v>
      </c>
      <c r="C3232" t="s">
        <v>665</v>
      </c>
      <c r="D3232" t="s">
        <v>675</v>
      </c>
      <c r="E3232" t="s">
        <v>9165</v>
      </c>
      <c r="F3232" t="s">
        <v>9166</v>
      </c>
      <c r="G3232" t="s">
        <v>1511</v>
      </c>
    </row>
    <row r="3233" spans="1:7" hidden="1">
      <c r="A3233">
        <v>865116</v>
      </c>
      <c r="B3233" t="s">
        <v>9167</v>
      </c>
      <c r="C3233" t="s">
        <v>665</v>
      </c>
      <c r="D3233" t="s">
        <v>675</v>
      </c>
      <c r="E3233" t="s">
        <v>9168</v>
      </c>
      <c r="F3233" t="s">
        <v>9169</v>
      </c>
      <c r="G3233" t="s">
        <v>1162</v>
      </c>
    </row>
    <row r="3234" spans="1:7" hidden="1">
      <c r="A3234">
        <v>865244</v>
      </c>
      <c r="B3234" t="s">
        <v>9170</v>
      </c>
      <c r="C3234" t="s">
        <v>665</v>
      </c>
      <c r="D3234" t="s">
        <v>675</v>
      </c>
      <c r="E3234" t="s">
        <v>9171</v>
      </c>
      <c r="F3234" t="s">
        <v>9172</v>
      </c>
      <c r="G3234" t="s">
        <v>1319</v>
      </c>
    </row>
    <row r="3235" spans="1:7" hidden="1">
      <c r="A3235">
        <v>865279</v>
      </c>
      <c r="B3235" t="s">
        <v>9173</v>
      </c>
      <c r="C3235" t="s">
        <v>665</v>
      </c>
      <c r="D3235" t="s">
        <v>675</v>
      </c>
      <c r="E3235" t="s">
        <v>9174</v>
      </c>
      <c r="F3235" t="s">
        <v>9175</v>
      </c>
      <c r="G3235" t="s">
        <v>874</v>
      </c>
    </row>
    <row r="3236" spans="1:7" hidden="1">
      <c r="A3236">
        <v>867016</v>
      </c>
      <c r="B3236" t="s">
        <v>9176</v>
      </c>
      <c r="C3236" t="s">
        <v>665</v>
      </c>
      <c r="D3236" t="s">
        <v>675</v>
      </c>
      <c r="E3236" t="s">
        <v>9177</v>
      </c>
      <c r="F3236" t="s">
        <v>9178</v>
      </c>
      <c r="G3236" t="s">
        <v>1049</v>
      </c>
    </row>
    <row r="3237" spans="1:7" hidden="1">
      <c r="A3237">
        <v>864437</v>
      </c>
      <c r="B3237" t="s">
        <v>9179</v>
      </c>
      <c r="C3237" t="s">
        <v>665</v>
      </c>
      <c r="D3237" t="s">
        <v>675</v>
      </c>
      <c r="E3237" t="s">
        <v>835</v>
      </c>
      <c r="F3237" t="s">
        <v>668</v>
      </c>
      <c r="G3237" t="s">
        <v>1049</v>
      </c>
    </row>
    <row r="3238" spans="1:7" hidden="1">
      <c r="A3238">
        <v>864281</v>
      </c>
      <c r="B3238" t="s">
        <v>9180</v>
      </c>
      <c r="C3238" t="s">
        <v>665</v>
      </c>
      <c r="D3238" t="s">
        <v>675</v>
      </c>
      <c r="E3238" t="s">
        <v>835</v>
      </c>
      <c r="F3238" t="s">
        <v>668</v>
      </c>
      <c r="G3238" t="s">
        <v>787</v>
      </c>
    </row>
    <row r="3239" spans="1:7" hidden="1">
      <c r="A3239">
        <v>866809</v>
      </c>
      <c r="B3239" t="s">
        <v>9181</v>
      </c>
      <c r="C3239" t="s">
        <v>665</v>
      </c>
      <c r="D3239" t="s">
        <v>675</v>
      </c>
      <c r="E3239" t="s">
        <v>9182</v>
      </c>
      <c r="F3239" t="s">
        <v>9183</v>
      </c>
      <c r="G3239" t="s">
        <v>809</v>
      </c>
    </row>
    <row r="3240" spans="1:7" hidden="1">
      <c r="A3240">
        <v>865010</v>
      </c>
      <c r="B3240" t="s">
        <v>9184</v>
      </c>
      <c r="C3240" t="s">
        <v>665</v>
      </c>
      <c r="D3240" t="s">
        <v>675</v>
      </c>
      <c r="E3240" t="s">
        <v>9185</v>
      </c>
      <c r="F3240" t="s">
        <v>9186</v>
      </c>
      <c r="G3240" t="s">
        <v>1175</v>
      </c>
    </row>
    <row r="3241" spans="1:7" hidden="1">
      <c r="A3241">
        <v>865730</v>
      </c>
      <c r="B3241" t="s">
        <v>9187</v>
      </c>
      <c r="C3241" t="s">
        <v>665</v>
      </c>
      <c r="D3241" t="s">
        <v>675</v>
      </c>
      <c r="E3241" t="s">
        <v>9188</v>
      </c>
      <c r="F3241" t="s">
        <v>9189</v>
      </c>
      <c r="G3241" t="s">
        <v>1209</v>
      </c>
    </row>
    <row r="3242" spans="1:7" hidden="1">
      <c r="A3242">
        <v>864524</v>
      </c>
      <c r="B3242" t="s">
        <v>9190</v>
      </c>
      <c r="C3242" t="s">
        <v>665</v>
      </c>
      <c r="D3242" t="s">
        <v>675</v>
      </c>
      <c r="E3242" t="s">
        <v>835</v>
      </c>
      <c r="F3242" t="s">
        <v>668</v>
      </c>
      <c r="G3242" t="s">
        <v>1219</v>
      </c>
    </row>
    <row r="3243" spans="1:7" hidden="1">
      <c r="A3243">
        <v>864438</v>
      </c>
      <c r="B3243" t="s">
        <v>9191</v>
      </c>
      <c r="C3243" t="s">
        <v>665</v>
      </c>
      <c r="D3243" t="s">
        <v>675</v>
      </c>
      <c r="E3243" t="s">
        <v>835</v>
      </c>
      <c r="F3243" t="s">
        <v>668</v>
      </c>
      <c r="G3243" t="s">
        <v>809</v>
      </c>
    </row>
    <row r="3244" spans="1:7" hidden="1">
      <c r="A3244">
        <v>864162</v>
      </c>
      <c r="B3244" t="s">
        <v>9192</v>
      </c>
      <c r="C3244" t="s">
        <v>665</v>
      </c>
      <c r="D3244" t="s">
        <v>675</v>
      </c>
      <c r="E3244" t="s">
        <v>835</v>
      </c>
      <c r="F3244" t="s">
        <v>668</v>
      </c>
      <c r="G3244" t="s">
        <v>766</v>
      </c>
    </row>
    <row r="3245" spans="1:7" hidden="1">
      <c r="A3245">
        <v>867277</v>
      </c>
      <c r="B3245" t="s">
        <v>9193</v>
      </c>
      <c r="C3245" t="s">
        <v>665</v>
      </c>
      <c r="D3245" t="s">
        <v>675</v>
      </c>
      <c r="E3245" t="s">
        <v>9194</v>
      </c>
      <c r="F3245" t="s">
        <v>9195</v>
      </c>
      <c r="G3245" t="s">
        <v>884</v>
      </c>
    </row>
    <row r="3246" spans="1:7" hidden="1">
      <c r="A3246">
        <v>867521</v>
      </c>
      <c r="B3246" t="s">
        <v>9196</v>
      </c>
      <c r="C3246" t="s">
        <v>665</v>
      </c>
      <c r="D3246" t="s">
        <v>675</v>
      </c>
      <c r="E3246" t="s">
        <v>9197</v>
      </c>
      <c r="F3246" t="s">
        <v>9198</v>
      </c>
      <c r="G3246" t="s">
        <v>895</v>
      </c>
    </row>
    <row r="3247" spans="1:7" hidden="1">
      <c r="A3247">
        <v>867241</v>
      </c>
      <c r="B3247" t="s">
        <v>9199</v>
      </c>
      <c r="C3247" t="s">
        <v>665</v>
      </c>
      <c r="D3247" t="s">
        <v>675</v>
      </c>
      <c r="E3247" t="s">
        <v>9200</v>
      </c>
      <c r="F3247" t="s">
        <v>9201</v>
      </c>
      <c r="G3247" t="s">
        <v>944</v>
      </c>
    </row>
    <row r="3248" spans="1:7" hidden="1">
      <c r="A3248">
        <v>867766</v>
      </c>
      <c r="B3248" t="s">
        <v>9202</v>
      </c>
      <c r="C3248" t="s">
        <v>665</v>
      </c>
      <c r="D3248" t="s">
        <v>675</v>
      </c>
      <c r="E3248" t="s">
        <v>9203</v>
      </c>
      <c r="F3248" t="s">
        <v>9204</v>
      </c>
      <c r="G3248" t="s">
        <v>9205</v>
      </c>
    </row>
    <row r="3249" spans="1:7" hidden="1">
      <c r="A3249">
        <v>865821</v>
      </c>
      <c r="B3249" t="s">
        <v>9206</v>
      </c>
      <c r="C3249" t="s">
        <v>665</v>
      </c>
      <c r="D3249" t="s">
        <v>675</v>
      </c>
      <c r="E3249" t="s">
        <v>9207</v>
      </c>
      <c r="F3249" t="s">
        <v>9208</v>
      </c>
      <c r="G3249" t="s">
        <v>1619</v>
      </c>
    </row>
    <row r="3250" spans="1:7" hidden="1">
      <c r="A3250">
        <v>866375</v>
      </c>
      <c r="B3250" t="s">
        <v>9209</v>
      </c>
      <c r="C3250" t="s">
        <v>665</v>
      </c>
      <c r="D3250" t="s">
        <v>675</v>
      </c>
      <c r="E3250" t="s">
        <v>9210</v>
      </c>
      <c r="F3250" t="s">
        <v>9211</v>
      </c>
      <c r="G3250" t="s">
        <v>1296</v>
      </c>
    </row>
    <row r="3251" spans="1:7" hidden="1">
      <c r="A3251">
        <v>866161</v>
      </c>
      <c r="B3251" t="s">
        <v>9212</v>
      </c>
      <c r="C3251" t="s">
        <v>665</v>
      </c>
      <c r="D3251" t="s">
        <v>675</v>
      </c>
      <c r="E3251" t="s">
        <v>9213</v>
      </c>
      <c r="F3251" t="s">
        <v>9214</v>
      </c>
      <c r="G3251" t="s">
        <v>705</v>
      </c>
    </row>
    <row r="3252" spans="1:7" hidden="1">
      <c r="A3252">
        <v>866510</v>
      </c>
      <c r="B3252" t="s">
        <v>9215</v>
      </c>
      <c r="C3252" t="s">
        <v>665</v>
      </c>
      <c r="D3252" t="s">
        <v>675</v>
      </c>
      <c r="E3252" t="s">
        <v>9216</v>
      </c>
      <c r="F3252" t="s">
        <v>9217</v>
      </c>
      <c r="G3252" t="s">
        <v>683</v>
      </c>
    </row>
    <row r="3253" spans="1:7" hidden="1">
      <c r="A3253">
        <v>864256</v>
      </c>
      <c r="B3253" t="s">
        <v>9218</v>
      </c>
      <c r="C3253" t="s">
        <v>665</v>
      </c>
      <c r="D3253" t="s">
        <v>675</v>
      </c>
      <c r="E3253" t="s">
        <v>835</v>
      </c>
      <c r="F3253" t="s">
        <v>668</v>
      </c>
      <c r="G3253" t="s">
        <v>795</v>
      </c>
    </row>
    <row r="3254" spans="1:7" hidden="1">
      <c r="A3254">
        <v>866810</v>
      </c>
      <c r="B3254" t="s">
        <v>9219</v>
      </c>
      <c r="C3254" t="s">
        <v>665</v>
      </c>
      <c r="D3254" t="s">
        <v>675</v>
      </c>
      <c r="E3254" t="s">
        <v>9220</v>
      </c>
      <c r="F3254" t="s">
        <v>9221</v>
      </c>
      <c r="G3254" t="s">
        <v>809</v>
      </c>
    </row>
    <row r="3255" spans="1:7" hidden="1">
      <c r="A3255">
        <v>865686</v>
      </c>
      <c r="B3255" t="s">
        <v>9222</v>
      </c>
      <c r="C3255" t="s">
        <v>665</v>
      </c>
      <c r="D3255" t="s">
        <v>675</v>
      </c>
      <c r="E3255" t="s">
        <v>9223</v>
      </c>
      <c r="F3255" t="s">
        <v>9224</v>
      </c>
      <c r="G3255" t="s">
        <v>795</v>
      </c>
    </row>
    <row r="3256" spans="1:7" hidden="1">
      <c r="A3256">
        <v>866554</v>
      </c>
      <c r="B3256" t="s">
        <v>9225</v>
      </c>
      <c r="C3256" t="s">
        <v>665</v>
      </c>
      <c r="D3256" t="s">
        <v>675</v>
      </c>
      <c r="E3256" t="s">
        <v>9226</v>
      </c>
      <c r="F3256" t="s">
        <v>9227</v>
      </c>
      <c r="G3256" t="s">
        <v>779</v>
      </c>
    </row>
    <row r="3257" spans="1:7" hidden="1">
      <c r="A3257">
        <v>867344</v>
      </c>
      <c r="B3257" t="s">
        <v>9228</v>
      </c>
      <c r="C3257" t="s">
        <v>665</v>
      </c>
      <c r="D3257" t="s">
        <v>675</v>
      </c>
      <c r="E3257" t="s">
        <v>9229</v>
      </c>
      <c r="F3257" t="s">
        <v>9230</v>
      </c>
      <c r="G3257" t="s">
        <v>955</v>
      </c>
    </row>
    <row r="3258" spans="1:7" hidden="1">
      <c r="A3258">
        <v>867522</v>
      </c>
      <c r="B3258" t="s">
        <v>9231</v>
      </c>
      <c r="C3258" t="s">
        <v>665</v>
      </c>
      <c r="D3258" t="s">
        <v>675</v>
      </c>
      <c r="E3258" t="s">
        <v>9232</v>
      </c>
      <c r="F3258" t="s">
        <v>9233</v>
      </c>
      <c r="G3258" t="s">
        <v>895</v>
      </c>
    </row>
    <row r="3259" spans="1:7" hidden="1">
      <c r="A3259">
        <v>867554</v>
      </c>
      <c r="B3259" t="s">
        <v>9234</v>
      </c>
      <c r="C3259" t="s">
        <v>665</v>
      </c>
      <c r="D3259" t="s">
        <v>675</v>
      </c>
      <c r="E3259" t="s">
        <v>9235</v>
      </c>
      <c r="F3259" t="s">
        <v>9236</v>
      </c>
      <c r="G3259" t="s">
        <v>898</v>
      </c>
    </row>
    <row r="3260" spans="1:7" hidden="1">
      <c r="A3260">
        <v>867154</v>
      </c>
      <c r="B3260" t="s">
        <v>9237</v>
      </c>
      <c r="C3260" t="s">
        <v>665</v>
      </c>
      <c r="D3260" t="s">
        <v>675</v>
      </c>
      <c r="E3260" t="s">
        <v>9238</v>
      </c>
      <c r="F3260" t="s">
        <v>9239</v>
      </c>
      <c r="G3260" t="s">
        <v>851</v>
      </c>
    </row>
    <row r="3261" spans="1:7" hidden="1">
      <c r="A3261">
        <v>865776</v>
      </c>
      <c r="B3261" t="s">
        <v>9240</v>
      </c>
      <c r="C3261" t="s">
        <v>665</v>
      </c>
      <c r="D3261" t="s">
        <v>675</v>
      </c>
      <c r="E3261" t="s">
        <v>9241</v>
      </c>
      <c r="F3261" t="s">
        <v>9242</v>
      </c>
      <c r="G3261" t="s">
        <v>913</v>
      </c>
    </row>
    <row r="3262" spans="1:7" hidden="1">
      <c r="A3262">
        <v>864582</v>
      </c>
      <c r="B3262" t="s">
        <v>9243</v>
      </c>
      <c r="C3262" t="s">
        <v>665</v>
      </c>
      <c r="D3262" t="s">
        <v>675</v>
      </c>
      <c r="E3262" t="s">
        <v>835</v>
      </c>
      <c r="F3262" t="s">
        <v>668</v>
      </c>
      <c r="G3262" t="s">
        <v>1263</v>
      </c>
    </row>
    <row r="3263" spans="1:7" hidden="1">
      <c r="A3263">
        <v>865319</v>
      </c>
      <c r="B3263" t="s">
        <v>9244</v>
      </c>
      <c r="C3263" t="s">
        <v>665</v>
      </c>
      <c r="D3263" t="s">
        <v>675</v>
      </c>
      <c r="E3263" t="s">
        <v>9245</v>
      </c>
      <c r="F3263" t="s">
        <v>9246</v>
      </c>
      <c r="G3263" t="s">
        <v>1241</v>
      </c>
    </row>
    <row r="3264" spans="1:7" hidden="1">
      <c r="A3264">
        <v>865280</v>
      </c>
      <c r="B3264" t="s">
        <v>9247</v>
      </c>
      <c r="C3264" t="s">
        <v>665</v>
      </c>
      <c r="D3264" t="s">
        <v>675</v>
      </c>
      <c r="E3264" t="s">
        <v>9248</v>
      </c>
      <c r="F3264" t="s">
        <v>9249</v>
      </c>
      <c r="G3264" t="s">
        <v>874</v>
      </c>
    </row>
    <row r="3265" spans="1:7" hidden="1">
      <c r="A3265">
        <v>865245</v>
      </c>
      <c r="B3265" t="s">
        <v>9250</v>
      </c>
      <c r="C3265" t="s">
        <v>665</v>
      </c>
      <c r="D3265" t="s">
        <v>675</v>
      </c>
      <c r="E3265" t="s">
        <v>9251</v>
      </c>
      <c r="F3265" t="s">
        <v>9252</v>
      </c>
      <c r="G3265" t="s">
        <v>1319</v>
      </c>
    </row>
    <row r="3266" spans="1:7" hidden="1">
      <c r="A3266">
        <v>867278</v>
      </c>
      <c r="B3266" t="s">
        <v>9253</v>
      </c>
      <c r="C3266" t="s">
        <v>665</v>
      </c>
      <c r="D3266" t="s">
        <v>675</v>
      </c>
      <c r="E3266" t="s">
        <v>9254</v>
      </c>
      <c r="F3266" t="s">
        <v>9255</v>
      </c>
      <c r="G3266" t="s">
        <v>884</v>
      </c>
    </row>
    <row r="3267" spans="1:7" hidden="1">
      <c r="A3267">
        <v>865032</v>
      </c>
      <c r="B3267" t="s">
        <v>9256</v>
      </c>
      <c r="C3267" t="s">
        <v>665</v>
      </c>
      <c r="D3267" t="s">
        <v>675</v>
      </c>
      <c r="E3267" t="s">
        <v>9257</v>
      </c>
      <c r="F3267" t="s">
        <v>9258</v>
      </c>
      <c r="G3267" t="s">
        <v>766</v>
      </c>
    </row>
    <row r="3268" spans="1:7" hidden="1">
      <c r="A3268">
        <v>867155</v>
      </c>
      <c r="B3268" t="s">
        <v>9259</v>
      </c>
      <c r="C3268" t="s">
        <v>665</v>
      </c>
      <c r="D3268" t="s">
        <v>675</v>
      </c>
      <c r="E3268" t="s">
        <v>9260</v>
      </c>
      <c r="F3268" t="s">
        <v>9261</v>
      </c>
      <c r="G3268" t="s">
        <v>851</v>
      </c>
    </row>
    <row r="3269" spans="1:7" hidden="1">
      <c r="A3269">
        <v>866022</v>
      </c>
      <c r="B3269" t="s">
        <v>9262</v>
      </c>
      <c r="C3269" t="s">
        <v>665</v>
      </c>
      <c r="D3269" t="s">
        <v>675</v>
      </c>
      <c r="E3269" t="s">
        <v>9263</v>
      </c>
      <c r="F3269" t="s">
        <v>9264</v>
      </c>
      <c r="G3269" t="s">
        <v>1045</v>
      </c>
    </row>
    <row r="3270" spans="1:7" hidden="1">
      <c r="A3270">
        <v>867776</v>
      </c>
      <c r="B3270" t="s">
        <v>9262</v>
      </c>
      <c r="C3270" t="s">
        <v>665</v>
      </c>
      <c r="D3270" t="s">
        <v>675</v>
      </c>
      <c r="E3270" t="s">
        <v>9265</v>
      </c>
      <c r="F3270" t="s">
        <v>9266</v>
      </c>
      <c r="G3270" t="s">
        <v>997</v>
      </c>
    </row>
    <row r="3271" spans="1:7" hidden="1">
      <c r="A3271">
        <v>867316</v>
      </c>
      <c r="B3271" t="s">
        <v>9267</v>
      </c>
      <c r="C3271" t="s">
        <v>665</v>
      </c>
      <c r="D3271" t="s">
        <v>675</v>
      </c>
      <c r="E3271" t="s">
        <v>9268</v>
      </c>
      <c r="F3271" t="s">
        <v>9269</v>
      </c>
      <c r="G3271" t="s">
        <v>1219</v>
      </c>
    </row>
    <row r="3272" spans="1:7" hidden="1">
      <c r="A3272">
        <v>866098</v>
      </c>
      <c r="B3272" t="s">
        <v>9270</v>
      </c>
      <c r="C3272" t="s">
        <v>665</v>
      </c>
      <c r="D3272" t="s">
        <v>675</v>
      </c>
      <c r="E3272" t="s">
        <v>9271</v>
      </c>
      <c r="F3272" t="s">
        <v>9272</v>
      </c>
      <c r="G3272" t="s">
        <v>1448</v>
      </c>
    </row>
    <row r="3273" spans="1:7" hidden="1">
      <c r="A3273">
        <v>865633</v>
      </c>
      <c r="B3273" t="s">
        <v>9273</v>
      </c>
      <c r="C3273" t="s">
        <v>665</v>
      </c>
      <c r="D3273" t="s">
        <v>675</v>
      </c>
      <c r="E3273" t="s">
        <v>9274</v>
      </c>
      <c r="F3273" t="s">
        <v>9275</v>
      </c>
      <c r="G3273" t="s">
        <v>1128</v>
      </c>
    </row>
    <row r="3274" spans="1:7" hidden="1">
      <c r="A3274">
        <v>866023</v>
      </c>
      <c r="B3274" t="s">
        <v>9276</v>
      </c>
      <c r="C3274" t="s">
        <v>665</v>
      </c>
      <c r="D3274" t="s">
        <v>675</v>
      </c>
      <c r="E3274" t="s">
        <v>9277</v>
      </c>
      <c r="F3274" t="s">
        <v>9278</v>
      </c>
      <c r="G3274" t="s">
        <v>1045</v>
      </c>
    </row>
    <row r="3275" spans="1:7" hidden="1">
      <c r="A3275">
        <v>866073</v>
      </c>
      <c r="B3275" t="s">
        <v>9279</v>
      </c>
      <c r="C3275" t="s">
        <v>665</v>
      </c>
      <c r="D3275" t="s">
        <v>675</v>
      </c>
      <c r="E3275" t="s">
        <v>9280</v>
      </c>
      <c r="F3275" t="s">
        <v>9281</v>
      </c>
      <c r="G3275" t="s">
        <v>828</v>
      </c>
    </row>
    <row r="3276" spans="1:7" hidden="1">
      <c r="A3276">
        <v>866864</v>
      </c>
      <c r="B3276" t="s">
        <v>9282</v>
      </c>
      <c r="C3276" t="s">
        <v>665</v>
      </c>
      <c r="D3276" t="s">
        <v>675</v>
      </c>
      <c r="E3276" t="s">
        <v>9283</v>
      </c>
      <c r="F3276" t="s">
        <v>9284</v>
      </c>
      <c r="G3276" t="s">
        <v>1341</v>
      </c>
    </row>
    <row r="3277" spans="1:7" hidden="1">
      <c r="A3277">
        <v>866376</v>
      </c>
      <c r="B3277" t="s">
        <v>9285</v>
      </c>
      <c r="C3277" t="s">
        <v>665</v>
      </c>
      <c r="D3277" t="s">
        <v>675</v>
      </c>
      <c r="E3277" t="s">
        <v>9286</v>
      </c>
      <c r="F3277" t="s">
        <v>9287</v>
      </c>
      <c r="G3277" t="s">
        <v>1296</v>
      </c>
    </row>
    <row r="3278" spans="1:7" hidden="1">
      <c r="A3278">
        <v>866246</v>
      </c>
      <c r="B3278" t="s">
        <v>9288</v>
      </c>
      <c r="C3278" t="s">
        <v>665</v>
      </c>
      <c r="D3278" t="s">
        <v>675</v>
      </c>
      <c r="E3278" t="s">
        <v>9289</v>
      </c>
      <c r="F3278" t="s">
        <v>9290</v>
      </c>
      <c r="G3278" t="s">
        <v>2765</v>
      </c>
    </row>
    <row r="3279" spans="1:7" hidden="1">
      <c r="A3279">
        <v>867746</v>
      </c>
      <c r="B3279" t="s">
        <v>9291</v>
      </c>
      <c r="C3279" t="s">
        <v>665</v>
      </c>
      <c r="D3279" t="s">
        <v>675</v>
      </c>
      <c r="E3279" t="s">
        <v>9292</v>
      </c>
      <c r="F3279" t="s">
        <v>9293</v>
      </c>
      <c r="G3279" t="s">
        <v>913</v>
      </c>
    </row>
    <row r="3280" spans="1:7" hidden="1">
      <c r="A3280">
        <v>865905</v>
      </c>
      <c r="B3280" t="s">
        <v>9294</v>
      </c>
      <c r="C3280" t="s">
        <v>665</v>
      </c>
      <c r="D3280" t="s">
        <v>675</v>
      </c>
      <c r="E3280" t="s">
        <v>9295</v>
      </c>
      <c r="F3280" t="s">
        <v>9296</v>
      </c>
      <c r="G3280" t="s">
        <v>1420</v>
      </c>
    </row>
    <row r="3281" spans="1:7" hidden="1">
      <c r="A3281">
        <v>866162</v>
      </c>
      <c r="B3281" t="s">
        <v>9297</v>
      </c>
      <c r="C3281" t="s">
        <v>665</v>
      </c>
      <c r="D3281" t="s">
        <v>675</v>
      </c>
      <c r="E3281" t="s">
        <v>9298</v>
      </c>
      <c r="F3281" t="s">
        <v>9299</v>
      </c>
      <c r="G3281" t="s">
        <v>705</v>
      </c>
    </row>
    <row r="3282" spans="1:7" hidden="1">
      <c r="A3282">
        <v>866239</v>
      </c>
      <c r="B3282" t="s">
        <v>9300</v>
      </c>
      <c r="C3282" t="s">
        <v>665</v>
      </c>
      <c r="D3282" t="s">
        <v>675</v>
      </c>
      <c r="E3282" t="s">
        <v>9301</v>
      </c>
      <c r="F3282" t="s">
        <v>9302</v>
      </c>
      <c r="G3282" t="s">
        <v>1590</v>
      </c>
    </row>
    <row r="3283" spans="1:7" hidden="1">
      <c r="A3283">
        <v>867242</v>
      </c>
      <c r="B3283" t="s">
        <v>9303</v>
      </c>
      <c r="C3283" t="s">
        <v>665</v>
      </c>
      <c r="D3283" t="s">
        <v>675</v>
      </c>
      <c r="E3283" t="s">
        <v>9304</v>
      </c>
      <c r="F3283" t="s">
        <v>9305</v>
      </c>
      <c r="G3283" t="s">
        <v>944</v>
      </c>
    </row>
    <row r="3284" spans="1:7" hidden="1">
      <c r="A3284">
        <v>865731</v>
      </c>
      <c r="B3284" t="s">
        <v>9306</v>
      </c>
      <c r="C3284" t="s">
        <v>665</v>
      </c>
      <c r="D3284" t="s">
        <v>675</v>
      </c>
      <c r="E3284" t="s">
        <v>9307</v>
      </c>
      <c r="F3284" t="s">
        <v>9308</v>
      </c>
      <c r="G3284" t="s">
        <v>1209</v>
      </c>
    </row>
    <row r="3285" spans="1:7" hidden="1">
      <c r="A3285">
        <v>867419</v>
      </c>
      <c r="B3285" t="s">
        <v>9309</v>
      </c>
      <c r="C3285" t="s">
        <v>665</v>
      </c>
      <c r="D3285" t="s">
        <v>675</v>
      </c>
      <c r="E3285" t="s">
        <v>9310</v>
      </c>
      <c r="F3285" t="s">
        <v>9311</v>
      </c>
      <c r="G3285" t="s">
        <v>1110</v>
      </c>
    </row>
    <row r="3286" spans="1:7" hidden="1">
      <c r="A3286">
        <v>864543</v>
      </c>
      <c r="B3286" t="s">
        <v>9312</v>
      </c>
      <c r="C3286" t="s">
        <v>665</v>
      </c>
      <c r="D3286" t="s">
        <v>675</v>
      </c>
      <c r="E3286" t="s">
        <v>835</v>
      </c>
      <c r="F3286" t="s">
        <v>668</v>
      </c>
      <c r="G3286" t="s">
        <v>1296</v>
      </c>
    </row>
    <row r="3287" spans="1:7" hidden="1">
      <c r="A3287">
        <v>867279</v>
      </c>
      <c r="B3287" t="s">
        <v>9313</v>
      </c>
      <c r="C3287" t="s">
        <v>665</v>
      </c>
      <c r="D3287" t="s">
        <v>675</v>
      </c>
      <c r="E3287" t="s">
        <v>9314</v>
      </c>
      <c r="F3287" t="s">
        <v>9315</v>
      </c>
      <c r="G3287" t="s">
        <v>884</v>
      </c>
    </row>
    <row r="3288" spans="1:7" hidden="1">
      <c r="A3288">
        <v>867243</v>
      </c>
      <c r="B3288" t="s">
        <v>9316</v>
      </c>
      <c r="C3288" t="s">
        <v>665</v>
      </c>
      <c r="D3288" t="s">
        <v>675</v>
      </c>
      <c r="E3288" t="s">
        <v>9317</v>
      </c>
      <c r="F3288" t="s">
        <v>9318</v>
      </c>
      <c r="G3288" t="s">
        <v>944</v>
      </c>
    </row>
    <row r="3289" spans="1:7" hidden="1">
      <c r="A3289">
        <v>866214</v>
      </c>
      <c r="B3289" t="s">
        <v>9319</v>
      </c>
      <c r="C3289" t="s">
        <v>665</v>
      </c>
      <c r="D3289" t="s">
        <v>675</v>
      </c>
      <c r="E3289" t="s">
        <v>9320</v>
      </c>
      <c r="F3289" t="s">
        <v>9321</v>
      </c>
      <c r="G3289" t="s">
        <v>860</v>
      </c>
    </row>
    <row r="3290" spans="1:7" hidden="1">
      <c r="A3290">
        <v>865117</v>
      </c>
      <c r="B3290" t="s">
        <v>9322</v>
      </c>
      <c r="C3290" t="s">
        <v>665</v>
      </c>
      <c r="D3290" t="s">
        <v>675</v>
      </c>
      <c r="E3290" t="s">
        <v>9323</v>
      </c>
      <c r="F3290" t="s">
        <v>9324</v>
      </c>
      <c r="G3290" t="s">
        <v>1162</v>
      </c>
    </row>
    <row r="3291" spans="1:7" hidden="1">
      <c r="A3291">
        <v>866636</v>
      </c>
      <c r="B3291" t="s">
        <v>9325</v>
      </c>
      <c r="C3291" t="s">
        <v>665</v>
      </c>
      <c r="D3291" t="s">
        <v>675</v>
      </c>
      <c r="E3291" t="s">
        <v>9326</v>
      </c>
      <c r="F3291" t="s">
        <v>9327</v>
      </c>
      <c r="G3291" t="s">
        <v>888</v>
      </c>
    </row>
    <row r="3292" spans="1:7" hidden="1">
      <c r="A3292">
        <v>864452</v>
      </c>
      <c r="B3292" t="s">
        <v>9328</v>
      </c>
      <c r="C3292" t="s">
        <v>665</v>
      </c>
      <c r="D3292" t="s">
        <v>675</v>
      </c>
      <c r="E3292" t="s">
        <v>835</v>
      </c>
      <c r="F3292" t="s">
        <v>668</v>
      </c>
      <c r="G3292" t="s">
        <v>961</v>
      </c>
    </row>
    <row r="3293" spans="1:7" hidden="1">
      <c r="A3293">
        <v>864288</v>
      </c>
      <c r="B3293" t="s">
        <v>9329</v>
      </c>
      <c r="C3293" t="s">
        <v>665</v>
      </c>
      <c r="D3293" t="s">
        <v>675</v>
      </c>
      <c r="E3293" t="s">
        <v>835</v>
      </c>
      <c r="F3293" t="s">
        <v>668</v>
      </c>
      <c r="G3293" t="s">
        <v>901</v>
      </c>
    </row>
    <row r="3294" spans="1:7" hidden="1">
      <c r="A3294">
        <v>864187</v>
      </c>
      <c r="B3294" t="s">
        <v>9330</v>
      </c>
      <c r="C3294" t="s">
        <v>665</v>
      </c>
      <c r="D3294" t="s">
        <v>675</v>
      </c>
      <c r="E3294" t="s">
        <v>835</v>
      </c>
      <c r="F3294" t="s">
        <v>668</v>
      </c>
      <c r="G3294" t="s">
        <v>1114</v>
      </c>
    </row>
    <row r="3295" spans="1:7" hidden="1">
      <c r="A3295">
        <v>864440</v>
      </c>
      <c r="B3295" t="s">
        <v>9331</v>
      </c>
      <c r="C3295" t="s">
        <v>665</v>
      </c>
      <c r="D3295" t="s">
        <v>675</v>
      </c>
      <c r="E3295" t="s">
        <v>835</v>
      </c>
      <c r="F3295" t="s">
        <v>668</v>
      </c>
      <c r="G3295" t="s">
        <v>842</v>
      </c>
    </row>
    <row r="3296" spans="1:7" hidden="1">
      <c r="A3296">
        <v>867280</v>
      </c>
      <c r="B3296" t="s">
        <v>9332</v>
      </c>
      <c r="C3296" t="s">
        <v>665</v>
      </c>
      <c r="D3296" t="s">
        <v>675</v>
      </c>
      <c r="E3296" t="s">
        <v>9333</v>
      </c>
      <c r="F3296" t="s">
        <v>9334</v>
      </c>
      <c r="G3296" t="s">
        <v>884</v>
      </c>
    </row>
    <row r="3297" spans="1:7" hidden="1">
      <c r="A3297">
        <v>864593</v>
      </c>
      <c r="B3297" t="s">
        <v>9335</v>
      </c>
      <c r="C3297" t="s">
        <v>665</v>
      </c>
      <c r="D3297" t="s">
        <v>675</v>
      </c>
      <c r="E3297" t="s">
        <v>835</v>
      </c>
      <c r="F3297" t="s">
        <v>668</v>
      </c>
      <c r="G3297" t="s">
        <v>1263</v>
      </c>
    </row>
    <row r="3298" spans="1:7" hidden="1">
      <c r="A3298">
        <v>867420</v>
      </c>
      <c r="B3298" t="s">
        <v>9336</v>
      </c>
      <c r="C3298" t="s">
        <v>665</v>
      </c>
      <c r="D3298" t="s">
        <v>675</v>
      </c>
      <c r="E3298" t="s">
        <v>9337</v>
      </c>
      <c r="F3298" t="s">
        <v>9338</v>
      </c>
      <c r="G3298" t="s">
        <v>1110</v>
      </c>
    </row>
    <row r="3299" spans="1:7" hidden="1">
      <c r="A3299">
        <v>866377</v>
      </c>
      <c r="B3299" t="s">
        <v>9339</v>
      </c>
      <c r="C3299" t="s">
        <v>665</v>
      </c>
      <c r="D3299" t="s">
        <v>675</v>
      </c>
      <c r="E3299" t="s">
        <v>9340</v>
      </c>
      <c r="F3299" t="s">
        <v>9341</v>
      </c>
      <c r="G3299" t="s">
        <v>1296</v>
      </c>
    </row>
    <row r="3300" spans="1:7" hidden="1">
      <c r="A3300">
        <v>865874</v>
      </c>
      <c r="B3300" t="s">
        <v>9342</v>
      </c>
      <c r="C3300" t="s">
        <v>665</v>
      </c>
      <c r="D3300" t="s">
        <v>675</v>
      </c>
      <c r="E3300" t="s">
        <v>9343</v>
      </c>
      <c r="F3300" t="s">
        <v>9344</v>
      </c>
      <c r="G3300" t="s">
        <v>921</v>
      </c>
    </row>
    <row r="3301" spans="1:7" hidden="1">
      <c r="A3301">
        <v>865875</v>
      </c>
      <c r="B3301" t="s">
        <v>9345</v>
      </c>
      <c r="C3301" t="s">
        <v>665</v>
      </c>
      <c r="D3301" t="s">
        <v>675</v>
      </c>
      <c r="E3301" t="s">
        <v>9346</v>
      </c>
      <c r="F3301" t="s">
        <v>9347</v>
      </c>
      <c r="G3301" t="s">
        <v>921</v>
      </c>
    </row>
    <row r="3302" spans="1:7" hidden="1">
      <c r="A3302">
        <v>865342</v>
      </c>
      <c r="B3302" t="s">
        <v>9348</v>
      </c>
      <c r="C3302" t="s">
        <v>665</v>
      </c>
      <c r="D3302" t="s">
        <v>675</v>
      </c>
      <c r="E3302" t="s">
        <v>9349</v>
      </c>
      <c r="F3302" t="s">
        <v>9350</v>
      </c>
      <c r="G3302" t="s">
        <v>925</v>
      </c>
    </row>
    <row r="3303" spans="1:7" hidden="1">
      <c r="A3303">
        <v>866865</v>
      </c>
      <c r="B3303" t="s">
        <v>9351</v>
      </c>
      <c r="C3303" t="s">
        <v>665</v>
      </c>
      <c r="D3303" t="s">
        <v>675</v>
      </c>
      <c r="E3303" t="s">
        <v>9352</v>
      </c>
      <c r="F3303" t="s">
        <v>9353</v>
      </c>
      <c r="G3303" t="s">
        <v>1341</v>
      </c>
    </row>
    <row r="3304" spans="1:7" hidden="1">
      <c r="A3304">
        <v>865993</v>
      </c>
      <c r="B3304" t="s">
        <v>9354</v>
      </c>
      <c r="C3304" t="s">
        <v>665</v>
      </c>
      <c r="D3304" t="s">
        <v>675</v>
      </c>
      <c r="E3304" t="s">
        <v>9355</v>
      </c>
      <c r="F3304" t="s">
        <v>9356</v>
      </c>
      <c r="G3304" t="s">
        <v>799</v>
      </c>
    </row>
    <row r="3305" spans="1:7" hidden="1">
      <c r="A3305">
        <v>864838</v>
      </c>
      <c r="B3305" t="s">
        <v>973</v>
      </c>
      <c r="C3305" t="s">
        <v>665</v>
      </c>
      <c r="D3305" t="s">
        <v>675</v>
      </c>
      <c r="E3305" t="s">
        <v>9357</v>
      </c>
      <c r="F3305" t="s">
        <v>9358</v>
      </c>
      <c r="G3305" t="s">
        <v>605</v>
      </c>
    </row>
    <row r="3306" spans="1:7" hidden="1">
      <c r="A3306">
        <v>869025</v>
      </c>
      <c r="B3306" t="s">
        <v>642</v>
      </c>
      <c r="C3306" t="s">
        <v>665</v>
      </c>
      <c r="D3306" t="s">
        <v>675</v>
      </c>
      <c r="E3306" t="s">
        <v>9359</v>
      </c>
      <c r="F3306" t="s">
        <v>9360</v>
      </c>
      <c r="G3306" t="s">
        <v>646</v>
      </c>
    </row>
    <row r="3307" spans="1:7" hidden="1">
      <c r="A3307">
        <v>867638</v>
      </c>
      <c r="B3307" t="s">
        <v>658</v>
      </c>
      <c r="C3307" t="s">
        <v>665</v>
      </c>
      <c r="D3307" t="s">
        <v>675</v>
      </c>
      <c r="E3307" t="s">
        <v>9361</v>
      </c>
      <c r="F3307" t="s">
        <v>9362</v>
      </c>
      <c r="G3307" t="s">
        <v>646</v>
      </c>
    </row>
    <row r="3308" spans="1:7" hidden="1">
      <c r="A3308">
        <v>867639</v>
      </c>
      <c r="B3308" t="s">
        <v>686</v>
      </c>
      <c r="C3308" t="s">
        <v>665</v>
      </c>
      <c r="D3308" t="s">
        <v>675</v>
      </c>
      <c r="E3308" t="s">
        <v>9363</v>
      </c>
      <c r="F3308" t="s">
        <v>9364</v>
      </c>
      <c r="G3308" t="s">
        <v>646</v>
      </c>
    </row>
    <row r="3309" spans="1:7" hidden="1">
      <c r="A3309">
        <v>867640</v>
      </c>
      <c r="B3309" t="s">
        <v>647</v>
      </c>
      <c r="C3309" t="s">
        <v>665</v>
      </c>
      <c r="D3309" t="s">
        <v>675</v>
      </c>
      <c r="E3309" t="s">
        <v>9365</v>
      </c>
      <c r="F3309" t="s">
        <v>9366</v>
      </c>
      <c r="G3309" t="s">
        <v>646</v>
      </c>
    </row>
    <row r="3310" spans="1:7" hidden="1">
      <c r="A3310">
        <v>867641</v>
      </c>
      <c r="B3310" t="s">
        <v>655</v>
      </c>
      <c r="C3310" t="s">
        <v>665</v>
      </c>
      <c r="D3310" t="s">
        <v>675</v>
      </c>
      <c r="E3310" t="s">
        <v>9367</v>
      </c>
      <c r="F3310" t="s">
        <v>9368</v>
      </c>
      <c r="G3310" t="s">
        <v>646</v>
      </c>
    </row>
    <row r="3311" spans="1:7" hidden="1">
      <c r="A3311">
        <v>864826</v>
      </c>
      <c r="B3311" t="s">
        <v>606</v>
      </c>
      <c r="C3311" t="s">
        <v>665</v>
      </c>
      <c r="D3311" t="s">
        <v>675</v>
      </c>
      <c r="E3311" t="s">
        <v>9369</v>
      </c>
      <c r="F3311" t="s">
        <v>9370</v>
      </c>
      <c r="G3311" t="s">
        <v>605</v>
      </c>
    </row>
    <row r="3312" spans="1:7" hidden="1">
      <c r="A3312">
        <v>864825</v>
      </c>
      <c r="B3312" t="s">
        <v>606</v>
      </c>
      <c r="C3312" t="s">
        <v>665</v>
      </c>
      <c r="D3312" t="s">
        <v>675</v>
      </c>
      <c r="E3312" t="s">
        <v>9371</v>
      </c>
      <c r="F3312" t="s">
        <v>9372</v>
      </c>
      <c r="G3312" t="s">
        <v>646</v>
      </c>
    </row>
    <row r="3313" spans="1:7" hidden="1">
      <c r="A3313">
        <v>867798</v>
      </c>
      <c r="B3313" t="s">
        <v>673</v>
      </c>
      <c r="C3313" t="s">
        <v>665</v>
      </c>
      <c r="D3313" t="s">
        <v>675</v>
      </c>
      <c r="E3313" t="s">
        <v>9373</v>
      </c>
      <c r="F3313" t="s">
        <v>9374</v>
      </c>
      <c r="G3313" t="s">
        <v>646</v>
      </c>
    </row>
    <row r="3314" spans="1:7" hidden="1">
      <c r="A3314">
        <v>864788</v>
      </c>
      <c r="B3314" t="s">
        <v>639</v>
      </c>
      <c r="C3314" t="s">
        <v>665</v>
      </c>
      <c r="D3314" t="s">
        <v>675</v>
      </c>
      <c r="E3314" t="s">
        <v>767</v>
      </c>
      <c r="F3314" t="s">
        <v>698</v>
      </c>
      <c r="G3314" t="s">
        <v>605</v>
      </c>
    </row>
    <row r="3315" spans="1:7" hidden="1">
      <c r="A3315">
        <v>867642</v>
      </c>
      <c r="B3315" t="s">
        <v>735</v>
      </c>
      <c r="C3315" t="s">
        <v>665</v>
      </c>
      <c r="D3315" t="s">
        <v>675</v>
      </c>
      <c r="E3315" t="s">
        <v>9375</v>
      </c>
      <c r="F3315" t="s">
        <v>9376</v>
      </c>
      <c r="G3315" t="s">
        <v>646</v>
      </c>
    </row>
    <row r="3316" spans="1:7" hidden="1">
      <c r="A3316">
        <v>864835</v>
      </c>
      <c r="B3316" t="s">
        <v>652</v>
      </c>
      <c r="C3316" t="s">
        <v>665</v>
      </c>
      <c r="D3316" t="s">
        <v>675</v>
      </c>
      <c r="E3316" t="s">
        <v>9377</v>
      </c>
      <c r="F3316" t="s">
        <v>9378</v>
      </c>
      <c r="G3316" t="s">
        <v>605</v>
      </c>
    </row>
    <row r="3317" spans="1:7" hidden="1">
      <c r="A3317">
        <v>864833</v>
      </c>
      <c r="B3317" t="s">
        <v>652</v>
      </c>
      <c r="C3317" t="s">
        <v>665</v>
      </c>
      <c r="D3317" t="s">
        <v>675</v>
      </c>
      <c r="E3317" t="s">
        <v>9379</v>
      </c>
      <c r="F3317" t="s">
        <v>9380</v>
      </c>
      <c r="G3317" t="s">
        <v>646</v>
      </c>
    </row>
    <row r="3318" spans="1:7" hidden="1">
      <c r="A3318">
        <v>867643</v>
      </c>
      <c r="B3318" t="s">
        <v>743</v>
      </c>
      <c r="C3318" t="s">
        <v>665</v>
      </c>
      <c r="D3318" t="s">
        <v>675</v>
      </c>
      <c r="E3318" t="s">
        <v>9381</v>
      </c>
      <c r="F3318" t="s">
        <v>9382</v>
      </c>
      <c r="G3318" t="s">
        <v>646</v>
      </c>
    </row>
    <row r="3319" spans="1:7" hidden="1">
      <c r="A3319">
        <v>867644</v>
      </c>
      <c r="B3319" t="s">
        <v>747</v>
      </c>
      <c r="C3319" t="s">
        <v>665</v>
      </c>
      <c r="D3319" t="s">
        <v>675</v>
      </c>
      <c r="E3319" t="s">
        <v>9383</v>
      </c>
      <c r="F3319" t="s">
        <v>9384</v>
      </c>
      <c r="G3319" t="s">
        <v>646</v>
      </c>
    </row>
    <row r="3320" spans="1:7" hidden="1">
      <c r="A3320">
        <v>866637</v>
      </c>
      <c r="B3320" t="s">
        <v>9385</v>
      </c>
      <c r="C3320" t="s">
        <v>665</v>
      </c>
      <c r="D3320" t="s">
        <v>675</v>
      </c>
      <c r="E3320" t="s">
        <v>9386</v>
      </c>
      <c r="F3320" t="s">
        <v>9387</v>
      </c>
      <c r="G3320" t="s">
        <v>888</v>
      </c>
    </row>
    <row r="3321" spans="1:7" hidden="1">
      <c r="A3321">
        <v>867317</v>
      </c>
      <c r="B3321" t="s">
        <v>9388</v>
      </c>
      <c r="C3321" t="s">
        <v>665</v>
      </c>
      <c r="D3321" t="s">
        <v>675</v>
      </c>
      <c r="E3321" t="s">
        <v>9389</v>
      </c>
      <c r="F3321" t="s">
        <v>9390</v>
      </c>
      <c r="G3321" t="s">
        <v>1219</v>
      </c>
    </row>
    <row r="3322" spans="1:7" hidden="1">
      <c r="A3322">
        <v>866215</v>
      </c>
      <c r="B3322" t="s">
        <v>9391</v>
      </c>
      <c r="C3322" t="s">
        <v>665</v>
      </c>
      <c r="D3322" t="s">
        <v>675</v>
      </c>
      <c r="E3322" t="s">
        <v>9392</v>
      </c>
      <c r="F3322" t="s">
        <v>9393</v>
      </c>
      <c r="G3322" t="s">
        <v>860</v>
      </c>
    </row>
    <row r="3323" spans="1:7" hidden="1">
      <c r="A3323">
        <v>864143</v>
      </c>
      <c r="B3323" t="s">
        <v>9394</v>
      </c>
      <c r="C3323" t="s">
        <v>665</v>
      </c>
      <c r="D3323" t="s">
        <v>675</v>
      </c>
      <c r="E3323" t="s">
        <v>835</v>
      </c>
      <c r="F3323" t="s">
        <v>668</v>
      </c>
      <c r="G3323" t="s">
        <v>1263</v>
      </c>
    </row>
    <row r="3324" spans="1:7" hidden="1">
      <c r="A3324">
        <v>867491</v>
      </c>
      <c r="B3324" t="s">
        <v>9395</v>
      </c>
      <c r="C3324" t="s">
        <v>665</v>
      </c>
      <c r="D3324" t="s">
        <v>675</v>
      </c>
      <c r="E3324" t="s">
        <v>9396</v>
      </c>
      <c r="F3324" t="s">
        <v>9397</v>
      </c>
      <c r="G3324" t="s">
        <v>842</v>
      </c>
    </row>
    <row r="3325" spans="1:7" hidden="1">
      <c r="A3325">
        <v>867017</v>
      </c>
      <c r="B3325" t="s">
        <v>9398</v>
      </c>
      <c r="C3325" t="s">
        <v>665</v>
      </c>
      <c r="D3325" t="s">
        <v>675</v>
      </c>
      <c r="E3325" t="s">
        <v>9399</v>
      </c>
      <c r="F3325" t="s">
        <v>9400</v>
      </c>
      <c r="G3325" t="s">
        <v>1049</v>
      </c>
    </row>
    <row r="3326" spans="1:7" hidden="1">
      <c r="A3326">
        <v>867018</v>
      </c>
      <c r="B3326" t="s">
        <v>9401</v>
      </c>
      <c r="C3326" t="s">
        <v>665</v>
      </c>
      <c r="D3326" t="s">
        <v>675</v>
      </c>
      <c r="E3326" t="s">
        <v>9402</v>
      </c>
      <c r="F3326" t="s">
        <v>9403</v>
      </c>
      <c r="G3326" t="s">
        <v>1049</v>
      </c>
    </row>
    <row r="3327" spans="1:7" hidden="1">
      <c r="A3327">
        <v>867421</v>
      </c>
      <c r="B3327" t="s">
        <v>9404</v>
      </c>
      <c r="C3327" t="s">
        <v>665</v>
      </c>
      <c r="D3327" t="s">
        <v>675</v>
      </c>
      <c r="E3327" t="s">
        <v>9405</v>
      </c>
      <c r="F3327" t="s">
        <v>9406</v>
      </c>
      <c r="G3327" t="s">
        <v>1110</v>
      </c>
    </row>
    <row r="3328" spans="1:7" hidden="1">
      <c r="A3328">
        <v>866511</v>
      </c>
      <c r="B3328" t="s">
        <v>9407</v>
      </c>
      <c r="C3328" t="s">
        <v>665</v>
      </c>
      <c r="D3328" t="s">
        <v>675</v>
      </c>
      <c r="E3328" t="s">
        <v>9408</v>
      </c>
      <c r="F3328" t="s">
        <v>9409</v>
      </c>
      <c r="G3328" t="s">
        <v>683</v>
      </c>
    </row>
    <row r="3329" spans="1:7" hidden="1">
      <c r="A3329">
        <v>865928</v>
      </c>
      <c r="B3329" t="s">
        <v>9410</v>
      </c>
      <c r="C3329" t="s">
        <v>665</v>
      </c>
      <c r="D3329" t="s">
        <v>675</v>
      </c>
      <c r="E3329" t="s">
        <v>9411</v>
      </c>
      <c r="F3329" t="s">
        <v>9412</v>
      </c>
      <c r="G3329" t="s">
        <v>901</v>
      </c>
    </row>
    <row r="3330" spans="1:7" hidden="1">
      <c r="A3330">
        <v>864943</v>
      </c>
      <c r="B3330" t="s">
        <v>9413</v>
      </c>
      <c r="C3330" t="s">
        <v>665</v>
      </c>
      <c r="D3330" t="s">
        <v>675</v>
      </c>
      <c r="E3330" t="s">
        <v>9414</v>
      </c>
      <c r="F3330" t="s">
        <v>9415</v>
      </c>
      <c r="G3330" t="s">
        <v>905</v>
      </c>
    </row>
    <row r="3331" spans="1:7" hidden="1">
      <c r="A3331">
        <v>867244</v>
      </c>
      <c r="B3331" t="s">
        <v>9416</v>
      </c>
      <c r="C3331" t="s">
        <v>665</v>
      </c>
      <c r="D3331" t="s">
        <v>675</v>
      </c>
      <c r="E3331" t="s">
        <v>9417</v>
      </c>
      <c r="F3331" t="s">
        <v>9418</v>
      </c>
      <c r="G3331" t="s">
        <v>944</v>
      </c>
    </row>
    <row r="3332" spans="1:7" hidden="1">
      <c r="A3332">
        <v>866512</v>
      </c>
      <c r="B3332" t="s">
        <v>9419</v>
      </c>
      <c r="C3332" t="s">
        <v>665</v>
      </c>
      <c r="D3332" t="s">
        <v>675</v>
      </c>
      <c r="E3332" t="s">
        <v>9420</v>
      </c>
      <c r="F3332" t="s">
        <v>9421</v>
      </c>
      <c r="G3332" t="s">
        <v>683</v>
      </c>
    </row>
    <row r="3333" spans="1:7" hidden="1">
      <c r="A3333">
        <v>865742</v>
      </c>
      <c r="B3333" t="s">
        <v>9422</v>
      </c>
      <c r="C3333" t="s">
        <v>665</v>
      </c>
      <c r="D3333" t="s">
        <v>675</v>
      </c>
      <c r="E3333" t="s">
        <v>9423</v>
      </c>
      <c r="F3333" t="s">
        <v>9424</v>
      </c>
      <c r="G3333" t="s">
        <v>2287</v>
      </c>
    </row>
    <row r="3334" spans="1:7" hidden="1">
      <c r="A3334">
        <v>865159</v>
      </c>
      <c r="B3334" t="s">
        <v>9425</v>
      </c>
      <c r="C3334" t="s">
        <v>665</v>
      </c>
      <c r="D3334" t="s">
        <v>675</v>
      </c>
      <c r="E3334" t="s">
        <v>9426</v>
      </c>
      <c r="F3334" t="s">
        <v>9427</v>
      </c>
      <c r="G3334" t="s">
        <v>846</v>
      </c>
    </row>
    <row r="3335" spans="1:7" hidden="1">
      <c r="A3335">
        <v>867492</v>
      </c>
      <c r="B3335" t="s">
        <v>9428</v>
      </c>
      <c r="C3335" t="s">
        <v>665</v>
      </c>
      <c r="D3335" t="s">
        <v>675</v>
      </c>
      <c r="E3335" t="s">
        <v>9429</v>
      </c>
      <c r="F3335" t="s">
        <v>9430</v>
      </c>
      <c r="G3335" t="s">
        <v>842</v>
      </c>
    </row>
    <row r="3336" spans="1:7" hidden="1">
      <c r="A3336">
        <v>865743</v>
      </c>
      <c r="B3336" t="s">
        <v>9431</v>
      </c>
      <c r="C3336" t="s">
        <v>665</v>
      </c>
      <c r="D3336" t="s">
        <v>675</v>
      </c>
      <c r="E3336" t="s">
        <v>9432</v>
      </c>
      <c r="F3336" t="s">
        <v>9433</v>
      </c>
      <c r="G3336" t="s">
        <v>2287</v>
      </c>
    </row>
    <row r="3337" spans="1:7" hidden="1">
      <c r="A3337">
        <v>866074</v>
      </c>
      <c r="B3337" t="s">
        <v>9434</v>
      </c>
      <c r="C3337" t="s">
        <v>665</v>
      </c>
      <c r="D3337" t="s">
        <v>675</v>
      </c>
      <c r="E3337" t="s">
        <v>9435</v>
      </c>
      <c r="F3337" t="s">
        <v>9436</v>
      </c>
      <c r="G3337" t="s">
        <v>828</v>
      </c>
    </row>
    <row r="3338" spans="1:7" hidden="1">
      <c r="A3338">
        <v>867523</v>
      </c>
      <c r="B3338" t="s">
        <v>9437</v>
      </c>
      <c r="C3338" t="s">
        <v>665</v>
      </c>
      <c r="D3338" t="s">
        <v>675</v>
      </c>
      <c r="E3338" t="s">
        <v>9438</v>
      </c>
      <c r="F3338" t="s">
        <v>9439</v>
      </c>
      <c r="G3338" t="s">
        <v>895</v>
      </c>
    </row>
    <row r="3339" spans="1:7" hidden="1">
      <c r="A3339">
        <v>867493</v>
      </c>
      <c r="B3339" t="s">
        <v>9440</v>
      </c>
      <c r="C3339" t="s">
        <v>665</v>
      </c>
      <c r="D3339" t="s">
        <v>675</v>
      </c>
      <c r="E3339" t="s">
        <v>9441</v>
      </c>
      <c r="F3339" t="s">
        <v>9442</v>
      </c>
      <c r="G3339" t="s">
        <v>842</v>
      </c>
    </row>
    <row r="3340" spans="1:7" hidden="1">
      <c r="A3340">
        <v>867367</v>
      </c>
      <c r="B3340" t="s">
        <v>9443</v>
      </c>
      <c r="C3340" t="s">
        <v>665</v>
      </c>
      <c r="D3340" t="s">
        <v>675</v>
      </c>
      <c r="E3340" t="s">
        <v>9444</v>
      </c>
      <c r="F3340" t="s">
        <v>9445</v>
      </c>
      <c r="G3340" t="s">
        <v>1326</v>
      </c>
    </row>
    <row r="3341" spans="1:7" hidden="1">
      <c r="A3341">
        <v>866378</v>
      </c>
      <c r="B3341" t="s">
        <v>9446</v>
      </c>
      <c r="C3341" t="s">
        <v>665</v>
      </c>
      <c r="D3341" t="s">
        <v>675</v>
      </c>
      <c r="E3341" t="s">
        <v>9447</v>
      </c>
      <c r="F3341" t="s">
        <v>9448</v>
      </c>
      <c r="G3341" t="s">
        <v>1296</v>
      </c>
    </row>
    <row r="3342" spans="1:7" hidden="1">
      <c r="A3342">
        <v>865946</v>
      </c>
      <c r="B3342" t="s">
        <v>9449</v>
      </c>
      <c r="C3342" t="s">
        <v>665</v>
      </c>
      <c r="D3342" t="s">
        <v>675</v>
      </c>
      <c r="E3342" t="s">
        <v>9450</v>
      </c>
      <c r="F3342" t="s">
        <v>9451</v>
      </c>
      <c r="G3342" t="s">
        <v>1103</v>
      </c>
    </row>
    <row r="3343" spans="1:7" hidden="1">
      <c r="A3343">
        <v>866582</v>
      </c>
      <c r="B3343" t="s">
        <v>9452</v>
      </c>
      <c r="C3343" t="s">
        <v>665</v>
      </c>
      <c r="D3343" t="s">
        <v>675</v>
      </c>
      <c r="E3343" t="s">
        <v>9453</v>
      </c>
      <c r="F3343" t="s">
        <v>9454</v>
      </c>
      <c r="G3343" t="s">
        <v>1053</v>
      </c>
    </row>
    <row r="3344" spans="1:7" hidden="1">
      <c r="A3344">
        <v>867555</v>
      </c>
      <c r="B3344" t="s">
        <v>9455</v>
      </c>
      <c r="C3344" t="s">
        <v>665</v>
      </c>
      <c r="D3344" t="s">
        <v>675</v>
      </c>
      <c r="E3344" t="s">
        <v>9456</v>
      </c>
      <c r="F3344" t="s">
        <v>9457</v>
      </c>
      <c r="G3344" t="s">
        <v>898</v>
      </c>
    </row>
    <row r="3345" spans="1:7" hidden="1">
      <c r="A3345">
        <v>865492</v>
      </c>
      <c r="B3345" t="s">
        <v>9458</v>
      </c>
      <c r="C3345" t="s">
        <v>665</v>
      </c>
      <c r="D3345" t="s">
        <v>675</v>
      </c>
      <c r="E3345" t="s">
        <v>9459</v>
      </c>
      <c r="F3345" t="s">
        <v>9460</v>
      </c>
      <c r="G3345" t="s">
        <v>804</v>
      </c>
    </row>
    <row r="3346" spans="1:7" hidden="1">
      <c r="A3346">
        <v>865976</v>
      </c>
      <c r="B3346" t="s">
        <v>9461</v>
      </c>
      <c r="C3346" t="s">
        <v>665</v>
      </c>
      <c r="D3346" t="s">
        <v>675</v>
      </c>
      <c r="E3346" t="s">
        <v>9462</v>
      </c>
      <c r="F3346" t="s">
        <v>9463</v>
      </c>
      <c r="G3346" t="s">
        <v>937</v>
      </c>
    </row>
    <row r="3347" spans="1:7" hidden="1">
      <c r="A3347">
        <v>866555</v>
      </c>
      <c r="B3347" t="s">
        <v>9464</v>
      </c>
      <c r="C3347" t="s">
        <v>665</v>
      </c>
      <c r="D3347" t="s">
        <v>675</v>
      </c>
      <c r="E3347" t="s">
        <v>9465</v>
      </c>
      <c r="F3347" t="s">
        <v>9466</v>
      </c>
      <c r="G3347" t="s">
        <v>779</v>
      </c>
    </row>
    <row r="3348" spans="1:7" hidden="1">
      <c r="A3348">
        <v>867602</v>
      </c>
      <c r="B3348" t="s">
        <v>9467</v>
      </c>
      <c r="C3348" t="s">
        <v>665</v>
      </c>
      <c r="D3348" t="s">
        <v>675</v>
      </c>
      <c r="E3348" t="s">
        <v>9468</v>
      </c>
      <c r="F3348" t="s">
        <v>9469</v>
      </c>
      <c r="G3348" t="s">
        <v>1089</v>
      </c>
    </row>
    <row r="3349" spans="1:7" hidden="1">
      <c r="A3349">
        <v>864250</v>
      </c>
      <c r="B3349" t="s">
        <v>9470</v>
      </c>
      <c r="C3349" t="s">
        <v>665</v>
      </c>
      <c r="D3349" t="s">
        <v>675</v>
      </c>
      <c r="E3349" t="s">
        <v>835</v>
      </c>
      <c r="F3349" t="s">
        <v>668</v>
      </c>
      <c r="G3349" t="s">
        <v>795</v>
      </c>
    </row>
    <row r="3350" spans="1:7" hidden="1">
      <c r="A3350">
        <v>866811</v>
      </c>
      <c r="B3350" t="s">
        <v>9471</v>
      </c>
      <c r="C3350" t="s">
        <v>665</v>
      </c>
      <c r="D3350" t="s">
        <v>675</v>
      </c>
      <c r="E3350" t="s">
        <v>9472</v>
      </c>
      <c r="F3350" t="s">
        <v>9473</v>
      </c>
      <c r="G3350" t="s">
        <v>809</v>
      </c>
    </row>
    <row r="3351" spans="1:7" hidden="1">
      <c r="A3351">
        <v>866379</v>
      </c>
      <c r="B3351" t="s">
        <v>9474</v>
      </c>
      <c r="C3351" t="s">
        <v>665</v>
      </c>
      <c r="D3351" t="s">
        <v>675</v>
      </c>
      <c r="E3351" t="s">
        <v>9475</v>
      </c>
      <c r="F3351" t="s">
        <v>9476</v>
      </c>
      <c r="G3351" t="s">
        <v>1296</v>
      </c>
    </row>
    <row r="3352" spans="1:7" hidden="1">
      <c r="A3352">
        <v>865442</v>
      </c>
      <c r="B3352" t="s">
        <v>9477</v>
      </c>
      <c r="C3352" t="s">
        <v>665</v>
      </c>
      <c r="D3352" t="s">
        <v>675</v>
      </c>
      <c r="E3352" t="s">
        <v>9478</v>
      </c>
      <c r="F3352" t="s">
        <v>9479</v>
      </c>
      <c r="G3352" t="s">
        <v>669</v>
      </c>
    </row>
    <row r="3353" spans="1:7" hidden="1">
      <c r="A3353">
        <v>866380</v>
      </c>
      <c r="B3353" t="s">
        <v>9480</v>
      </c>
      <c r="C3353" t="s">
        <v>665</v>
      </c>
      <c r="D3353" t="s">
        <v>675</v>
      </c>
      <c r="E3353" t="s">
        <v>9481</v>
      </c>
      <c r="F3353" t="s">
        <v>9482</v>
      </c>
      <c r="G3353" t="s">
        <v>1296</v>
      </c>
    </row>
    <row r="3354" spans="1:7" hidden="1">
      <c r="A3354">
        <v>865259</v>
      </c>
      <c r="B3354" t="s">
        <v>9483</v>
      </c>
      <c r="C3354" t="s">
        <v>665</v>
      </c>
      <c r="D3354" t="s">
        <v>675</v>
      </c>
      <c r="E3354" t="s">
        <v>9484</v>
      </c>
      <c r="F3354" t="s">
        <v>9485</v>
      </c>
      <c r="G3354" t="s">
        <v>1511</v>
      </c>
    </row>
    <row r="3355" spans="1:7" hidden="1">
      <c r="A3355">
        <v>867019</v>
      </c>
      <c r="B3355" t="s">
        <v>9486</v>
      </c>
      <c r="C3355" t="s">
        <v>665</v>
      </c>
      <c r="D3355" t="s">
        <v>675</v>
      </c>
      <c r="E3355" t="s">
        <v>9487</v>
      </c>
      <c r="F3355" t="s">
        <v>9488</v>
      </c>
      <c r="G3355" t="s">
        <v>1049</v>
      </c>
    </row>
    <row r="3356" spans="1:7" hidden="1">
      <c r="A3356">
        <v>865822</v>
      </c>
      <c r="B3356" t="s">
        <v>9489</v>
      </c>
      <c r="C3356" t="s">
        <v>665</v>
      </c>
      <c r="D3356" t="s">
        <v>675</v>
      </c>
      <c r="E3356" t="s">
        <v>9490</v>
      </c>
      <c r="F3356" t="s">
        <v>9491</v>
      </c>
      <c r="G3356" t="s">
        <v>1619</v>
      </c>
    </row>
    <row r="3357" spans="1:7" hidden="1">
      <c r="A3357">
        <v>865320</v>
      </c>
      <c r="B3357" t="s">
        <v>9492</v>
      </c>
      <c r="C3357" t="s">
        <v>665</v>
      </c>
      <c r="D3357" t="s">
        <v>675</v>
      </c>
      <c r="E3357" t="s">
        <v>9493</v>
      </c>
      <c r="F3357" t="s">
        <v>9494</v>
      </c>
      <c r="G3357" t="s">
        <v>1241</v>
      </c>
    </row>
    <row r="3358" spans="1:7" hidden="1">
      <c r="A3358">
        <v>866812</v>
      </c>
      <c r="B3358" t="s">
        <v>9495</v>
      </c>
      <c r="C3358" t="s">
        <v>665</v>
      </c>
      <c r="D3358" t="s">
        <v>675</v>
      </c>
      <c r="E3358" t="s">
        <v>9496</v>
      </c>
      <c r="F3358" t="s">
        <v>9497</v>
      </c>
      <c r="G3358" t="s">
        <v>809</v>
      </c>
    </row>
    <row r="3359" spans="1:7" hidden="1">
      <c r="A3359">
        <v>865199</v>
      </c>
      <c r="B3359" t="s">
        <v>9498</v>
      </c>
      <c r="C3359" t="s">
        <v>665</v>
      </c>
      <c r="D3359" t="s">
        <v>675</v>
      </c>
      <c r="E3359" t="s">
        <v>9499</v>
      </c>
      <c r="F3359" t="s">
        <v>9500</v>
      </c>
      <c r="G3359" t="s">
        <v>1114</v>
      </c>
    </row>
    <row r="3360" spans="1:7" hidden="1">
      <c r="A3360">
        <v>865530</v>
      </c>
      <c r="B3360" t="s">
        <v>9501</v>
      </c>
      <c r="C3360" t="s">
        <v>665</v>
      </c>
      <c r="D3360" t="s">
        <v>675</v>
      </c>
      <c r="E3360" t="s">
        <v>9502</v>
      </c>
      <c r="F3360" t="s">
        <v>9503</v>
      </c>
      <c r="G3360" t="s">
        <v>1038</v>
      </c>
    </row>
    <row r="3361" spans="1:7" hidden="1">
      <c r="A3361">
        <v>867345</v>
      </c>
      <c r="B3361" t="s">
        <v>9504</v>
      </c>
      <c r="C3361" t="s">
        <v>665</v>
      </c>
      <c r="D3361" t="s">
        <v>675</v>
      </c>
      <c r="E3361" t="s">
        <v>9505</v>
      </c>
      <c r="F3361" t="s">
        <v>9506</v>
      </c>
      <c r="G3361" t="s">
        <v>955</v>
      </c>
    </row>
    <row r="3362" spans="1:7" hidden="1">
      <c r="A3362">
        <v>866381</v>
      </c>
      <c r="B3362" t="s">
        <v>9507</v>
      </c>
      <c r="C3362" t="s">
        <v>665</v>
      </c>
      <c r="D3362" t="s">
        <v>675</v>
      </c>
      <c r="E3362" t="s">
        <v>9508</v>
      </c>
      <c r="F3362" t="s">
        <v>9509</v>
      </c>
      <c r="G3362" t="s">
        <v>1296</v>
      </c>
    </row>
    <row r="3363" spans="1:7" hidden="1">
      <c r="A3363">
        <v>866382</v>
      </c>
      <c r="B3363" t="s">
        <v>9510</v>
      </c>
      <c r="C3363" t="s">
        <v>665</v>
      </c>
      <c r="D3363" t="s">
        <v>675</v>
      </c>
      <c r="E3363" t="s">
        <v>9511</v>
      </c>
      <c r="F3363" t="s">
        <v>9512</v>
      </c>
      <c r="G3363" t="s">
        <v>1296</v>
      </c>
    </row>
    <row r="3364" spans="1:7" hidden="1">
      <c r="A3364">
        <v>867245</v>
      </c>
      <c r="B3364" t="s">
        <v>9513</v>
      </c>
      <c r="C3364" t="s">
        <v>665</v>
      </c>
      <c r="D3364" t="s">
        <v>675</v>
      </c>
      <c r="E3364" t="s">
        <v>9514</v>
      </c>
      <c r="F3364" t="s">
        <v>9515</v>
      </c>
      <c r="G3364" t="s">
        <v>944</v>
      </c>
    </row>
    <row r="3365" spans="1:7" hidden="1">
      <c r="A3365">
        <v>867020</v>
      </c>
      <c r="B3365" t="s">
        <v>9516</v>
      </c>
      <c r="C3365" t="s">
        <v>665</v>
      </c>
      <c r="D3365" t="s">
        <v>675</v>
      </c>
      <c r="E3365" t="s">
        <v>9517</v>
      </c>
      <c r="F3365" t="s">
        <v>9518</v>
      </c>
      <c r="G3365" t="s">
        <v>1049</v>
      </c>
    </row>
    <row r="3366" spans="1:7" hidden="1">
      <c r="A3366">
        <v>867603</v>
      </c>
      <c r="B3366" t="s">
        <v>9519</v>
      </c>
      <c r="C3366" t="s">
        <v>665</v>
      </c>
      <c r="D3366" t="s">
        <v>675</v>
      </c>
      <c r="E3366" t="s">
        <v>9520</v>
      </c>
      <c r="F3366" t="s">
        <v>9521</v>
      </c>
      <c r="G3366" t="s">
        <v>1089</v>
      </c>
    </row>
    <row r="3367" spans="1:7" hidden="1">
      <c r="A3367">
        <v>866076</v>
      </c>
      <c r="B3367" t="s">
        <v>9522</v>
      </c>
      <c r="C3367" t="s">
        <v>665</v>
      </c>
      <c r="D3367" t="s">
        <v>675</v>
      </c>
      <c r="E3367" t="s">
        <v>9523</v>
      </c>
      <c r="F3367" t="s">
        <v>9524</v>
      </c>
      <c r="G3367" t="s">
        <v>828</v>
      </c>
    </row>
    <row r="3368" spans="1:7" hidden="1">
      <c r="A3368">
        <v>867604</v>
      </c>
      <c r="B3368" t="s">
        <v>9525</v>
      </c>
      <c r="C3368" t="s">
        <v>665</v>
      </c>
      <c r="D3368" t="s">
        <v>675</v>
      </c>
      <c r="E3368" t="s">
        <v>9526</v>
      </c>
      <c r="F3368" t="s">
        <v>9527</v>
      </c>
      <c r="G3368" t="s">
        <v>1089</v>
      </c>
    </row>
    <row r="3369" spans="1:7" hidden="1">
      <c r="A3369">
        <v>867156</v>
      </c>
      <c r="B3369" t="s">
        <v>9528</v>
      </c>
      <c r="C3369" t="s">
        <v>665</v>
      </c>
      <c r="D3369" t="s">
        <v>675</v>
      </c>
      <c r="E3369" t="s">
        <v>9529</v>
      </c>
      <c r="F3369" t="s">
        <v>9530</v>
      </c>
      <c r="G3369" t="s">
        <v>851</v>
      </c>
    </row>
    <row r="3370" spans="1:7" hidden="1">
      <c r="A3370">
        <v>867021</v>
      </c>
      <c r="B3370" t="s">
        <v>9531</v>
      </c>
      <c r="C3370" t="s">
        <v>665</v>
      </c>
      <c r="D3370" t="s">
        <v>675</v>
      </c>
      <c r="E3370" t="s">
        <v>9532</v>
      </c>
      <c r="F3370" t="s">
        <v>9533</v>
      </c>
      <c r="G3370" t="s">
        <v>1049</v>
      </c>
    </row>
    <row r="3371" spans="1:7" hidden="1">
      <c r="A3371">
        <v>865160</v>
      </c>
      <c r="B3371" t="s">
        <v>9534</v>
      </c>
      <c r="C3371" t="s">
        <v>665</v>
      </c>
      <c r="D3371" t="s">
        <v>675</v>
      </c>
      <c r="E3371" t="s">
        <v>9535</v>
      </c>
      <c r="F3371" t="s">
        <v>9536</v>
      </c>
      <c r="G3371" t="s">
        <v>846</v>
      </c>
    </row>
    <row r="3372" spans="1:7" hidden="1">
      <c r="A3372">
        <v>866099</v>
      </c>
      <c r="B3372" t="s">
        <v>9537</v>
      </c>
      <c r="C3372" t="s">
        <v>665</v>
      </c>
      <c r="D3372" t="s">
        <v>675</v>
      </c>
      <c r="E3372" t="s">
        <v>9538</v>
      </c>
      <c r="F3372" t="s">
        <v>9539</v>
      </c>
      <c r="G3372" t="s">
        <v>1448</v>
      </c>
    </row>
    <row r="3373" spans="1:7" hidden="1">
      <c r="A3373">
        <v>866813</v>
      </c>
      <c r="B3373" t="s">
        <v>9540</v>
      </c>
      <c r="C3373" t="s">
        <v>665</v>
      </c>
      <c r="D3373" t="s">
        <v>675</v>
      </c>
      <c r="E3373" t="s">
        <v>9541</v>
      </c>
      <c r="F3373" t="s">
        <v>9542</v>
      </c>
      <c r="G3373" t="s">
        <v>809</v>
      </c>
    </row>
    <row r="3374" spans="1:7" hidden="1">
      <c r="A3374">
        <v>867157</v>
      </c>
      <c r="B3374" t="s">
        <v>9543</v>
      </c>
      <c r="C3374" t="s">
        <v>665</v>
      </c>
      <c r="D3374" t="s">
        <v>675</v>
      </c>
      <c r="E3374" t="s">
        <v>9544</v>
      </c>
      <c r="F3374" t="s">
        <v>9545</v>
      </c>
      <c r="G3374" t="s">
        <v>851</v>
      </c>
    </row>
    <row r="3375" spans="1:7" hidden="1">
      <c r="A3375">
        <v>865994</v>
      </c>
      <c r="B3375" t="s">
        <v>9546</v>
      </c>
      <c r="C3375" t="s">
        <v>665</v>
      </c>
      <c r="D3375" t="s">
        <v>675</v>
      </c>
      <c r="E3375" t="s">
        <v>9547</v>
      </c>
      <c r="F3375" t="s">
        <v>9548</v>
      </c>
      <c r="G3375" t="s">
        <v>799</v>
      </c>
    </row>
    <row r="3376" spans="1:7" hidden="1">
      <c r="A3376">
        <v>864944</v>
      </c>
      <c r="B3376" t="s">
        <v>9549</v>
      </c>
      <c r="C3376" t="s">
        <v>665</v>
      </c>
      <c r="D3376" t="s">
        <v>675</v>
      </c>
      <c r="E3376" t="s">
        <v>9550</v>
      </c>
      <c r="F3376" t="s">
        <v>9551</v>
      </c>
      <c r="G3376" t="s">
        <v>905</v>
      </c>
    </row>
    <row r="3377" spans="1:7" hidden="1">
      <c r="A3377">
        <v>864142</v>
      </c>
      <c r="B3377" t="s">
        <v>9552</v>
      </c>
      <c r="C3377" t="s">
        <v>665</v>
      </c>
      <c r="D3377" t="s">
        <v>675</v>
      </c>
      <c r="E3377" t="s">
        <v>835</v>
      </c>
      <c r="F3377" t="s">
        <v>668</v>
      </c>
      <c r="G3377" t="s">
        <v>1263</v>
      </c>
    </row>
    <row r="3378" spans="1:7" hidden="1">
      <c r="A3378">
        <v>865069</v>
      </c>
      <c r="B3378" t="s">
        <v>9553</v>
      </c>
      <c r="C3378" t="s">
        <v>665</v>
      </c>
      <c r="D3378" t="s">
        <v>675</v>
      </c>
      <c r="E3378" t="s">
        <v>9554</v>
      </c>
      <c r="F3378" t="s">
        <v>9555</v>
      </c>
      <c r="G3378" t="s">
        <v>1139</v>
      </c>
    </row>
    <row r="3379" spans="1:7" hidden="1">
      <c r="A3379">
        <v>867022</v>
      </c>
      <c r="B3379" t="s">
        <v>9556</v>
      </c>
      <c r="C3379" t="s">
        <v>665</v>
      </c>
      <c r="D3379" t="s">
        <v>675</v>
      </c>
      <c r="E3379" t="s">
        <v>9557</v>
      </c>
      <c r="F3379" t="s">
        <v>9558</v>
      </c>
      <c r="G3379" t="s">
        <v>1049</v>
      </c>
    </row>
    <row r="3380" spans="1:7" hidden="1">
      <c r="A3380">
        <v>867318</v>
      </c>
      <c r="B3380" t="s">
        <v>9559</v>
      </c>
      <c r="C3380" t="s">
        <v>665</v>
      </c>
      <c r="D3380" t="s">
        <v>675</v>
      </c>
      <c r="E3380" t="s">
        <v>9560</v>
      </c>
      <c r="F3380" t="s">
        <v>9561</v>
      </c>
      <c r="G3380" t="s">
        <v>1219</v>
      </c>
    </row>
    <row r="3381" spans="1:7" hidden="1">
      <c r="A3381">
        <v>866216</v>
      </c>
      <c r="B3381" t="s">
        <v>9562</v>
      </c>
      <c r="C3381" t="s">
        <v>665</v>
      </c>
      <c r="D3381" t="s">
        <v>675</v>
      </c>
      <c r="E3381" t="s">
        <v>9563</v>
      </c>
      <c r="F3381" t="s">
        <v>9564</v>
      </c>
      <c r="G3381" t="s">
        <v>860</v>
      </c>
    </row>
    <row r="3382" spans="1:7" hidden="1">
      <c r="A3382">
        <v>865443</v>
      </c>
      <c r="B3382" t="s">
        <v>9565</v>
      </c>
      <c r="C3382" t="s">
        <v>665</v>
      </c>
      <c r="D3382" t="s">
        <v>675</v>
      </c>
      <c r="E3382" t="s">
        <v>9566</v>
      </c>
      <c r="F3382" t="s">
        <v>9567</v>
      </c>
      <c r="G3382" t="s">
        <v>669</v>
      </c>
    </row>
    <row r="3383" spans="1:7" hidden="1">
      <c r="A3383">
        <v>866217</v>
      </c>
      <c r="B3383" t="s">
        <v>9568</v>
      </c>
      <c r="C3383" t="s">
        <v>665</v>
      </c>
      <c r="D3383" t="s">
        <v>675</v>
      </c>
      <c r="E3383" t="s">
        <v>9569</v>
      </c>
      <c r="F3383" t="s">
        <v>9570</v>
      </c>
      <c r="G3383" t="s">
        <v>860</v>
      </c>
    </row>
    <row r="3384" spans="1:7" hidden="1">
      <c r="A3384">
        <v>865777</v>
      </c>
      <c r="B3384" t="s">
        <v>9571</v>
      </c>
      <c r="C3384" t="s">
        <v>665</v>
      </c>
      <c r="D3384" t="s">
        <v>675</v>
      </c>
      <c r="E3384" t="s">
        <v>9572</v>
      </c>
      <c r="F3384" t="s">
        <v>9573</v>
      </c>
      <c r="G3384" t="s">
        <v>913</v>
      </c>
    </row>
    <row r="3385" spans="1:7" hidden="1">
      <c r="A3385">
        <v>865389</v>
      </c>
      <c r="B3385" t="s">
        <v>9574</v>
      </c>
      <c r="C3385" t="s">
        <v>665</v>
      </c>
      <c r="D3385" t="s">
        <v>675</v>
      </c>
      <c r="E3385" t="s">
        <v>9575</v>
      </c>
      <c r="F3385" t="s">
        <v>9576</v>
      </c>
      <c r="G3385" t="s">
        <v>1078</v>
      </c>
    </row>
    <row r="3386" spans="1:7" hidden="1">
      <c r="A3386">
        <v>865576</v>
      </c>
      <c r="B3386" t="s">
        <v>9577</v>
      </c>
      <c r="C3386" t="s">
        <v>665</v>
      </c>
      <c r="D3386" t="s">
        <v>675</v>
      </c>
      <c r="E3386" t="s">
        <v>9578</v>
      </c>
      <c r="F3386" t="s">
        <v>9579</v>
      </c>
      <c r="G3386" t="s">
        <v>685</v>
      </c>
    </row>
    <row r="3387" spans="1:7" hidden="1">
      <c r="A3387">
        <v>865343</v>
      </c>
      <c r="B3387" t="s">
        <v>9580</v>
      </c>
      <c r="C3387" t="s">
        <v>665</v>
      </c>
      <c r="D3387" t="s">
        <v>675</v>
      </c>
      <c r="E3387" t="s">
        <v>9581</v>
      </c>
      <c r="F3387" t="s">
        <v>9582</v>
      </c>
      <c r="G3387" t="s">
        <v>925</v>
      </c>
    </row>
    <row r="3388" spans="1:7" hidden="1">
      <c r="A3388">
        <v>867023</v>
      </c>
      <c r="B3388" t="s">
        <v>9583</v>
      </c>
      <c r="C3388" t="s">
        <v>665</v>
      </c>
      <c r="D3388" t="s">
        <v>675</v>
      </c>
      <c r="E3388" t="s">
        <v>9584</v>
      </c>
      <c r="F3388" t="s">
        <v>9585</v>
      </c>
      <c r="G3388" t="s">
        <v>1049</v>
      </c>
    </row>
    <row r="3389" spans="1:7" hidden="1">
      <c r="A3389">
        <v>866513</v>
      </c>
      <c r="B3389" t="s">
        <v>9586</v>
      </c>
      <c r="C3389" t="s">
        <v>665</v>
      </c>
      <c r="D3389" t="s">
        <v>675</v>
      </c>
      <c r="E3389" t="s">
        <v>9587</v>
      </c>
      <c r="F3389" t="s">
        <v>9588</v>
      </c>
      <c r="G3389" t="s">
        <v>683</v>
      </c>
    </row>
    <row r="3390" spans="1:7" hidden="1">
      <c r="A3390">
        <v>866866</v>
      </c>
      <c r="B3390" t="s">
        <v>9589</v>
      </c>
      <c r="C3390" t="s">
        <v>665</v>
      </c>
      <c r="D3390" t="s">
        <v>675</v>
      </c>
      <c r="E3390" t="s">
        <v>9590</v>
      </c>
      <c r="F3390" t="s">
        <v>9591</v>
      </c>
      <c r="G3390" t="s">
        <v>1341</v>
      </c>
    </row>
    <row r="3391" spans="1:7" hidden="1">
      <c r="A3391">
        <v>867158</v>
      </c>
      <c r="B3391" t="s">
        <v>9592</v>
      </c>
      <c r="C3391" t="s">
        <v>665</v>
      </c>
      <c r="D3391" t="s">
        <v>675</v>
      </c>
      <c r="E3391" t="s">
        <v>9593</v>
      </c>
      <c r="F3391" t="s">
        <v>9594</v>
      </c>
      <c r="G3391" t="s">
        <v>851</v>
      </c>
    </row>
    <row r="3392" spans="1:7" hidden="1">
      <c r="A3392">
        <v>867024</v>
      </c>
      <c r="B3392" t="s">
        <v>9595</v>
      </c>
      <c r="C3392" t="s">
        <v>665</v>
      </c>
      <c r="D3392" t="s">
        <v>675</v>
      </c>
      <c r="E3392" t="s">
        <v>9596</v>
      </c>
      <c r="F3392" t="s">
        <v>9597</v>
      </c>
      <c r="G3392" t="s">
        <v>1049</v>
      </c>
    </row>
    <row r="3393" spans="1:7" hidden="1">
      <c r="A3393">
        <v>867159</v>
      </c>
      <c r="B3393" t="s">
        <v>9598</v>
      </c>
      <c r="C3393" t="s">
        <v>665</v>
      </c>
      <c r="D3393" t="s">
        <v>675</v>
      </c>
      <c r="E3393" t="s">
        <v>9599</v>
      </c>
      <c r="F3393" t="s">
        <v>9600</v>
      </c>
      <c r="G3393" t="s">
        <v>851</v>
      </c>
    </row>
    <row r="3394" spans="1:7" hidden="1">
      <c r="A3394">
        <v>864945</v>
      </c>
      <c r="B3394" t="s">
        <v>9601</v>
      </c>
      <c r="C3394" t="s">
        <v>665</v>
      </c>
      <c r="D3394" t="s">
        <v>675</v>
      </c>
      <c r="E3394" t="s">
        <v>9602</v>
      </c>
      <c r="F3394" t="s">
        <v>9603</v>
      </c>
      <c r="G3394" t="s">
        <v>905</v>
      </c>
    </row>
    <row r="3395" spans="1:7" hidden="1">
      <c r="A3395">
        <v>864441</v>
      </c>
      <c r="B3395" t="s">
        <v>9604</v>
      </c>
      <c r="C3395" t="s">
        <v>665</v>
      </c>
      <c r="D3395" t="s">
        <v>675</v>
      </c>
      <c r="E3395" t="s">
        <v>835</v>
      </c>
      <c r="F3395" t="s">
        <v>668</v>
      </c>
      <c r="G3395" t="s">
        <v>997</v>
      </c>
    </row>
    <row r="3396" spans="1:7" hidden="1">
      <c r="A3396">
        <v>864138</v>
      </c>
      <c r="B3396" t="s">
        <v>9605</v>
      </c>
      <c r="C3396" t="s">
        <v>665</v>
      </c>
      <c r="D3396" t="s">
        <v>675</v>
      </c>
      <c r="E3396" t="s">
        <v>835</v>
      </c>
      <c r="F3396" t="s">
        <v>668</v>
      </c>
      <c r="G3396" t="s">
        <v>1263</v>
      </c>
    </row>
    <row r="3397" spans="1:7" hidden="1">
      <c r="A3397">
        <v>865363</v>
      </c>
      <c r="B3397" t="s">
        <v>9606</v>
      </c>
      <c r="C3397" t="s">
        <v>665</v>
      </c>
      <c r="D3397" t="s">
        <v>675</v>
      </c>
      <c r="E3397" t="s">
        <v>9607</v>
      </c>
      <c r="F3397" t="s">
        <v>9608</v>
      </c>
      <c r="G3397" t="s">
        <v>909</v>
      </c>
    </row>
    <row r="3398" spans="1:7" hidden="1">
      <c r="A3398">
        <v>864946</v>
      </c>
      <c r="B3398" t="s">
        <v>9609</v>
      </c>
      <c r="C3398" t="s">
        <v>665</v>
      </c>
      <c r="D3398" t="s">
        <v>675</v>
      </c>
      <c r="E3398" t="s">
        <v>9610</v>
      </c>
      <c r="F3398" t="s">
        <v>9611</v>
      </c>
      <c r="G3398" t="s">
        <v>905</v>
      </c>
    </row>
    <row r="3399" spans="1:7" hidden="1">
      <c r="A3399">
        <v>867368</v>
      </c>
      <c r="B3399" t="s">
        <v>9612</v>
      </c>
      <c r="C3399" t="s">
        <v>665</v>
      </c>
      <c r="D3399" t="s">
        <v>675</v>
      </c>
      <c r="E3399" t="s">
        <v>9613</v>
      </c>
      <c r="F3399" t="s">
        <v>9614</v>
      </c>
      <c r="G3399" t="s">
        <v>1326</v>
      </c>
    </row>
    <row r="3400" spans="1:7" hidden="1">
      <c r="A3400">
        <v>864443</v>
      </c>
      <c r="B3400" t="s">
        <v>9615</v>
      </c>
      <c r="C3400" t="s">
        <v>665</v>
      </c>
      <c r="D3400" t="s">
        <v>675</v>
      </c>
      <c r="E3400" t="s">
        <v>835</v>
      </c>
      <c r="F3400" t="s">
        <v>668</v>
      </c>
      <c r="G3400" t="s">
        <v>1049</v>
      </c>
    </row>
    <row r="3401" spans="1:7" hidden="1">
      <c r="A3401">
        <v>864238</v>
      </c>
      <c r="B3401" t="s">
        <v>9616</v>
      </c>
      <c r="C3401" t="s">
        <v>665</v>
      </c>
      <c r="D3401" t="s">
        <v>675</v>
      </c>
      <c r="E3401" t="s">
        <v>835</v>
      </c>
      <c r="F3401" t="s">
        <v>668</v>
      </c>
      <c r="G3401" t="s">
        <v>685</v>
      </c>
    </row>
    <row r="3402" spans="1:7" hidden="1">
      <c r="A3402">
        <v>864153</v>
      </c>
      <c r="B3402" t="s">
        <v>9617</v>
      </c>
      <c r="C3402" t="s">
        <v>665</v>
      </c>
      <c r="D3402" t="s">
        <v>675</v>
      </c>
      <c r="E3402" t="s">
        <v>835</v>
      </c>
      <c r="F3402" t="s">
        <v>668</v>
      </c>
      <c r="G3402" t="s">
        <v>905</v>
      </c>
    </row>
    <row r="3403" spans="1:7" hidden="1">
      <c r="A3403">
        <v>864319</v>
      </c>
      <c r="B3403" t="s">
        <v>9618</v>
      </c>
      <c r="C3403" t="s">
        <v>665</v>
      </c>
      <c r="D3403" t="s">
        <v>675</v>
      </c>
      <c r="E3403" t="s">
        <v>835</v>
      </c>
      <c r="F3403" t="s">
        <v>668</v>
      </c>
      <c r="G3403" t="s">
        <v>1126</v>
      </c>
    </row>
    <row r="3404" spans="1:7" hidden="1">
      <c r="A3404">
        <v>864519</v>
      </c>
      <c r="B3404" t="s">
        <v>9619</v>
      </c>
      <c r="C3404" t="s">
        <v>665</v>
      </c>
      <c r="D3404" t="s">
        <v>675</v>
      </c>
      <c r="E3404" t="s">
        <v>835</v>
      </c>
      <c r="F3404" t="s">
        <v>668</v>
      </c>
      <c r="G3404" t="s">
        <v>1334</v>
      </c>
    </row>
    <row r="3405" spans="1:7" hidden="1">
      <c r="A3405">
        <v>864591</v>
      </c>
      <c r="B3405" t="s">
        <v>9620</v>
      </c>
      <c r="C3405" t="s">
        <v>665</v>
      </c>
      <c r="D3405" t="s">
        <v>675</v>
      </c>
      <c r="E3405" t="s">
        <v>835</v>
      </c>
      <c r="F3405" t="s">
        <v>668</v>
      </c>
      <c r="G3405" t="s">
        <v>1139</v>
      </c>
    </row>
    <row r="3406" spans="1:7" hidden="1">
      <c r="A3406">
        <v>864605</v>
      </c>
      <c r="B3406" t="s">
        <v>9621</v>
      </c>
      <c r="C3406" t="s">
        <v>665</v>
      </c>
      <c r="D3406" t="s">
        <v>675</v>
      </c>
      <c r="E3406" t="s">
        <v>835</v>
      </c>
      <c r="F3406" t="s">
        <v>668</v>
      </c>
      <c r="G3406" t="s">
        <v>1263</v>
      </c>
    </row>
    <row r="3407" spans="1:7" hidden="1">
      <c r="A3407">
        <v>864444</v>
      </c>
      <c r="B3407" t="s">
        <v>9622</v>
      </c>
      <c r="C3407" t="s">
        <v>665</v>
      </c>
      <c r="D3407" t="s">
        <v>675</v>
      </c>
      <c r="E3407" t="s">
        <v>835</v>
      </c>
      <c r="F3407" t="s">
        <v>668</v>
      </c>
      <c r="G3407" t="s">
        <v>961</v>
      </c>
    </row>
    <row r="3408" spans="1:7" hidden="1">
      <c r="A3408">
        <v>864569</v>
      </c>
      <c r="B3408" t="s">
        <v>9623</v>
      </c>
      <c r="C3408" t="s">
        <v>665</v>
      </c>
      <c r="D3408" t="s">
        <v>675</v>
      </c>
      <c r="E3408" t="s">
        <v>835</v>
      </c>
      <c r="F3408" t="s">
        <v>668</v>
      </c>
      <c r="G3408" t="s">
        <v>1162</v>
      </c>
    </row>
    <row r="3409" spans="1:7" hidden="1">
      <c r="A3409">
        <v>864445</v>
      </c>
      <c r="B3409" t="s">
        <v>9624</v>
      </c>
      <c r="C3409" t="s">
        <v>665</v>
      </c>
      <c r="D3409" t="s">
        <v>675</v>
      </c>
      <c r="E3409" t="s">
        <v>835</v>
      </c>
      <c r="F3409" t="s">
        <v>668</v>
      </c>
      <c r="G3409" t="s">
        <v>884</v>
      </c>
    </row>
    <row r="3410" spans="1:7" hidden="1">
      <c r="A3410">
        <v>864520</v>
      </c>
      <c r="B3410" t="s">
        <v>9625</v>
      </c>
      <c r="C3410" t="s">
        <v>665</v>
      </c>
      <c r="D3410" t="s">
        <v>675</v>
      </c>
      <c r="E3410" t="s">
        <v>835</v>
      </c>
      <c r="F3410" t="s">
        <v>668</v>
      </c>
      <c r="G3410" t="s">
        <v>901</v>
      </c>
    </row>
    <row r="3411" spans="1:7" hidden="1">
      <c r="A3411">
        <v>864243</v>
      </c>
      <c r="B3411" t="s">
        <v>9626</v>
      </c>
      <c r="C3411" t="s">
        <v>665</v>
      </c>
      <c r="D3411" t="s">
        <v>675</v>
      </c>
      <c r="E3411" t="s">
        <v>835</v>
      </c>
      <c r="F3411" t="s">
        <v>668</v>
      </c>
      <c r="G3411" t="s">
        <v>1128</v>
      </c>
    </row>
    <row r="3412" spans="1:7" hidden="1">
      <c r="A3412">
        <v>864446</v>
      </c>
      <c r="B3412" t="s">
        <v>9627</v>
      </c>
      <c r="C3412" t="s">
        <v>665</v>
      </c>
      <c r="D3412" t="s">
        <v>675</v>
      </c>
      <c r="E3412" t="s">
        <v>835</v>
      </c>
      <c r="F3412" t="s">
        <v>668</v>
      </c>
      <c r="G3412" t="s">
        <v>1110</v>
      </c>
    </row>
    <row r="3413" spans="1:7" hidden="1">
      <c r="A3413">
        <v>864197</v>
      </c>
      <c r="B3413" t="s">
        <v>9628</v>
      </c>
      <c r="C3413" t="s">
        <v>665</v>
      </c>
      <c r="D3413" t="s">
        <v>675</v>
      </c>
      <c r="E3413" t="s">
        <v>835</v>
      </c>
      <c r="F3413" t="s">
        <v>668</v>
      </c>
      <c r="G3413" t="s">
        <v>874</v>
      </c>
    </row>
    <row r="3414" spans="1:7" hidden="1">
      <c r="A3414">
        <v>865102</v>
      </c>
      <c r="B3414" t="s">
        <v>9629</v>
      </c>
      <c r="C3414" t="s">
        <v>665</v>
      </c>
      <c r="D3414" t="s">
        <v>675</v>
      </c>
      <c r="E3414" t="s">
        <v>9630</v>
      </c>
      <c r="F3414" t="s">
        <v>9631</v>
      </c>
      <c r="G3414" t="s">
        <v>1334</v>
      </c>
    </row>
    <row r="3415" spans="1:7" hidden="1">
      <c r="A3415">
        <v>865688</v>
      </c>
      <c r="B3415" t="s">
        <v>9632</v>
      </c>
      <c r="C3415" t="s">
        <v>665</v>
      </c>
      <c r="D3415" t="s">
        <v>675</v>
      </c>
      <c r="E3415" t="s">
        <v>9633</v>
      </c>
      <c r="F3415" t="s">
        <v>9634</v>
      </c>
      <c r="G3415" t="s">
        <v>795</v>
      </c>
    </row>
    <row r="3416" spans="1:7" hidden="1">
      <c r="A3416">
        <v>867422</v>
      </c>
      <c r="B3416" t="s">
        <v>9635</v>
      </c>
      <c r="C3416" t="s">
        <v>665</v>
      </c>
      <c r="D3416" t="s">
        <v>675</v>
      </c>
      <c r="E3416" t="s">
        <v>9636</v>
      </c>
      <c r="F3416" t="s">
        <v>9637</v>
      </c>
      <c r="G3416" t="s">
        <v>1110</v>
      </c>
    </row>
    <row r="3417" spans="1:7" hidden="1">
      <c r="A3417">
        <v>865577</v>
      </c>
      <c r="B3417" t="s">
        <v>9638</v>
      </c>
      <c r="C3417" t="s">
        <v>665</v>
      </c>
      <c r="D3417" t="s">
        <v>675</v>
      </c>
      <c r="E3417" t="s">
        <v>9639</v>
      </c>
      <c r="F3417" t="s">
        <v>9640</v>
      </c>
      <c r="G3417" t="s">
        <v>685</v>
      </c>
    </row>
    <row r="3418" spans="1:7" hidden="1">
      <c r="A3418">
        <v>864530</v>
      </c>
      <c r="B3418" t="s">
        <v>9641</v>
      </c>
      <c r="C3418" t="s">
        <v>665</v>
      </c>
      <c r="D3418" t="s">
        <v>675</v>
      </c>
      <c r="E3418" t="s">
        <v>835</v>
      </c>
      <c r="F3418" t="s">
        <v>668</v>
      </c>
      <c r="G3418" t="s">
        <v>895</v>
      </c>
    </row>
    <row r="3419" spans="1:7" hidden="1">
      <c r="A3419">
        <v>864230</v>
      </c>
      <c r="B3419" t="s">
        <v>9642</v>
      </c>
      <c r="C3419" t="s">
        <v>665</v>
      </c>
      <c r="D3419" t="s">
        <v>675</v>
      </c>
      <c r="E3419" t="s">
        <v>835</v>
      </c>
      <c r="F3419" t="s">
        <v>668</v>
      </c>
      <c r="G3419" t="s">
        <v>1038</v>
      </c>
    </row>
    <row r="3420" spans="1:7" hidden="1">
      <c r="A3420">
        <v>867067</v>
      </c>
      <c r="B3420" t="s">
        <v>9643</v>
      </c>
      <c r="C3420" t="s">
        <v>665</v>
      </c>
      <c r="D3420" t="s">
        <v>675</v>
      </c>
      <c r="E3420" t="s">
        <v>9644</v>
      </c>
      <c r="F3420" t="s">
        <v>9645</v>
      </c>
      <c r="G3420" t="s">
        <v>823</v>
      </c>
    </row>
    <row r="3421" spans="1:7" hidden="1">
      <c r="A3421">
        <v>866556</v>
      </c>
      <c r="B3421" t="s">
        <v>9646</v>
      </c>
      <c r="C3421" t="s">
        <v>665</v>
      </c>
      <c r="D3421" t="s">
        <v>675</v>
      </c>
      <c r="E3421" t="s">
        <v>9647</v>
      </c>
      <c r="F3421" t="s">
        <v>9648</v>
      </c>
      <c r="G3421" t="s">
        <v>779</v>
      </c>
    </row>
    <row r="3422" spans="1:7" hidden="1">
      <c r="A3422">
        <v>865876</v>
      </c>
      <c r="B3422" t="s">
        <v>9649</v>
      </c>
      <c r="C3422" t="s">
        <v>665</v>
      </c>
      <c r="D3422" t="s">
        <v>675</v>
      </c>
      <c r="E3422" t="s">
        <v>9650</v>
      </c>
      <c r="F3422" t="s">
        <v>9651</v>
      </c>
      <c r="G3422" t="s">
        <v>921</v>
      </c>
    </row>
    <row r="3423" spans="1:7" hidden="1">
      <c r="A3423">
        <v>864292</v>
      </c>
      <c r="B3423" t="s">
        <v>9652</v>
      </c>
      <c r="C3423" t="s">
        <v>665</v>
      </c>
      <c r="D3423" t="s">
        <v>675</v>
      </c>
      <c r="E3423" t="s">
        <v>835</v>
      </c>
      <c r="F3423" t="s">
        <v>668</v>
      </c>
      <c r="G3423" t="s">
        <v>1103</v>
      </c>
    </row>
    <row r="3424" spans="1:7" hidden="1">
      <c r="A3424">
        <v>867025</v>
      </c>
      <c r="B3424" t="s">
        <v>9653</v>
      </c>
      <c r="C3424" t="s">
        <v>665</v>
      </c>
      <c r="D3424" t="s">
        <v>675</v>
      </c>
      <c r="E3424" t="s">
        <v>9654</v>
      </c>
      <c r="F3424" t="s">
        <v>9655</v>
      </c>
      <c r="G3424" t="s">
        <v>1049</v>
      </c>
    </row>
    <row r="3425" spans="1:7" hidden="1">
      <c r="A3425">
        <v>867026</v>
      </c>
      <c r="B3425" t="s">
        <v>9656</v>
      </c>
      <c r="C3425" t="s">
        <v>665</v>
      </c>
      <c r="D3425" t="s">
        <v>675</v>
      </c>
      <c r="E3425" t="s">
        <v>9657</v>
      </c>
      <c r="F3425" t="s">
        <v>9658</v>
      </c>
      <c r="G3425" t="s">
        <v>1049</v>
      </c>
    </row>
    <row r="3426" spans="1:7" hidden="1">
      <c r="A3426">
        <v>865200</v>
      </c>
      <c r="B3426" t="s">
        <v>9659</v>
      </c>
      <c r="C3426" t="s">
        <v>665</v>
      </c>
      <c r="D3426" t="s">
        <v>675</v>
      </c>
      <c r="E3426" t="s">
        <v>9660</v>
      </c>
      <c r="F3426" t="s">
        <v>9661</v>
      </c>
      <c r="G3426" t="s">
        <v>1114</v>
      </c>
    </row>
    <row r="3427" spans="1:7" hidden="1">
      <c r="A3427">
        <v>865578</v>
      </c>
      <c r="B3427" t="s">
        <v>9662</v>
      </c>
      <c r="C3427" t="s">
        <v>665</v>
      </c>
      <c r="D3427" t="s">
        <v>675</v>
      </c>
      <c r="E3427" t="s">
        <v>9663</v>
      </c>
      <c r="F3427" t="s">
        <v>9664</v>
      </c>
      <c r="G3427" t="s">
        <v>685</v>
      </c>
    </row>
    <row r="3428" spans="1:7" hidden="1">
      <c r="A3428">
        <v>864286</v>
      </c>
      <c r="B3428" t="s">
        <v>9665</v>
      </c>
      <c r="C3428" t="s">
        <v>665</v>
      </c>
      <c r="D3428" t="s">
        <v>675</v>
      </c>
      <c r="E3428" t="s">
        <v>835</v>
      </c>
      <c r="F3428" t="s">
        <v>668</v>
      </c>
      <c r="G3428" t="s">
        <v>901</v>
      </c>
    </row>
    <row r="3429" spans="1:7" hidden="1">
      <c r="A3429">
        <v>864140</v>
      </c>
      <c r="B3429" t="s">
        <v>9666</v>
      </c>
      <c r="C3429" t="s">
        <v>665</v>
      </c>
      <c r="D3429" t="s">
        <v>675</v>
      </c>
      <c r="E3429" t="s">
        <v>835</v>
      </c>
      <c r="F3429" t="s">
        <v>668</v>
      </c>
      <c r="G3429" t="s">
        <v>1263</v>
      </c>
    </row>
    <row r="3430" spans="1:7" hidden="1">
      <c r="A3430">
        <v>864447</v>
      </c>
      <c r="B3430" t="s">
        <v>9667</v>
      </c>
      <c r="C3430" t="s">
        <v>665</v>
      </c>
      <c r="D3430" t="s">
        <v>675</v>
      </c>
      <c r="E3430" t="s">
        <v>835</v>
      </c>
      <c r="F3430" t="s">
        <v>668</v>
      </c>
      <c r="G3430" t="s">
        <v>884</v>
      </c>
    </row>
    <row r="3431" spans="1:7" hidden="1">
      <c r="A3431">
        <v>864947</v>
      </c>
      <c r="B3431" t="s">
        <v>9668</v>
      </c>
      <c r="C3431" t="s">
        <v>665</v>
      </c>
      <c r="D3431" t="s">
        <v>675</v>
      </c>
      <c r="E3431" t="s">
        <v>9669</v>
      </c>
      <c r="F3431" t="s">
        <v>9670</v>
      </c>
      <c r="G3431" t="s">
        <v>905</v>
      </c>
    </row>
    <row r="3432" spans="1:7" hidden="1">
      <c r="A3432">
        <v>866218</v>
      </c>
      <c r="B3432" t="s">
        <v>9671</v>
      </c>
      <c r="C3432" t="s">
        <v>665</v>
      </c>
      <c r="D3432" t="s">
        <v>675</v>
      </c>
      <c r="E3432" t="s">
        <v>9672</v>
      </c>
      <c r="F3432" t="s">
        <v>9673</v>
      </c>
      <c r="G3432" t="s">
        <v>860</v>
      </c>
    </row>
    <row r="3433" spans="1:7" hidden="1">
      <c r="A3433">
        <v>864521</v>
      </c>
      <c r="B3433" t="s">
        <v>9674</v>
      </c>
      <c r="C3433" t="s">
        <v>665</v>
      </c>
      <c r="D3433" t="s">
        <v>675</v>
      </c>
      <c r="E3433" t="s">
        <v>835</v>
      </c>
      <c r="F3433" t="s">
        <v>668</v>
      </c>
      <c r="G3433" t="s">
        <v>783</v>
      </c>
    </row>
    <row r="3434" spans="1:7" hidden="1">
      <c r="A3434">
        <v>866024</v>
      </c>
      <c r="B3434" t="s">
        <v>9675</v>
      </c>
      <c r="C3434" t="s">
        <v>665</v>
      </c>
      <c r="D3434" t="s">
        <v>675</v>
      </c>
      <c r="E3434" t="s">
        <v>9676</v>
      </c>
      <c r="F3434" t="s">
        <v>9677</v>
      </c>
      <c r="G3434" t="s">
        <v>1045</v>
      </c>
    </row>
    <row r="3435" spans="1:7" hidden="1">
      <c r="A3435">
        <v>864527</v>
      </c>
      <c r="B3435" t="s">
        <v>9678</v>
      </c>
      <c r="C3435" t="s">
        <v>665</v>
      </c>
      <c r="D3435" t="s">
        <v>675</v>
      </c>
      <c r="E3435" t="s">
        <v>835</v>
      </c>
      <c r="F3435" t="s">
        <v>668</v>
      </c>
      <c r="G3435" t="s">
        <v>1053</v>
      </c>
    </row>
    <row r="3436" spans="1:7" hidden="1">
      <c r="A3436">
        <v>865033</v>
      </c>
      <c r="B3436" t="s">
        <v>9679</v>
      </c>
      <c r="C3436" t="s">
        <v>665</v>
      </c>
      <c r="D3436" t="s">
        <v>675</v>
      </c>
      <c r="E3436" t="s">
        <v>9680</v>
      </c>
      <c r="F3436" t="s">
        <v>9681</v>
      </c>
      <c r="G3436" t="s">
        <v>766</v>
      </c>
    </row>
    <row r="3437" spans="1:7" hidden="1">
      <c r="A3437">
        <v>866814</v>
      </c>
      <c r="B3437" t="s">
        <v>9682</v>
      </c>
      <c r="C3437" t="s">
        <v>665</v>
      </c>
      <c r="D3437" t="s">
        <v>675</v>
      </c>
      <c r="E3437" t="s">
        <v>9683</v>
      </c>
      <c r="F3437" t="s">
        <v>9684</v>
      </c>
      <c r="G3437" t="s">
        <v>809</v>
      </c>
    </row>
    <row r="3438" spans="1:7" hidden="1">
      <c r="A3438">
        <v>867246</v>
      </c>
      <c r="B3438" t="s">
        <v>9685</v>
      </c>
      <c r="C3438" t="s">
        <v>665</v>
      </c>
      <c r="D3438" t="s">
        <v>675</v>
      </c>
      <c r="E3438" t="s">
        <v>9686</v>
      </c>
      <c r="F3438" t="s">
        <v>9687</v>
      </c>
      <c r="G3438" t="s">
        <v>944</v>
      </c>
    </row>
    <row r="3439" spans="1:7" hidden="1">
      <c r="A3439">
        <v>867458</v>
      </c>
      <c r="B3439" t="s">
        <v>9688</v>
      </c>
      <c r="C3439" t="s">
        <v>665</v>
      </c>
      <c r="D3439" t="s">
        <v>675</v>
      </c>
      <c r="E3439" t="s">
        <v>9689</v>
      </c>
      <c r="F3439" t="s">
        <v>9690</v>
      </c>
      <c r="G3439" t="s">
        <v>814</v>
      </c>
    </row>
    <row r="3440" spans="1:7" hidden="1">
      <c r="A3440">
        <v>866638</v>
      </c>
      <c r="B3440" t="s">
        <v>9691</v>
      </c>
      <c r="C3440" t="s">
        <v>665</v>
      </c>
      <c r="D3440" t="s">
        <v>675</v>
      </c>
      <c r="E3440" t="s">
        <v>9692</v>
      </c>
      <c r="F3440" t="s">
        <v>9693</v>
      </c>
      <c r="G3440" t="s">
        <v>888</v>
      </c>
    </row>
    <row r="3441" spans="1:7" hidden="1">
      <c r="A3441">
        <v>864448</v>
      </c>
      <c r="B3441" t="s">
        <v>9694</v>
      </c>
      <c r="C3441" t="s">
        <v>665</v>
      </c>
      <c r="D3441" t="s">
        <v>675</v>
      </c>
      <c r="E3441" t="s">
        <v>835</v>
      </c>
      <c r="F3441" t="s">
        <v>668</v>
      </c>
      <c r="G3441" t="s">
        <v>1049</v>
      </c>
    </row>
    <row r="3442" spans="1:7" hidden="1">
      <c r="A3442">
        <v>865201</v>
      </c>
      <c r="B3442" t="s">
        <v>9695</v>
      </c>
      <c r="C3442" t="s">
        <v>665</v>
      </c>
      <c r="D3442" t="s">
        <v>675</v>
      </c>
      <c r="E3442" t="s">
        <v>9696</v>
      </c>
      <c r="F3442" t="s">
        <v>9697</v>
      </c>
      <c r="G3442" t="s">
        <v>1114</v>
      </c>
    </row>
    <row r="3443" spans="1:7" hidden="1">
      <c r="A3443">
        <v>864522</v>
      </c>
      <c r="B3443" t="s">
        <v>9698</v>
      </c>
      <c r="C3443" t="s">
        <v>665</v>
      </c>
      <c r="D3443" t="s">
        <v>675</v>
      </c>
      <c r="E3443" t="s">
        <v>835</v>
      </c>
      <c r="F3443" t="s">
        <v>668</v>
      </c>
      <c r="G3443" t="s">
        <v>909</v>
      </c>
    </row>
    <row r="3444" spans="1:7" hidden="1">
      <c r="A3444">
        <v>865689</v>
      </c>
      <c r="B3444" t="s">
        <v>9699</v>
      </c>
      <c r="C3444" t="s">
        <v>665</v>
      </c>
      <c r="D3444" t="s">
        <v>675</v>
      </c>
      <c r="E3444" t="s">
        <v>9700</v>
      </c>
      <c r="F3444" t="s">
        <v>9701</v>
      </c>
      <c r="G3444" t="s">
        <v>795</v>
      </c>
    </row>
    <row r="3445" spans="1:7" hidden="1">
      <c r="A3445">
        <v>864322</v>
      </c>
      <c r="B3445" t="s">
        <v>9702</v>
      </c>
      <c r="C3445" t="s">
        <v>665</v>
      </c>
      <c r="D3445" t="s">
        <v>675</v>
      </c>
      <c r="E3445" t="s">
        <v>835</v>
      </c>
      <c r="F3445" t="s">
        <v>668</v>
      </c>
      <c r="G3445" t="s">
        <v>705</v>
      </c>
    </row>
    <row r="3446" spans="1:7" hidden="1">
      <c r="A3446">
        <v>865579</v>
      </c>
      <c r="B3446" t="s">
        <v>9703</v>
      </c>
      <c r="C3446" t="s">
        <v>665</v>
      </c>
      <c r="D3446" t="s">
        <v>675</v>
      </c>
      <c r="E3446" t="s">
        <v>9704</v>
      </c>
      <c r="F3446" t="s">
        <v>9705</v>
      </c>
      <c r="G3446" t="s">
        <v>685</v>
      </c>
    </row>
    <row r="3447" spans="1:7" hidden="1">
      <c r="A3447">
        <v>867027</v>
      </c>
      <c r="B3447" t="s">
        <v>9706</v>
      </c>
      <c r="C3447" t="s">
        <v>665</v>
      </c>
      <c r="D3447" t="s">
        <v>675</v>
      </c>
      <c r="E3447" t="s">
        <v>9707</v>
      </c>
      <c r="F3447" t="s">
        <v>9708</v>
      </c>
      <c r="G3447" t="s">
        <v>1049</v>
      </c>
    </row>
    <row r="3448" spans="1:7" hidden="1">
      <c r="A3448">
        <v>867764</v>
      </c>
      <c r="B3448" t="s">
        <v>9709</v>
      </c>
      <c r="C3448" t="s">
        <v>665</v>
      </c>
      <c r="D3448" t="s">
        <v>675</v>
      </c>
      <c r="E3448" t="s">
        <v>9710</v>
      </c>
      <c r="F3448" t="s">
        <v>9711</v>
      </c>
      <c r="G3448" t="s">
        <v>9712</v>
      </c>
    </row>
    <row r="3449" spans="1:7" hidden="1">
      <c r="A3449">
        <v>864234</v>
      </c>
      <c r="B3449" t="s">
        <v>9713</v>
      </c>
      <c r="C3449" t="s">
        <v>665</v>
      </c>
      <c r="D3449" t="s">
        <v>675</v>
      </c>
      <c r="E3449" t="s">
        <v>835</v>
      </c>
      <c r="F3449" t="s">
        <v>668</v>
      </c>
      <c r="G3449" t="s">
        <v>1038</v>
      </c>
    </row>
    <row r="3450" spans="1:7" hidden="1">
      <c r="A3450">
        <v>865070</v>
      </c>
      <c r="B3450" t="s">
        <v>9714</v>
      </c>
      <c r="C3450" t="s">
        <v>665</v>
      </c>
      <c r="D3450" t="s">
        <v>675</v>
      </c>
      <c r="E3450" t="s">
        <v>9715</v>
      </c>
      <c r="F3450" t="s">
        <v>9716</v>
      </c>
      <c r="G3450" t="s">
        <v>1139</v>
      </c>
    </row>
    <row r="3451" spans="1:7" hidden="1">
      <c r="A3451">
        <v>867524</v>
      </c>
      <c r="B3451" t="s">
        <v>9717</v>
      </c>
      <c r="C3451" t="s">
        <v>665</v>
      </c>
      <c r="D3451" t="s">
        <v>675</v>
      </c>
      <c r="E3451" t="s">
        <v>9718</v>
      </c>
      <c r="F3451" t="s">
        <v>9719</v>
      </c>
      <c r="G3451" t="s">
        <v>895</v>
      </c>
    </row>
    <row r="3452" spans="1:7" hidden="1">
      <c r="A3452">
        <v>866514</v>
      </c>
      <c r="B3452" t="s">
        <v>9720</v>
      </c>
      <c r="C3452" t="s">
        <v>665</v>
      </c>
      <c r="D3452" t="s">
        <v>675</v>
      </c>
      <c r="E3452" t="s">
        <v>9721</v>
      </c>
      <c r="F3452" t="s">
        <v>9722</v>
      </c>
      <c r="G3452" t="s">
        <v>683</v>
      </c>
    </row>
    <row r="3453" spans="1:7" hidden="1">
      <c r="A3453">
        <v>864523</v>
      </c>
      <c r="B3453" t="s">
        <v>9723</v>
      </c>
      <c r="C3453" t="s">
        <v>665</v>
      </c>
      <c r="D3453" t="s">
        <v>675</v>
      </c>
      <c r="E3453" t="s">
        <v>835</v>
      </c>
      <c r="F3453" t="s">
        <v>668</v>
      </c>
      <c r="G3453" t="s">
        <v>685</v>
      </c>
    </row>
    <row r="3454" spans="1:7" hidden="1">
      <c r="A3454">
        <v>867281</v>
      </c>
      <c r="B3454" t="s">
        <v>9724</v>
      </c>
      <c r="C3454" t="s">
        <v>665</v>
      </c>
      <c r="D3454" t="s">
        <v>675</v>
      </c>
      <c r="E3454" t="s">
        <v>9725</v>
      </c>
      <c r="F3454" t="s">
        <v>9726</v>
      </c>
      <c r="G3454" t="s">
        <v>884</v>
      </c>
    </row>
    <row r="3455" spans="1:7" hidden="1">
      <c r="A3455">
        <v>866383</v>
      </c>
      <c r="B3455" t="s">
        <v>9727</v>
      </c>
      <c r="C3455" t="s">
        <v>665</v>
      </c>
      <c r="D3455" t="s">
        <v>675</v>
      </c>
      <c r="E3455" t="s">
        <v>9728</v>
      </c>
      <c r="F3455" t="s">
        <v>9729</v>
      </c>
      <c r="G3455" t="s">
        <v>1296</v>
      </c>
    </row>
    <row r="3456" spans="1:7" hidden="1">
      <c r="A3456">
        <v>867818</v>
      </c>
      <c r="B3456" t="s">
        <v>9730</v>
      </c>
      <c r="C3456" t="s">
        <v>665</v>
      </c>
      <c r="D3456" t="s">
        <v>675</v>
      </c>
      <c r="E3456" t="s">
        <v>6600</v>
      </c>
      <c r="F3456" t="s">
        <v>616</v>
      </c>
      <c r="G3456" t="s">
        <v>675</v>
      </c>
    </row>
    <row r="3457" spans="1:7" hidden="1">
      <c r="A3457">
        <v>867525</v>
      </c>
      <c r="B3457" t="s">
        <v>9731</v>
      </c>
      <c r="C3457" t="s">
        <v>665</v>
      </c>
      <c r="D3457" t="s">
        <v>675</v>
      </c>
      <c r="E3457" t="s">
        <v>9732</v>
      </c>
      <c r="F3457" t="s">
        <v>9733</v>
      </c>
      <c r="G3457" t="s">
        <v>895</v>
      </c>
    </row>
    <row r="3458" spans="1:7" hidden="1">
      <c r="A3458">
        <v>867423</v>
      </c>
      <c r="B3458" t="s">
        <v>9734</v>
      </c>
      <c r="C3458" t="s">
        <v>665</v>
      </c>
      <c r="D3458" t="s">
        <v>675</v>
      </c>
      <c r="E3458" t="s">
        <v>9735</v>
      </c>
      <c r="F3458" t="s">
        <v>9736</v>
      </c>
      <c r="G3458" t="s">
        <v>1110</v>
      </c>
    </row>
    <row r="3459" spans="1:7" hidden="1">
      <c r="A3459">
        <v>864461</v>
      </c>
      <c r="B3459" t="s">
        <v>9737</v>
      </c>
      <c r="C3459" t="s">
        <v>665</v>
      </c>
      <c r="D3459" t="s">
        <v>675</v>
      </c>
      <c r="E3459" t="s">
        <v>835</v>
      </c>
      <c r="F3459" t="s">
        <v>668</v>
      </c>
      <c r="G3459" t="s">
        <v>2287</v>
      </c>
    </row>
    <row r="3460" spans="1:7" hidden="1">
      <c r="A3460">
        <v>867526</v>
      </c>
      <c r="B3460" t="s">
        <v>9738</v>
      </c>
      <c r="C3460" t="s">
        <v>665</v>
      </c>
      <c r="D3460" t="s">
        <v>675</v>
      </c>
      <c r="E3460" t="s">
        <v>9739</v>
      </c>
      <c r="F3460" t="s">
        <v>9740</v>
      </c>
      <c r="G3460" t="s">
        <v>895</v>
      </c>
    </row>
    <row r="3461" spans="1:7" hidden="1">
      <c r="A3461">
        <v>865445</v>
      </c>
      <c r="B3461" t="s">
        <v>9741</v>
      </c>
      <c r="C3461" t="s">
        <v>665</v>
      </c>
      <c r="D3461" t="s">
        <v>675</v>
      </c>
      <c r="E3461" t="s">
        <v>9742</v>
      </c>
      <c r="F3461" t="s">
        <v>9743</v>
      </c>
      <c r="G3461" t="s">
        <v>669</v>
      </c>
    </row>
    <row r="3462" spans="1:7" hidden="1">
      <c r="A3462">
        <v>864584</v>
      </c>
      <c r="B3462" t="s">
        <v>9744</v>
      </c>
      <c r="C3462" t="s">
        <v>665</v>
      </c>
      <c r="D3462" t="s">
        <v>675</v>
      </c>
      <c r="E3462" t="s">
        <v>835</v>
      </c>
      <c r="F3462" t="s">
        <v>668</v>
      </c>
      <c r="G3462" t="s">
        <v>1263</v>
      </c>
    </row>
    <row r="3463" spans="1:7" hidden="1">
      <c r="A3463">
        <v>866639</v>
      </c>
      <c r="B3463" t="s">
        <v>9745</v>
      </c>
      <c r="C3463" t="s">
        <v>665</v>
      </c>
      <c r="D3463" t="s">
        <v>675</v>
      </c>
      <c r="E3463" t="s">
        <v>9746</v>
      </c>
      <c r="F3463" t="s">
        <v>9747</v>
      </c>
      <c r="G3463" t="s">
        <v>888</v>
      </c>
    </row>
    <row r="3464" spans="1:7" hidden="1">
      <c r="A3464">
        <v>865161</v>
      </c>
      <c r="B3464" t="s">
        <v>9748</v>
      </c>
      <c r="C3464" t="s">
        <v>665</v>
      </c>
      <c r="D3464" t="s">
        <v>675</v>
      </c>
      <c r="E3464" t="s">
        <v>9749</v>
      </c>
      <c r="F3464" t="s">
        <v>9750</v>
      </c>
      <c r="G3464" t="s">
        <v>846</v>
      </c>
    </row>
    <row r="3465" spans="1:7" hidden="1">
      <c r="A3465">
        <v>867028</v>
      </c>
      <c r="B3465" t="s">
        <v>9751</v>
      </c>
      <c r="C3465" t="s">
        <v>665</v>
      </c>
      <c r="D3465" t="s">
        <v>675</v>
      </c>
      <c r="E3465" t="s">
        <v>9752</v>
      </c>
      <c r="F3465" t="s">
        <v>9753</v>
      </c>
      <c r="G3465" t="s">
        <v>1049</v>
      </c>
    </row>
    <row r="3466" spans="1:7" hidden="1">
      <c r="A3466">
        <v>866384</v>
      </c>
      <c r="B3466" t="s">
        <v>9754</v>
      </c>
      <c r="C3466" t="s">
        <v>665</v>
      </c>
      <c r="D3466" t="s">
        <v>675</v>
      </c>
      <c r="E3466" t="s">
        <v>9755</v>
      </c>
      <c r="F3466" t="s">
        <v>9756</v>
      </c>
      <c r="G3466" t="s">
        <v>1296</v>
      </c>
    </row>
    <row r="3467" spans="1:7" hidden="1">
      <c r="A3467">
        <v>866815</v>
      </c>
      <c r="B3467" t="s">
        <v>9757</v>
      </c>
      <c r="C3467" t="s">
        <v>665</v>
      </c>
      <c r="D3467" t="s">
        <v>675</v>
      </c>
      <c r="E3467" t="s">
        <v>9758</v>
      </c>
      <c r="F3467" t="s">
        <v>9759</v>
      </c>
      <c r="G3467" t="s">
        <v>809</v>
      </c>
    </row>
    <row r="3468" spans="1:7" hidden="1">
      <c r="A3468">
        <v>865246</v>
      </c>
      <c r="B3468" t="s">
        <v>9760</v>
      </c>
      <c r="C3468" t="s">
        <v>665</v>
      </c>
      <c r="D3468" t="s">
        <v>675</v>
      </c>
      <c r="E3468" t="s">
        <v>9761</v>
      </c>
      <c r="F3468" t="s">
        <v>9762</v>
      </c>
      <c r="G3468" t="s">
        <v>1319</v>
      </c>
    </row>
    <row r="3469" spans="1:7" hidden="1">
      <c r="A3469">
        <v>867369</v>
      </c>
      <c r="B3469" t="s">
        <v>9763</v>
      </c>
      <c r="C3469" t="s">
        <v>665</v>
      </c>
      <c r="D3469" t="s">
        <v>675</v>
      </c>
      <c r="E3469" t="s">
        <v>9764</v>
      </c>
      <c r="F3469" t="s">
        <v>9765</v>
      </c>
      <c r="G3469" t="s">
        <v>1326</v>
      </c>
    </row>
    <row r="3470" spans="1:7" hidden="1">
      <c r="A3470">
        <v>867160</v>
      </c>
      <c r="B3470" t="s">
        <v>9766</v>
      </c>
      <c r="C3470" t="s">
        <v>665</v>
      </c>
      <c r="D3470" t="s">
        <v>675</v>
      </c>
      <c r="E3470" t="s">
        <v>9767</v>
      </c>
      <c r="F3470" t="s">
        <v>9768</v>
      </c>
      <c r="G3470" t="s">
        <v>851</v>
      </c>
    </row>
    <row r="3471" spans="1:7" hidden="1">
      <c r="A3471">
        <v>864449</v>
      </c>
      <c r="B3471" t="s">
        <v>9769</v>
      </c>
      <c r="C3471" t="s">
        <v>665</v>
      </c>
      <c r="D3471" t="s">
        <v>675</v>
      </c>
      <c r="E3471" t="s">
        <v>835</v>
      </c>
      <c r="F3471" t="s">
        <v>668</v>
      </c>
      <c r="G3471" t="s">
        <v>944</v>
      </c>
    </row>
    <row r="3472" spans="1:7" hidden="1">
      <c r="A3472">
        <v>864248</v>
      </c>
      <c r="B3472" t="s">
        <v>9770</v>
      </c>
      <c r="C3472" t="s">
        <v>665</v>
      </c>
      <c r="D3472" t="s">
        <v>675</v>
      </c>
      <c r="E3472" t="s">
        <v>835</v>
      </c>
      <c r="F3472" t="s">
        <v>668</v>
      </c>
      <c r="G3472" t="s">
        <v>795</v>
      </c>
    </row>
    <row r="3473" spans="1:7" hidden="1">
      <c r="A3473">
        <v>867556</v>
      </c>
      <c r="B3473" t="s">
        <v>9771</v>
      </c>
      <c r="C3473" t="s">
        <v>665</v>
      </c>
      <c r="D3473" t="s">
        <v>675</v>
      </c>
      <c r="E3473" t="s">
        <v>9772</v>
      </c>
      <c r="F3473" t="s">
        <v>9773</v>
      </c>
      <c r="G3473" t="s">
        <v>898</v>
      </c>
    </row>
    <row r="3474" spans="1:7" hidden="1">
      <c r="A3474">
        <v>866240</v>
      </c>
      <c r="B3474" t="s">
        <v>9774</v>
      </c>
      <c r="C3474" t="s">
        <v>665</v>
      </c>
      <c r="D3474" t="s">
        <v>675</v>
      </c>
      <c r="E3474" t="s">
        <v>9775</v>
      </c>
      <c r="F3474" t="s">
        <v>9776</v>
      </c>
      <c r="G3474" t="s">
        <v>1590</v>
      </c>
    </row>
    <row r="3475" spans="1:7">
      <c r="A3475">
        <v>868992</v>
      </c>
      <c r="B3475" t="s">
        <v>673</v>
      </c>
      <c r="C3475" t="s">
        <v>712</v>
      </c>
      <c r="D3475" t="s">
        <v>675</v>
      </c>
      <c r="E3475" t="s">
        <v>9777</v>
      </c>
      <c r="F3475" t="s">
        <v>9778</v>
      </c>
      <c r="G3475" t="s">
        <v>646</v>
      </c>
    </row>
    <row r="3476" spans="1:7">
      <c r="A3476">
        <v>869008</v>
      </c>
      <c r="B3476" t="s">
        <v>643</v>
      </c>
      <c r="C3476" t="s">
        <v>618</v>
      </c>
      <c r="D3476" t="s">
        <v>720</v>
      </c>
      <c r="E3476" t="s">
        <v>650</v>
      </c>
      <c r="F3476" t="s">
        <v>651</v>
      </c>
      <c r="G3476" t="s">
        <v>646</v>
      </c>
    </row>
    <row r="3477" spans="1:7">
      <c r="A3477">
        <v>869009</v>
      </c>
      <c r="B3477" t="s">
        <v>642</v>
      </c>
      <c r="C3477" t="s">
        <v>618</v>
      </c>
      <c r="D3477" t="s">
        <v>658</v>
      </c>
      <c r="E3477" t="s">
        <v>653</v>
      </c>
      <c r="F3477" t="s">
        <v>654</v>
      </c>
      <c r="G3477" t="s">
        <v>646</v>
      </c>
    </row>
    <row r="3478" spans="1:7">
      <c r="A3478">
        <v>869009</v>
      </c>
      <c r="B3478" t="s">
        <v>642</v>
      </c>
      <c r="C3478" t="s">
        <v>618</v>
      </c>
      <c r="D3478" t="s">
        <v>720</v>
      </c>
      <c r="E3478" t="s">
        <v>653</v>
      </c>
      <c r="F3478" t="s">
        <v>654</v>
      </c>
      <c r="G3478" t="s">
        <v>646</v>
      </c>
    </row>
    <row r="3479" spans="1:7">
      <c r="A3479">
        <v>869009</v>
      </c>
      <c r="B3479" t="s">
        <v>642</v>
      </c>
      <c r="C3479" t="s">
        <v>618</v>
      </c>
      <c r="D3479" t="s">
        <v>747</v>
      </c>
      <c r="E3479" t="s">
        <v>653</v>
      </c>
      <c r="F3479" t="s">
        <v>654</v>
      </c>
      <c r="G3479" t="s">
        <v>646</v>
      </c>
    </row>
    <row r="3480" spans="1:7">
      <c r="A3480">
        <v>869009</v>
      </c>
      <c r="B3480" t="s">
        <v>642</v>
      </c>
      <c r="C3480" t="s">
        <v>618</v>
      </c>
      <c r="D3480" t="s">
        <v>768</v>
      </c>
      <c r="E3480" t="s">
        <v>653</v>
      </c>
      <c r="F3480" t="s">
        <v>654</v>
      </c>
      <c r="G3480" t="s">
        <v>646</v>
      </c>
    </row>
    <row r="3481" spans="1:7">
      <c r="A3481">
        <v>869010</v>
      </c>
      <c r="B3481" t="s">
        <v>655</v>
      </c>
      <c r="C3481" t="s">
        <v>618</v>
      </c>
      <c r="D3481" t="s">
        <v>658</v>
      </c>
      <c r="E3481" t="s">
        <v>656</v>
      </c>
      <c r="F3481" t="s">
        <v>657</v>
      </c>
      <c r="G3481" t="s">
        <v>646</v>
      </c>
    </row>
    <row r="3482" spans="1:7">
      <c r="A3482">
        <v>869010</v>
      </c>
      <c r="B3482" t="s">
        <v>655</v>
      </c>
      <c r="C3482" t="s">
        <v>618</v>
      </c>
      <c r="D3482" t="s">
        <v>720</v>
      </c>
      <c r="E3482" t="s">
        <v>656</v>
      </c>
      <c r="F3482" t="s">
        <v>657</v>
      </c>
      <c r="G3482" t="s">
        <v>646</v>
      </c>
    </row>
    <row r="3483" spans="1:7">
      <c r="A3483">
        <v>869010</v>
      </c>
      <c r="B3483" t="s">
        <v>655</v>
      </c>
      <c r="C3483" t="s">
        <v>618</v>
      </c>
      <c r="D3483" t="s">
        <v>747</v>
      </c>
      <c r="E3483" t="s">
        <v>656</v>
      </c>
      <c r="F3483" t="s">
        <v>657</v>
      </c>
      <c r="G3483" t="s">
        <v>646</v>
      </c>
    </row>
    <row r="3484" spans="1:7" hidden="1">
      <c r="A3484">
        <v>869011</v>
      </c>
      <c r="B3484" t="s">
        <v>617</v>
      </c>
      <c r="C3484" t="s">
        <v>679</v>
      </c>
      <c r="D3484" t="s">
        <v>675</v>
      </c>
      <c r="E3484" t="s">
        <v>9779</v>
      </c>
      <c r="F3484" t="s">
        <v>9780</v>
      </c>
      <c r="G3484" t="s">
        <v>621</v>
      </c>
    </row>
    <row r="3485" spans="1:7" hidden="1">
      <c r="A3485">
        <v>869012</v>
      </c>
      <c r="B3485" t="s">
        <v>642</v>
      </c>
      <c r="C3485" t="s">
        <v>679</v>
      </c>
      <c r="D3485" t="s">
        <v>675</v>
      </c>
      <c r="E3485" t="s">
        <v>9781</v>
      </c>
      <c r="F3485" t="s">
        <v>9782</v>
      </c>
      <c r="G3485" t="s">
        <v>646</v>
      </c>
    </row>
    <row r="3486" spans="1:7" hidden="1">
      <c r="A3486">
        <v>869013</v>
      </c>
      <c r="B3486" t="s">
        <v>686</v>
      </c>
      <c r="C3486" t="s">
        <v>679</v>
      </c>
      <c r="D3486" t="s">
        <v>675</v>
      </c>
      <c r="E3486" t="s">
        <v>9783</v>
      </c>
      <c r="F3486" t="s">
        <v>9784</v>
      </c>
      <c r="G3486" t="s">
        <v>646</v>
      </c>
    </row>
    <row r="3487" spans="1:7" hidden="1">
      <c r="A3487">
        <v>868991</v>
      </c>
      <c r="B3487" t="s">
        <v>673</v>
      </c>
      <c r="C3487" t="s">
        <v>679</v>
      </c>
      <c r="D3487" t="s">
        <v>675</v>
      </c>
      <c r="E3487" t="s">
        <v>9785</v>
      </c>
      <c r="F3487" t="s">
        <v>9786</v>
      </c>
      <c r="G3487" t="s">
        <v>646</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44436-9C91-4DD2-9F04-A99496DCAD2A}">
  <dimension ref="A2:A16"/>
  <sheetViews>
    <sheetView workbookViewId="0"/>
  </sheetViews>
  <sheetFormatPr defaultRowHeight="12.75"/>
  <sheetData>
    <row r="2" spans="1:1">
      <c r="A2" t="s">
        <v>9787</v>
      </c>
    </row>
    <row r="3" spans="1:1">
      <c r="A3" s="96" t="s">
        <v>9788</v>
      </c>
    </row>
    <row r="4" spans="1:1" ht="60.75" customHeight="1">
      <c r="A4" t="s">
        <v>9789</v>
      </c>
    </row>
    <row r="5" spans="1:1" ht="409.5">
      <c r="A5" s="97" t="s">
        <v>9790</v>
      </c>
    </row>
    <row r="14" spans="1:1">
      <c r="A14" s="93"/>
    </row>
    <row r="15" spans="1:1">
      <c r="A15" s="94"/>
    </row>
    <row r="16" spans="1:1" ht="30">
      <c r="A16" s="95" t="s">
        <v>9791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C9634-167C-4036-8FBD-BC9F06403269}">
  <sheetPr codeName="Sheet08"/>
  <dimension ref="A1:P10"/>
  <sheetViews>
    <sheetView workbookViewId="0">
      <selection sqref="A1:C1"/>
    </sheetView>
  </sheetViews>
  <sheetFormatPr defaultColWidth="8.85546875" defaultRowHeight="13.15"/>
  <cols>
    <col min="1" max="1" width="22.7109375" style="35" customWidth="1"/>
    <col min="2" max="2" width="12.85546875" style="31" customWidth="1"/>
    <col min="3" max="3" width="19.140625" style="31" customWidth="1"/>
    <col min="4" max="4" width="59.140625" style="31" customWidth="1"/>
    <col min="5" max="5" width="32.7109375" style="31" customWidth="1"/>
    <col min="6" max="6" width="70.85546875" style="31" customWidth="1"/>
    <col min="7" max="7" width="9.140625" style="31" customWidth="1"/>
    <col min="8" max="9" width="8.140625" style="31" customWidth="1"/>
    <col min="10" max="13" width="8.85546875" style="31"/>
    <col min="14" max="14" width="20.5703125" style="31" customWidth="1"/>
    <col min="15" max="16384" width="8.85546875" style="31"/>
  </cols>
  <sheetData>
    <row r="1" spans="1:16" s="21" customFormat="1" ht="62.65" customHeight="1">
      <c r="A1" s="134" t="s">
        <v>7</v>
      </c>
      <c r="B1" s="132"/>
      <c r="C1" s="135"/>
      <c r="D1" s="130" t="str">
        <f>'Copertina All.2Spec.test'!C7</f>
        <v>Profile Manager</v>
      </c>
      <c r="E1" s="131"/>
      <c r="F1" s="131"/>
      <c r="G1" s="131"/>
      <c r="H1" s="132"/>
      <c r="I1" s="133"/>
      <c r="J1" s="22"/>
      <c r="K1" s="22"/>
      <c r="L1" s="22"/>
      <c r="M1" s="22" t="s">
        <v>9792</v>
      </c>
      <c r="N1" s="23" t="str">
        <f>IF(ISBLANK(O1),P1,O1)</f>
        <v>RF01-05-03-TF-004</v>
      </c>
      <c r="O1" s="41" t="s">
        <v>435</v>
      </c>
      <c r="P1" s="22" t="e">
        <f>'All.1Tab.test'!#REF!</f>
        <v>#REF!</v>
      </c>
    </row>
    <row r="2" spans="1:16" s="21" customFormat="1" ht="25.9" thickBot="1">
      <c r="A2" s="136" t="s">
        <v>296</v>
      </c>
      <c r="B2" s="137"/>
      <c r="C2" s="138"/>
      <c r="D2" s="139" t="str">
        <f>'Copertina All.2Spec.test'!$C$3</f>
        <v>INL_4-RIC-SI-007 - PdT - Profile Manager SMART</v>
      </c>
      <c r="E2" s="140"/>
      <c r="F2" s="141"/>
      <c r="G2" s="141"/>
      <c r="H2" s="141"/>
      <c r="I2" s="142"/>
      <c r="J2" s="22"/>
      <c r="K2" s="22"/>
      <c r="L2" s="22"/>
      <c r="M2" s="22" t="s">
        <v>9793</v>
      </c>
      <c r="N2" s="23" t="str">
        <f>"=HYPERLINK(""#All.1Tab.test!$A""&amp;MATCH(""" &amp;$N$1&amp; """,All.1Tab.test!$I:$I,0), """ &amp;$N$1&amp; """)"</f>
        <v>=HYPERLINK("#All.1Tab.test!$A"&amp;MATCH("RF01-05-03-TF-004",All.1Tab.test!$I:$I,0), "RF01-05-03-TF-004")</v>
      </c>
      <c r="O2" s="22"/>
      <c r="P2" s="22"/>
    </row>
    <row r="3" spans="1:16" s="21" customFormat="1" ht="38.65" thickBot="1">
      <c r="A3" s="24" t="s">
        <v>297</v>
      </c>
      <c r="B3" s="25" t="s">
        <v>298</v>
      </c>
      <c r="C3" s="146" t="s">
        <v>299</v>
      </c>
      <c r="D3" s="147"/>
      <c r="E3" s="146" t="s">
        <v>300</v>
      </c>
      <c r="F3" s="148"/>
      <c r="G3" s="26" t="s">
        <v>4</v>
      </c>
      <c r="H3" s="27" t="s">
        <v>27</v>
      </c>
      <c r="I3" s="28" t="s">
        <v>29</v>
      </c>
      <c r="J3" s="29" t="s">
        <v>301</v>
      </c>
      <c r="K3" s="22"/>
      <c r="L3" s="22"/>
      <c r="M3" s="22" t="s">
        <v>9794</v>
      </c>
      <c r="N3" s="23" t="str">
        <f>IFERROR(INDEX(Tabella_All.1Tab.test[ID 4°], MATCH($N$1, Tabella_All.1Tab.test[ID 4°], 0)+IF(ISBLANK($O$1),0,1)), $N$1)</f>
        <v>RF01-05-04-TF-001</v>
      </c>
      <c r="O3" s="22"/>
      <c r="P3" s="22"/>
    </row>
    <row r="4" spans="1:16" thickBot="1">
      <c r="A4" s="30" t="s">
        <v>435</v>
      </c>
    </row>
    <row r="5" spans="1:16" ht="42" customHeight="1" thickBot="1">
      <c r="A5" s="39" t="str">
        <f>HYPERLINK("#All.1Tab.test!$A"&amp;MATCH("RF01-05-03-TF-004",'All.1Tab.test'!$I:$I,0), "RF01-05-03-TF-004")</f>
        <v>RF01-05-03-TF-004</v>
      </c>
      <c r="B5" s="42">
        <f ca="1">COUNTIFS($A$4:$A6,$A4,$B$4:$B6,B6)</f>
        <v>1</v>
      </c>
      <c r="C5" s="117" t="str">
        <f>INDEX('All.1Tab.test'!$J:$J,MATCH($A5,'All.1Tab.test'!$I:$I,0))</f>
        <v>Annullamento di Decurtazione già annullata</v>
      </c>
      <c r="D5" s="118"/>
      <c r="E5" s="117" t="str">
        <f>INDEX('All.1Tab.test'!$N:$N,MATCH($A5,'All.1Tab.test'!$I:$I,0))</f>
        <v>Si verifica la impossibilità di annullare una decurtazione già annullata</v>
      </c>
      <c r="F5" s="118"/>
      <c r="G5" s="36">
        <v>1</v>
      </c>
      <c r="H5" s="37">
        <v>15</v>
      </c>
      <c r="I5" s="40">
        <f>COUNTA($B7:$B10)</f>
        <v>4</v>
      </c>
      <c r="J5" s="38" t="s">
        <v>303</v>
      </c>
      <c r="M5" s="22" t="s">
        <v>9795</v>
      </c>
      <c r="N5" s="31">
        <f>MATCH($N$1,Tabella_All.1Tab.test[ID 4°],0)</f>
        <v>38</v>
      </c>
    </row>
    <row r="6" spans="1:16" ht="14.25" thickBot="1">
      <c r="A6" s="30" t="s">
        <v>435</v>
      </c>
      <c r="B6" s="32" t="s">
        <v>304</v>
      </c>
      <c r="C6" s="33" t="s">
        <v>305</v>
      </c>
      <c r="D6" s="33" t="s">
        <v>306</v>
      </c>
      <c r="E6" s="33" t="s">
        <v>307</v>
      </c>
      <c r="F6" s="33" t="s">
        <v>308</v>
      </c>
      <c r="G6" s="33"/>
      <c r="H6" s="33"/>
      <c r="I6" s="33"/>
      <c r="J6" s="34"/>
    </row>
    <row r="7" spans="1:16" ht="50.25" customHeight="1">
      <c r="A7" s="30" t="s">
        <v>435</v>
      </c>
      <c r="B7" s="8" t="s">
        <v>309</v>
      </c>
      <c r="C7" s="9" t="s">
        <v>310</v>
      </c>
      <c r="D7" s="10" t="s">
        <v>9796</v>
      </c>
      <c r="E7" s="11"/>
      <c r="F7" s="10" t="s">
        <v>312</v>
      </c>
      <c r="G7" s="119"/>
      <c r="H7" s="122"/>
      <c r="I7" s="125"/>
      <c r="J7" s="128"/>
    </row>
    <row r="8" spans="1:16" ht="50.25" customHeight="1">
      <c r="A8" s="30" t="s">
        <v>435</v>
      </c>
      <c r="B8" s="12" t="s">
        <v>309</v>
      </c>
      <c r="C8" s="13" t="s">
        <v>313</v>
      </c>
      <c r="D8" s="10" t="s">
        <v>9797</v>
      </c>
      <c r="E8" s="10" t="s">
        <v>423</v>
      </c>
      <c r="F8" s="11" t="s">
        <v>316</v>
      </c>
      <c r="G8" s="120"/>
      <c r="H8" s="123"/>
      <c r="I8" s="126"/>
      <c r="J8" s="128"/>
    </row>
    <row r="9" spans="1:16" ht="50.25" customHeight="1">
      <c r="A9" s="30" t="s">
        <v>435</v>
      </c>
      <c r="B9" s="14">
        <v>1</v>
      </c>
      <c r="C9" s="15" t="s">
        <v>317</v>
      </c>
      <c r="D9" s="16" t="s">
        <v>9798</v>
      </c>
      <c r="E9" s="10"/>
      <c r="F9" s="11" t="s">
        <v>319</v>
      </c>
      <c r="G9" s="120"/>
      <c r="H9" s="123"/>
      <c r="I9" s="126"/>
      <c r="J9" s="128"/>
    </row>
    <row r="10" spans="1:16" ht="60" customHeight="1" thickBot="1">
      <c r="A10" s="30" t="s">
        <v>435</v>
      </c>
      <c r="B10" s="17">
        <v>1</v>
      </c>
      <c r="C10" s="18" t="s">
        <v>320</v>
      </c>
      <c r="D10" s="19" t="s">
        <v>9799</v>
      </c>
      <c r="E10" s="19"/>
      <c r="F10" s="19" t="s">
        <v>9800</v>
      </c>
      <c r="G10" s="121"/>
      <c r="H10" s="124"/>
      <c r="I10" s="127"/>
      <c r="J10" s="129"/>
    </row>
  </sheetData>
  <sheetProtection sheet="1" objects="1" scenarios="1" autoFilter="0"/>
  <dataConsolidate/>
  <mergeCells count="12">
    <mergeCell ref="J7:J10"/>
    <mergeCell ref="C5:D5"/>
    <mergeCell ref="E5:F5"/>
    <mergeCell ref="G7:G10"/>
    <mergeCell ref="H7:H10"/>
    <mergeCell ref="I7:I10"/>
    <mergeCell ref="A1:C1"/>
    <mergeCell ref="D1:I1"/>
    <mergeCell ref="A2:C2"/>
    <mergeCell ref="D2:I2"/>
    <mergeCell ref="C3:D3"/>
    <mergeCell ref="E3:F3"/>
  </mergeCells>
  <dataValidations count="1">
    <dataValidation type="list" allowBlank="1" showInputMessage="1" showErrorMessage="1" sqref="J5" xr:uid="{BDA6C53D-1310-4D9D-A75A-B6CD2BA632FC}">
      <formula1>"OK,KO"</formula1>
    </dataValidation>
  </dataValidations>
  <pageMargins left="0.28999999999999998" right="0.55000000000000004" top="0.43" bottom="0.4" header="0.23" footer="0.23"/>
  <pageSetup paperSize="9" scale="75" orientation="landscape" horizontalDpi="300" verticalDpi="300" r:id="rId1"/>
  <headerFooter alignWithMargins="0">
    <oddHeader>&amp;R&amp;D  &amp;T</oddHeader>
    <oddFooter>&amp;L&amp;F&amp;C&amp;A&amp;RPagina &amp;P di &amp;N</oddFooter>
  </headerFooter>
  <drawing r:id="rId2"/>
  <legacyDrawing r:id="rId3"/>
  <controls>
    <mc:AlternateContent xmlns:mc="http://schemas.openxmlformats.org/markup-compatibility/2006">
      <mc:Choice Requires="x14">
        <control shapeId="440321" r:id="rId8" name="Btn_InsLayout">
          <controlPr defaultSize="0" autoLine="0" r:id="rId9">
            <anchor moveWithCells="1">
              <from>
                <xdr:col>3</xdr:col>
                <xdr:colOff>14288</xdr:colOff>
                <xdr:row>0</xdr:row>
                <xdr:rowOff>14288</xdr:rowOff>
              </from>
              <to>
                <xdr:col>3</xdr:col>
                <xdr:colOff>1881188</xdr:colOff>
                <xdr:row>0</xdr:row>
                <xdr:rowOff>366713</xdr:rowOff>
              </to>
            </anchor>
          </controlPr>
        </control>
      </mc:Choice>
      <mc:Fallback>
        <control shapeId="440321" r:id="rId8" name="Btn_InsLayout"/>
      </mc:Fallback>
    </mc:AlternateContent>
    <mc:AlternateContent xmlns:mc="http://schemas.openxmlformats.org/markup-compatibility/2006">
      <mc:Choice Requires="x14">
        <control shapeId="440322" r:id="rId6" name="Btn_Delete">
          <controlPr defaultSize="0" autoLine="0" r:id="rId7">
            <anchor moveWithCells="1">
              <from>
                <xdr:col>3</xdr:col>
                <xdr:colOff>2271713</xdr:colOff>
                <xdr:row>0</xdr:row>
                <xdr:rowOff>0</xdr:rowOff>
              </from>
              <to>
                <xdr:col>3</xdr:col>
                <xdr:colOff>3938588</xdr:colOff>
                <xdr:row>0</xdr:row>
                <xdr:rowOff>352425</xdr:rowOff>
              </to>
            </anchor>
          </controlPr>
        </control>
      </mc:Choice>
      <mc:Fallback>
        <control shapeId="440322" r:id="rId6" name="Btn_Delete"/>
      </mc:Fallback>
    </mc:AlternateContent>
    <mc:AlternateContent xmlns:mc="http://schemas.openxmlformats.org/markup-compatibility/2006">
      <mc:Choice Requires="x14">
        <control shapeId="440323" r:id="rId4" name="Btn_Duplicate">
          <controlPr defaultSize="0" autoLine="0" autoPict="0" r:id="rId5">
            <anchor moveWithCells="1">
              <from>
                <xdr:col>4</xdr:col>
                <xdr:colOff>14288</xdr:colOff>
                <xdr:row>0</xdr:row>
                <xdr:rowOff>14288</xdr:rowOff>
              </from>
              <to>
                <xdr:col>4</xdr:col>
                <xdr:colOff>1728788</xdr:colOff>
                <xdr:row>0</xdr:row>
                <xdr:rowOff>366713</xdr:rowOff>
              </to>
            </anchor>
          </controlPr>
        </control>
      </mc:Choice>
      <mc:Fallback>
        <control shapeId="440323" r:id="rId4" name="Btn_Duplicate"/>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F0DD9F7431FB44B82EE3C975D223A81" ma:contentTypeVersion="15" ma:contentTypeDescription="Creare un nuovo documento." ma:contentTypeScope="" ma:versionID="36d70b23a3fddc8604913f5478643129">
  <xsd:schema xmlns:xsd="http://www.w3.org/2001/XMLSchema" xmlns:xs="http://www.w3.org/2001/XMLSchema" xmlns:p="http://schemas.microsoft.com/office/2006/metadata/properties" xmlns:ns2="a32ae098-2033-4b7f-b36d-c019637e88e7" xmlns:ns3="84bac30f-fec6-4787-a52a-7053bc204ba2" targetNamespace="http://schemas.microsoft.com/office/2006/metadata/properties" ma:root="true" ma:fieldsID="890d830f2caf162439cb4c87f108a919" ns2:_="" ns3:_="">
    <xsd:import namespace="a32ae098-2033-4b7f-b36d-c019637e88e7"/>
    <xsd:import namespace="84bac30f-fec6-4787-a52a-7053bc204ba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3:SharedWithUsers" minOccurs="0"/>
                <xsd:element ref="ns3:SharedWithDetails" minOccurs="0"/>
                <xsd:element ref="ns2:Annotazione"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2ae098-2033-4b7f-b36d-c019637e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Annotazione" ma:index="14" nillable="true" ma:displayName="Annotazione" ma:description="Nota da associare al documento&#10;" ma:format="Dropdown" ma:internalName="Annotazione">
      <xsd:simpleType>
        <xsd:restriction base="dms:Note">
          <xsd:maxLength value="255"/>
        </xsd:restriction>
      </xsd:simpleType>
    </xsd:element>
    <xsd:element name="lcf76f155ced4ddcb4097134ff3c332f" ma:index="16" nillable="true" ma:taxonomy="true" ma:internalName="lcf76f155ced4ddcb4097134ff3c332f" ma:taxonomyFieldName="MediaServiceImageTags" ma:displayName="Tag immagine" ma:readOnly="false" ma:fieldId="{5cf76f15-5ced-4ddc-b409-7134ff3c332f}" ma:taxonomyMulti="true" ma:sspId="18002c31-336a-4368-8ae8-251a8571611c"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bac30f-fec6-4787-a52a-7053bc204ba2" elementFormDefault="qualified">
    <xsd:import namespace="http://schemas.microsoft.com/office/2006/documentManagement/types"/>
    <xsd:import namespace="http://schemas.microsoft.com/office/infopath/2007/PartnerControls"/>
    <xsd:element name="SharedWithUsers" ma:index="12"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Condiviso con dettagli" ma:internalName="SharedWithDetails" ma:readOnly="true">
      <xsd:simpleType>
        <xsd:restriction base="dms:Note">
          <xsd:maxLength value="255"/>
        </xsd:restriction>
      </xsd:simpleType>
    </xsd:element>
    <xsd:element name="TaxCatchAll" ma:index="17" nillable="true" ma:displayName="Taxonomy Catch All Column" ma:hidden="true" ma:list="{38f28d61-58d8-45e5-91a3-3fb9c24ae427}" ma:internalName="TaxCatchAll" ma:showField="CatchAllData" ma:web="84bac30f-fec6-4787-a52a-7053bc204ba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32ae098-2033-4b7f-b36d-c019637e88e7">
      <Terms xmlns="http://schemas.microsoft.com/office/infopath/2007/PartnerControls"/>
    </lcf76f155ced4ddcb4097134ff3c332f>
    <Annotazione xmlns="a32ae098-2033-4b7f-b36d-c019637e88e7" xsi:nil="true"/>
    <TaxCatchAll xmlns="84bac30f-fec6-4787-a52a-7053bc204ba2" xsi:nil="true"/>
  </documentManagement>
</p:properties>
</file>

<file path=customXml/item4.xml>�� 
</file>

<file path=customXml/itemProps1.xml><?xml version="1.0" encoding="utf-8"?>
<ds:datastoreItem xmlns:ds="http://schemas.openxmlformats.org/officeDocument/2006/customXml" ds:itemID="{547B6DA7-29BC-45F1-8960-F135E1EA49FF}"/>
</file>

<file path=customXml/itemProps2.xml><?xml version="1.0" encoding="utf-8"?>
<ds:datastoreItem xmlns:ds="http://schemas.openxmlformats.org/officeDocument/2006/customXml" ds:itemID="{982EA702-E1F8-4775-B5F5-170837ABE380}"/>
</file>

<file path=customXml/itemProps3.xml><?xml version="1.0" encoding="utf-8"?>
<ds:datastoreItem xmlns:ds="http://schemas.openxmlformats.org/officeDocument/2006/customXml" ds:itemID="{671C70AF-C207-42D6-B3B3-641A1379608E}"/>
</file>

<file path=customXml/itemProps4.xml><?xml version="1.0" encoding="utf-8"?>
<ds:datastoreItem xmlns:ds="http://schemas.openxmlformats.org/officeDocument/2006/customXml" ds:itemID="{4A89C9B7-08E3-4DF6-AE73-FCA964DC054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Pasqua, Giuseppe</dc:creator>
  <cp:keywords/>
  <dc:description/>
  <cp:lastModifiedBy>Enrico Pisani</cp:lastModifiedBy>
  <cp:revision/>
  <dcterms:created xsi:type="dcterms:W3CDTF">2005-03-03T21:27:55Z</dcterms:created>
  <dcterms:modified xsi:type="dcterms:W3CDTF">2026-04-14T07:47:00Z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0x0101007F0DD9F7431FB44B82EE3C975D223A81</vt:lpwstr>
  </property>
  <property fmtid="{D5CDD505-2E9C-101B-9397-08002B2CF9AE}" pid="3" name="MediaServiceImageTags">
    <vt:lpwstr/>
  </property>
</Properties>
</file>