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675" tabRatio="689" firstSheet="6" activeTab="14"/>
  </bookViews>
  <sheets>
    <sheet name="封面" sheetId="1" r:id="rId1"/>
    <sheet name="修订记录" sheetId="24" r:id="rId2"/>
    <sheet name="协议频段" sheetId="2" r:id="rId3"/>
    <sheet name="无线帧结构信息" sheetId="25" r:id="rId4"/>
    <sheet name="测量帧结构信息" sheetId="26" r:id="rId5"/>
    <sheet name="风险" sheetId="27" r:id="rId6"/>
    <sheet name="测试环境" sheetId="17" r:id="rId7"/>
    <sheet name="测试能力说明" sheetId="4" r:id="rId8"/>
    <sheet name="输出功率范围" sheetId="5" r:id="rId9"/>
    <sheet name="GFSK频率偏差" sheetId="21" r:id="rId10"/>
    <sheet name="PSK误差矢量幅度" sheetId="7" r:id="rId11"/>
    <sheet name="频率容限" sheetId="28" r:id="rId12"/>
    <sheet name="GFSK频段内发射" sheetId="30" r:id="rId13"/>
    <sheet name="PSK频段内发射" sheetId="32" r:id="rId14"/>
    <sheet name="Sheet1" sheetId="29" r:id="rId15"/>
  </sheets>
  <calcPr calcId="191029" concurrentCalc="0"/>
  <customWorkbookViews>
    <customWorkbookView name="zhaoyong - 个人视图" guid="{7C7462E1-4A37-4C2E-99C6-8F62E81568B7}" personalView="1" maximized="1" xWindow="1" yWindow="1" windowWidth="1920" windowHeight="833" activeSheetId="7"/>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8F366E7EA20D4472A999D32E329C46EC"/>
        <xdr:cNvPicPr>
          <a:picLocks noChangeAspect="1"/>
        </xdr:cNvPicPr>
      </xdr:nvPicPr>
      <xdr:blipFill>
        <a:blip r:embed="rId1"/>
        <a:stretch>
          <a:fillRect/>
        </a:stretch>
      </xdr:blipFill>
      <xdr:spPr>
        <a:xfrm>
          <a:off x="3959225" y="2247900"/>
          <a:ext cx="4533265" cy="1163955"/>
        </a:xfrm>
        <a:prstGeom prst="rect">
          <a:avLst/>
        </a:prstGeom>
        <a:noFill/>
        <a:ln w="9525">
          <a:noFill/>
        </a:ln>
      </xdr:spPr>
    </xdr:pic>
  </etc:cellImage>
  <etc:cellImage>
    <xdr:pic>
      <xdr:nvPicPr>
        <xdr:cNvPr id="5" name="ID_7D4CC523069A49D9AB07C2CB3051F1BF"/>
        <xdr:cNvPicPr>
          <a:picLocks noChangeAspect="1"/>
        </xdr:cNvPicPr>
      </xdr:nvPicPr>
      <xdr:blipFill>
        <a:blip r:embed="rId2"/>
        <a:stretch>
          <a:fillRect/>
        </a:stretch>
      </xdr:blipFill>
      <xdr:spPr>
        <a:xfrm>
          <a:off x="3729355" y="7724140"/>
          <a:ext cx="4404995" cy="1266190"/>
        </a:xfrm>
        <a:prstGeom prst="rect">
          <a:avLst/>
        </a:prstGeom>
        <a:noFill/>
        <a:ln w="9525">
          <a:noFill/>
        </a:ln>
      </xdr:spPr>
    </xdr:pic>
  </etc:cellImage>
  <etc:cellImage>
    <xdr:pic>
      <xdr:nvPicPr>
        <xdr:cNvPr id="8" name="ID_67CDEEE1D1C94C07884E8B7B8205D8D2"/>
        <xdr:cNvPicPr>
          <a:picLocks noChangeAspect="1"/>
        </xdr:cNvPicPr>
      </xdr:nvPicPr>
      <xdr:blipFill>
        <a:blip r:embed="rId3"/>
        <a:stretch>
          <a:fillRect/>
        </a:stretch>
      </xdr:blipFill>
      <xdr:spPr>
        <a:xfrm>
          <a:off x="3729355" y="9217660"/>
          <a:ext cx="2125980" cy="1234440"/>
        </a:xfrm>
        <a:prstGeom prst="rect">
          <a:avLst/>
        </a:prstGeom>
        <a:noFill/>
        <a:ln w="9525">
          <a:noFill/>
        </a:ln>
      </xdr:spPr>
    </xdr:pic>
  </etc:cellImage>
  <etc:cellImage>
    <xdr:pic>
      <xdr:nvPicPr>
        <xdr:cNvPr id="9" name="ID_09DC8A8EA50B41669C55CBCB4CA22A16"/>
        <xdr:cNvPicPr>
          <a:picLocks noChangeAspect="1"/>
        </xdr:cNvPicPr>
      </xdr:nvPicPr>
      <xdr:blipFill>
        <a:blip r:embed="rId4"/>
        <a:stretch>
          <a:fillRect/>
        </a:stretch>
      </xdr:blipFill>
      <xdr:spPr>
        <a:xfrm>
          <a:off x="3729355" y="9994900"/>
          <a:ext cx="2103120" cy="2171700"/>
        </a:xfrm>
        <a:prstGeom prst="rect">
          <a:avLst/>
        </a:prstGeom>
        <a:noFill/>
        <a:ln w="9525">
          <a:noFill/>
        </a:ln>
      </xdr:spPr>
    </xdr:pic>
  </etc:cellImage>
  <etc:cellImage>
    <xdr:pic>
      <xdr:nvPicPr>
        <xdr:cNvPr id="10" name="ID_4C339B966CDF433194ABFC541D770094"/>
        <xdr:cNvPicPr>
          <a:picLocks noChangeAspect="1"/>
        </xdr:cNvPicPr>
      </xdr:nvPicPr>
      <xdr:blipFill>
        <a:blip r:embed="rId5"/>
        <a:stretch>
          <a:fillRect/>
        </a:stretch>
      </xdr:blipFill>
      <xdr:spPr>
        <a:xfrm>
          <a:off x="3729355" y="11684000"/>
          <a:ext cx="2072640" cy="3962400"/>
        </a:xfrm>
        <a:prstGeom prst="rect">
          <a:avLst/>
        </a:prstGeom>
        <a:noFill/>
        <a:ln w="9525">
          <a:noFill/>
        </a:ln>
      </xdr:spPr>
    </xdr:pic>
  </etc:cellImage>
  <etc:cellImage>
    <xdr:pic>
      <xdr:nvPicPr>
        <xdr:cNvPr id="11" name="ID_ECE765100A5F4E6A813037D1B6C7CA63"/>
        <xdr:cNvPicPr>
          <a:picLocks noChangeAspect="1"/>
        </xdr:cNvPicPr>
      </xdr:nvPicPr>
      <xdr:blipFill>
        <a:blip r:embed="rId6"/>
        <a:stretch>
          <a:fillRect/>
        </a:stretch>
      </xdr:blipFill>
      <xdr:spPr>
        <a:xfrm>
          <a:off x="3729355" y="14112240"/>
          <a:ext cx="2065020" cy="487680"/>
        </a:xfrm>
        <a:prstGeom prst="rect">
          <a:avLst/>
        </a:prstGeom>
        <a:noFill/>
        <a:ln w="9525">
          <a:noFill/>
        </a:ln>
      </xdr:spPr>
    </xdr:pic>
  </etc:cellImage>
  <etc:cellImage>
    <xdr:pic>
      <xdr:nvPicPr>
        <xdr:cNvPr id="12" name="ID_295566F5AE594F77BAA117A677FD8B3F"/>
        <xdr:cNvPicPr>
          <a:picLocks noChangeAspect="1"/>
        </xdr:cNvPicPr>
      </xdr:nvPicPr>
      <xdr:blipFill>
        <a:blip r:embed="rId7"/>
        <a:stretch>
          <a:fillRect/>
        </a:stretch>
      </xdr:blipFill>
      <xdr:spPr>
        <a:xfrm>
          <a:off x="3729355" y="14429740"/>
          <a:ext cx="2057400" cy="1600200"/>
        </a:xfrm>
        <a:prstGeom prst="rect">
          <a:avLst/>
        </a:prstGeom>
        <a:noFill/>
        <a:ln w="9525">
          <a:noFill/>
        </a:ln>
      </xdr:spPr>
    </xdr:pic>
  </etc:cellImage>
  <etc:cellImage>
    <xdr:pic>
      <xdr:nvPicPr>
        <xdr:cNvPr id="13" name="ID_AAADA0D3EEED4A54B13AE1ED37D8181B"/>
        <xdr:cNvPicPr>
          <a:picLocks noChangeAspect="1"/>
        </xdr:cNvPicPr>
      </xdr:nvPicPr>
      <xdr:blipFill>
        <a:blip r:embed="rId8"/>
        <a:stretch>
          <a:fillRect/>
        </a:stretch>
      </xdr:blipFill>
      <xdr:spPr>
        <a:xfrm>
          <a:off x="3729355" y="15328900"/>
          <a:ext cx="2087880" cy="1706880"/>
        </a:xfrm>
        <a:prstGeom prst="rect">
          <a:avLst/>
        </a:prstGeom>
        <a:noFill/>
        <a:ln w="9525">
          <a:noFill/>
        </a:ln>
      </xdr:spPr>
    </xdr:pic>
  </etc:cellImage>
  <etc:cellImage>
    <xdr:pic>
      <xdr:nvPicPr>
        <xdr:cNvPr id="14" name="ID_54C4363BBB514CDE834151BC72B6939A"/>
        <xdr:cNvPicPr>
          <a:picLocks noChangeAspect="1"/>
        </xdr:cNvPicPr>
      </xdr:nvPicPr>
      <xdr:blipFill>
        <a:blip r:embed="rId9"/>
        <a:stretch>
          <a:fillRect/>
        </a:stretch>
      </xdr:blipFill>
      <xdr:spPr>
        <a:xfrm>
          <a:off x="3729355" y="16314420"/>
          <a:ext cx="2057400" cy="2049780"/>
        </a:xfrm>
        <a:prstGeom prst="rect">
          <a:avLst/>
        </a:prstGeom>
        <a:noFill/>
        <a:ln w="9525">
          <a:noFill/>
        </a:ln>
      </xdr:spPr>
    </xdr:pic>
  </etc:cellImage>
  <etc:cellImage>
    <xdr:pic>
      <xdr:nvPicPr>
        <xdr:cNvPr id="15" name="ID_2E9DE204AD8C4A859130E3FD277D497E"/>
        <xdr:cNvPicPr>
          <a:picLocks noChangeAspect="1"/>
        </xdr:cNvPicPr>
      </xdr:nvPicPr>
      <xdr:blipFill>
        <a:blip r:embed="rId10"/>
        <a:stretch>
          <a:fillRect/>
        </a:stretch>
      </xdr:blipFill>
      <xdr:spPr>
        <a:xfrm>
          <a:off x="3729355" y="17510760"/>
          <a:ext cx="1211580" cy="967740"/>
        </a:xfrm>
        <a:prstGeom prst="rect">
          <a:avLst/>
        </a:prstGeom>
        <a:noFill/>
        <a:ln w="9525">
          <a:noFill/>
        </a:ln>
      </xdr:spPr>
    </xdr:pic>
  </etc:cellImage>
  <etc:cellImage>
    <xdr:pic>
      <xdr:nvPicPr>
        <xdr:cNvPr id="16" name="ID_5C27304F0A3442A68BB64C670D04D06C"/>
        <xdr:cNvPicPr>
          <a:picLocks noChangeAspect="1"/>
        </xdr:cNvPicPr>
      </xdr:nvPicPr>
      <xdr:blipFill>
        <a:blip r:embed="rId11"/>
        <a:stretch>
          <a:fillRect/>
        </a:stretch>
      </xdr:blipFill>
      <xdr:spPr>
        <a:xfrm>
          <a:off x="3218815" y="18290540"/>
          <a:ext cx="11161395" cy="5290820"/>
        </a:xfrm>
        <a:prstGeom prst="rect">
          <a:avLst/>
        </a:prstGeom>
        <a:noFill/>
        <a:ln w="9525">
          <a:noFill/>
        </a:ln>
      </xdr:spPr>
    </xdr:pic>
  </etc:cellImage>
  <etc:cellImage>
    <xdr:pic>
      <xdr:nvPicPr>
        <xdr:cNvPr id="17" name="ID_C011A97C40E647BAB12276E1318201A9"/>
        <xdr:cNvPicPr>
          <a:picLocks noChangeAspect="1"/>
        </xdr:cNvPicPr>
      </xdr:nvPicPr>
      <xdr:blipFill>
        <a:blip r:embed="rId12"/>
        <a:stretch>
          <a:fillRect/>
        </a:stretch>
      </xdr:blipFill>
      <xdr:spPr>
        <a:xfrm>
          <a:off x="3729355" y="20881340"/>
          <a:ext cx="9706610" cy="518160"/>
        </a:xfrm>
        <a:prstGeom prst="rect">
          <a:avLst/>
        </a:prstGeom>
        <a:noFill/>
        <a:ln w="9525">
          <a:noFill/>
        </a:ln>
      </xdr:spPr>
    </xdr:pic>
  </etc:cellImage>
  <etc:cellImage>
    <xdr:pic>
      <xdr:nvPicPr>
        <xdr:cNvPr id="3" name="ID_E14041FA8B514916B2B824E40AD0E98B"/>
        <xdr:cNvPicPr>
          <a:picLocks noChangeAspect="1"/>
        </xdr:cNvPicPr>
      </xdr:nvPicPr>
      <xdr:blipFill>
        <a:blip r:embed="rId13"/>
        <a:stretch>
          <a:fillRect/>
        </a:stretch>
      </xdr:blipFill>
      <xdr:spPr>
        <a:xfrm>
          <a:off x="3729355" y="11140440"/>
          <a:ext cx="6332220" cy="3855720"/>
        </a:xfrm>
        <a:prstGeom prst="rect">
          <a:avLst/>
        </a:prstGeom>
        <a:noFill/>
        <a:ln w="9525">
          <a:noFill/>
        </a:ln>
      </xdr:spPr>
    </xdr:pic>
  </etc:cellImage>
  <etc:cellImage>
    <xdr:pic>
      <xdr:nvPicPr>
        <xdr:cNvPr id="4" name="ID_5DF179A30F384DD593CE756A5D6AD8A6"/>
        <xdr:cNvPicPr>
          <a:picLocks noChangeAspect="1"/>
        </xdr:cNvPicPr>
      </xdr:nvPicPr>
      <xdr:blipFill>
        <a:blip r:embed="rId14"/>
        <a:stretch>
          <a:fillRect/>
        </a:stretch>
      </xdr:blipFill>
      <xdr:spPr>
        <a:xfrm>
          <a:off x="3729355" y="14820900"/>
          <a:ext cx="2103120" cy="3939540"/>
        </a:xfrm>
        <a:prstGeom prst="rect">
          <a:avLst/>
        </a:prstGeom>
        <a:noFill/>
        <a:ln w="9525">
          <a:noFill/>
        </a:ln>
      </xdr:spPr>
    </xdr:pic>
  </etc:cellImage>
  <etc:cellImage>
    <xdr:pic>
      <xdr:nvPicPr>
        <xdr:cNvPr id="6" name="ID_6F0FA657B4D84993822F67723C13E88F"/>
        <xdr:cNvPicPr>
          <a:picLocks noChangeAspect="1"/>
        </xdr:cNvPicPr>
      </xdr:nvPicPr>
      <xdr:blipFill>
        <a:blip r:embed="rId15"/>
        <a:stretch>
          <a:fillRect/>
        </a:stretch>
      </xdr:blipFill>
      <xdr:spPr>
        <a:xfrm>
          <a:off x="3729355" y="24966295"/>
          <a:ext cx="11657330" cy="5524500"/>
        </a:xfrm>
        <a:prstGeom prst="rect">
          <a:avLst/>
        </a:prstGeom>
        <a:noFill/>
        <a:ln w="9525">
          <a:noFill/>
        </a:ln>
      </xdr:spPr>
    </xdr:pic>
  </etc:cellImage>
  <etc:cellImage>
    <xdr:pic>
      <xdr:nvPicPr>
        <xdr:cNvPr id="18" name="ID_0806AF0606DC44EF87CFB2DB4FBFBC71"/>
        <xdr:cNvPicPr>
          <a:picLocks noChangeAspect="1"/>
        </xdr:cNvPicPr>
      </xdr:nvPicPr>
      <xdr:blipFill>
        <a:blip r:embed="rId16"/>
        <a:stretch>
          <a:fillRect/>
        </a:stretch>
      </xdr:blipFill>
      <xdr:spPr>
        <a:xfrm>
          <a:off x="3705860" y="23289895"/>
          <a:ext cx="10963275" cy="4996815"/>
        </a:xfrm>
        <a:prstGeom prst="rect">
          <a:avLst/>
        </a:prstGeom>
        <a:noFill/>
        <a:ln w="9525">
          <a:noFill/>
        </a:ln>
      </xdr:spPr>
    </xdr:pic>
  </etc:cellImage>
  <etc:cellImage>
    <xdr:pic>
      <xdr:nvPicPr>
        <xdr:cNvPr id="19" name="ID_0415E101B7DA460C94F78AD66B7C5370"/>
        <xdr:cNvPicPr>
          <a:picLocks noChangeAspect="1"/>
        </xdr:cNvPicPr>
      </xdr:nvPicPr>
      <xdr:blipFill>
        <a:blip r:embed="rId17"/>
        <a:stretch>
          <a:fillRect/>
        </a:stretch>
      </xdr:blipFill>
      <xdr:spPr>
        <a:xfrm>
          <a:off x="3729355" y="22486620"/>
          <a:ext cx="10530840" cy="4992370"/>
        </a:xfrm>
        <a:prstGeom prst="rect">
          <a:avLst/>
        </a:prstGeom>
        <a:noFill/>
        <a:ln w="9525">
          <a:noFill/>
        </a:ln>
      </xdr:spPr>
    </xdr:pic>
  </etc:cellImage>
  <etc:cellImage>
    <xdr:pic>
      <xdr:nvPicPr>
        <xdr:cNvPr id="7" name="ID_3138C89F223E4D5BB8A10D146E79BD48"/>
        <xdr:cNvPicPr>
          <a:picLocks noChangeAspect="1"/>
        </xdr:cNvPicPr>
      </xdr:nvPicPr>
      <xdr:blipFill>
        <a:blip r:embed="rId18"/>
        <a:stretch>
          <a:fillRect/>
        </a:stretch>
      </xdr:blipFill>
      <xdr:spPr>
        <a:xfrm>
          <a:off x="4144010" y="2314575"/>
          <a:ext cx="5581650" cy="1104900"/>
        </a:xfrm>
        <a:prstGeom prst="rect">
          <a:avLst/>
        </a:prstGeom>
        <a:noFill/>
        <a:ln w="9525">
          <a:noFill/>
        </a:ln>
      </xdr:spPr>
    </xdr:pic>
  </etc:cellImage>
  <etc:cellImage>
    <xdr:pic>
      <xdr:nvPicPr>
        <xdr:cNvPr id="20" name="ID_82D0CAF6F7F84B9DB84C8C7348C5E049"/>
        <xdr:cNvPicPr>
          <a:picLocks noChangeAspect="1"/>
        </xdr:cNvPicPr>
      </xdr:nvPicPr>
      <xdr:blipFill>
        <a:blip r:embed="rId19"/>
        <a:stretch>
          <a:fillRect/>
        </a:stretch>
      </xdr:blipFill>
      <xdr:spPr>
        <a:xfrm>
          <a:off x="4144010" y="3368675"/>
          <a:ext cx="5715000" cy="1343025"/>
        </a:xfrm>
        <a:prstGeom prst="rect">
          <a:avLst/>
        </a:prstGeom>
        <a:noFill/>
        <a:ln w="9525">
          <a:noFill/>
        </a:ln>
      </xdr:spPr>
    </xdr:pic>
  </etc:cellImage>
  <etc:cellImage>
    <xdr:pic>
      <xdr:nvPicPr>
        <xdr:cNvPr id="21" name="ID_E48F3D714B494D2488AED90A463F1DDF"/>
        <xdr:cNvPicPr>
          <a:picLocks noChangeAspect="1"/>
        </xdr:cNvPicPr>
      </xdr:nvPicPr>
      <xdr:blipFill>
        <a:blip r:embed="rId20"/>
        <a:stretch>
          <a:fillRect/>
        </a:stretch>
      </xdr:blipFill>
      <xdr:spPr>
        <a:xfrm>
          <a:off x="4144010" y="4702175"/>
          <a:ext cx="5705475" cy="1162050"/>
        </a:xfrm>
        <a:prstGeom prst="rect">
          <a:avLst/>
        </a:prstGeom>
        <a:noFill/>
        <a:ln w="9525">
          <a:noFill/>
        </a:ln>
      </xdr:spPr>
    </xdr:pic>
  </etc:cellImage>
  <etc:cellImage>
    <xdr:pic>
      <xdr:nvPicPr>
        <xdr:cNvPr id="23" name="ID_8867BAAD092D45A6831031BA907D07F2"/>
        <xdr:cNvPicPr>
          <a:picLocks noChangeAspect="1"/>
        </xdr:cNvPicPr>
      </xdr:nvPicPr>
      <xdr:blipFill>
        <a:blip r:embed="rId21"/>
        <a:stretch>
          <a:fillRect/>
        </a:stretch>
      </xdr:blipFill>
      <xdr:spPr>
        <a:xfrm>
          <a:off x="4144010" y="12064365"/>
          <a:ext cx="2933700" cy="3076575"/>
        </a:xfrm>
        <a:prstGeom prst="rect">
          <a:avLst/>
        </a:prstGeom>
        <a:noFill/>
        <a:ln w="9525">
          <a:noFill/>
        </a:ln>
      </xdr:spPr>
    </xdr:pic>
  </etc:cellImage>
  <etc:cellImage>
    <xdr:pic>
      <xdr:nvPicPr>
        <xdr:cNvPr id="28" name="ID_3760B514D5B74F0E9740CF2DB650FFE5"/>
        <xdr:cNvPicPr>
          <a:picLocks noChangeAspect="1"/>
        </xdr:cNvPicPr>
      </xdr:nvPicPr>
      <xdr:blipFill>
        <a:blip r:embed="rId22"/>
        <a:stretch>
          <a:fillRect/>
        </a:stretch>
      </xdr:blipFill>
      <xdr:spPr>
        <a:xfrm>
          <a:off x="247650" y="22861270"/>
          <a:ext cx="11449050" cy="7239000"/>
        </a:xfrm>
        <a:prstGeom prst="rect">
          <a:avLst/>
        </a:prstGeom>
        <a:noFill/>
        <a:ln w="9525">
          <a:noFill/>
        </a:ln>
      </xdr:spPr>
    </xdr:pic>
  </etc:cellImage>
  <etc:cellImage>
    <xdr:pic>
      <xdr:nvPicPr>
        <xdr:cNvPr id="29" name="ID_97F06FCDE7B243CE9F86BE8D4753C35F"/>
        <xdr:cNvPicPr>
          <a:picLocks noChangeAspect="1"/>
        </xdr:cNvPicPr>
      </xdr:nvPicPr>
      <xdr:blipFill>
        <a:blip r:embed="rId23"/>
        <a:stretch>
          <a:fillRect/>
        </a:stretch>
      </xdr:blipFill>
      <xdr:spPr>
        <a:xfrm>
          <a:off x="4144010" y="10045700"/>
          <a:ext cx="8534400" cy="6191250"/>
        </a:xfrm>
        <a:prstGeom prst="rect">
          <a:avLst/>
        </a:prstGeom>
        <a:noFill/>
        <a:ln w="9525">
          <a:noFill/>
        </a:ln>
      </xdr:spPr>
    </xdr:pic>
  </etc:cellImage>
  <etc:cellImage>
    <xdr:pic>
      <xdr:nvPicPr>
        <xdr:cNvPr id="30" name="ID_9F8EBD1D0A174EEC8F804EFDEC0B0889"/>
        <xdr:cNvPicPr>
          <a:picLocks noChangeAspect="1"/>
        </xdr:cNvPicPr>
      </xdr:nvPicPr>
      <xdr:blipFill>
        <a:blip r:embed="rId24"/>
        <a:stretch>
          <a:fillRect/>
        </a:stretch>
      </xdr:blipFill>
      <xdr:spPr>
        <a:xfrm>
          <a:off x="4144010" y="13150215"/>
          <a:ext cx="3038475" cy="5591175"/>
        </a:xfrm>
        <a:prstGeom prst="rect">
          <a:avLst/>
        </a:prstGeom>
        <a:noFill/>
        <a:ln w="9525">
          <a:noFill/>
        </a:ln>
      </xdr:spPr>
    </xdr:pic>
  </etc:cellImage>
  <etc:cellImage>
    <xdr:pic>
      <xdr:nvPicPr>
        <xdr:cNvPr id="31" name="ID_9FAEDD023A8649609A2DA53F4B53E6E3"/>
        <xdr:cNvPicPr>
          <a:picLocks noChangeAspect="1"/>
        </xdr:cNvPicPr>
      </xdr:nvPicPr>
      <xdr:blipFill>
        <a:blip r:embed="rId25"/>
        <a:stretch>
          <a:fillRect/>
        </a:stretch>
      </xdr:blipFill>
      <xdr:spPr>
        <a:xfrm>
          <a:off x="4144010" y="14598015"/>
          <a:ext cx="2962275" cy="619125"/>
        </a:xfrm>
        <a:prstGeom prst="rect">
          <a:avLst/>
        </a:prstGeom>
        <a:noFill/>
        <a:ln w="9525">
          <a:noFill/>
        </a:ln>
      </xdr:spPr>
    </xdr:pic>
  </etc:cellImage>
  <etc:cellImage>
    <xdr:pic>
      <xdr:nvPicPr>
        <xdr:cNvPr id="32" name="ID_1865D95B261D494AA4863149FDB2D4B4"/>
        <xdr:cNvPicPr>
          <a:picLocks noChangeAspect="1"/>
        </xdr:cNvPicPr>
      </xdr:nvPicPr>
      <xdr:blipFill>
        <a:blip r:embed="rId26"/>
        <a:stretch>
          <a:fillRect/>
        </a:stretch>
      </xdr:blipFill>
      <xdr:spPr>
        <a:xfrm>
          <a:off x="4144010" y="16588740"/>
          <a:ext cx="11496675" cy="7219950"/>
        </a:xfrm>
        <a:prstGeom prst="rect">
          <a:avLst/>
        </a:prstGeom>
        <a:noFill/>
        <a:ln w="9525">
          <a:noFill/>
        </a:ln>
      </xdr:spPr>
    </xdr:pic>
  </etc:cellImage>
  <etc:cellImage>
    <xdr:pic>
      <xdr:nvPicPr>
        <xdr:cNvPr id="33" name="ID_566C0EB6E6984B8A90FDD6D59CC615FC"/>
        <xdr:cNvPicPr>
          <a:picLocks noChangeAspect="1"/>
        </xdr:cNvPicPr>
      </xdr:nvPicPr>
      <xdr:blipFill>
        <a:blip r:embed="rId27"/>
        <a:stretch>
          <a:fillRect/>
        </a:stretch>
      </xdr:blipFill>
      <xdr:spPr>
        <a:xfrm>
          <a:off x="4144010" y="19248755"/>
          <a:ext cx="14011275" cy="7134225"/>
        </a:xfrm>
        <a:prstGeom prst="rect">
          <a:avLst/>
        </a:prstGeom>
        <a:noFill/>
        <a:ln w="9525">
          <a:noFill/>
        </a:ln>
      </xdr:spPr>
    </xdr:pic>
  </etc:cellImage>
  <etc:cellImage>
    <xdr:pic>
      <xdr:nvPicPr>
        <xdr:cNvPr id="34" name="ID_A699ACCF3B9C4441877EDBD8ECF9E8BF"/>
        <xdr:cNvPicPr>
          <a:picLocks noChangeAspect="1"/>
        </xdr:cNvPicPr>
      </xdr:nvPicPr>
      <xdr:blipFill>
        <a:blip r:embed="rId28"/>
        <a:stretch>
          <a:fillRect/>
        </a:stretch>
      </xdr:blipFill>
      <xdr:spPr>
        <a:xfrm>
          <a:off x="4144010" y="1409700"/>
          <a:ext cx="5772150" cy="2352675"/>
        </a:xfrm>
        <a:prstGeom prst="rect">
          <a:avLst/>
        </a:prstGeom>
        <a:noFill/>
        <a:ln w="9525">
          <a:noFill/>
        </a:ln>
      </xdr:spPr>
    </xdr:pic>
  </etc:cellImage>
  <etc:cellImage>
    <xdr:pic>
      <xdr:nvPicPr>
        <xdr:cNvPr id="35" name="ID_BF3B0C9F07C44B05A08EAA107BB4E1B5"/>
        <xdr:cNvPicPr>
          <a:picLocks noChangeAspect="1"/>
        </xdr:cNvPicPr>
      </xdr:nvPicPr>
      <xdr:blipFill>
        <a:blip r:embed="rId29"/>
        <a:stretch>
          <a:fillRect/>
        </a:stretch>
      </xdr:blipFill>
      <xdr:spPr>
        <a:xfrm>
          <a:off x="4144010" y="2600325"/>
          <a:ext cx="5724525" cy="2762250"/>
        </a:xfrm>
        <a:prstGeom prst="rect">
          <a:avLst/>
        </a:prstGeom>
        <a:noFill/>
        <a:ln w="9525">
          <a:noFill/>
        </a:ln>
      </xdr:spPr>
    </xdr:pic>
  </etc:cellImage>
  <etc:cellImage>
    <xdr:pic>
      <xdr:nvPicPr>
        <xdr:cNvPr id="36" name="ID_65AC61F66650484DB775F6B157959EB9"/>
        <xdr:cNvPicPr>
          <a:picLocks noChangeAspect="1"/>
        </xdr:cNvPicPr>
      </xdr:nvPicPr>
      <xdr:blipFill>
        <a:blip r:embed="rId30"/>
        <a:stretch>
          <a:fillRect/>
        </a:stretch>
      </xdr:blipFill>
      <xdr:spPr>
        <a:xfrm>
          <a:off x="4144010" y="3654425"/>
          <a:ext cx="5886450" cy="1162050"/>
        </a:xfrm>
        <a:prstGeom prst="rect">
          <a:avLst/>
        </a:prstGeom>
        <a:noFill/>
        <a:ln w="9525">
          <a:noFill/>
        </a:ln>
      </xdr:spPr>
    </xdr:pic>
  </etc:cellImage>
</etc:cellImages>
</file>

<file path=xl/sharedStrings.xml><?xml version="1.0" encoding="utf-8"?>
<sst xmlns="http://schemas.openxmlformats.org/spreadsheetml/2006/main" count="627" uniqueCount="272">
  <si>
    <t>SLE 测试用例</t>
  </si>
  <si>
    <t>文件编号</t>
  </si>
  <si>
    <t>文件版本</t>
  </si>
  <si>
    <t>编制</t>
  </si>
  <si>
    <t>审核</t>
  </si>
  <si>
    <t>批准</t>
  </si>
  <si>
    <t>实施日期</t>
  </si>
  <si>
    <t>修订记录</t>
  </si>
  <si>
    <t>版本</t>
  </si>
  <si>
    <t>日期</t>
  </si>
  <si>
    <t>修订内容</t>
  </si>
  <si>
    <t>修订人</t>
  </si>
  <si>
    <t>发布模板</t>
  </si>
  <si>
    <t>物理层帧头</t>
  </si>
  <si>
    <t>物理层数据部分</t>
  </si>
  <si>
    <t>前导信号</t>
  </si>
  <si>
    <t>同步信号</t>
  </si>
  <si>
    <t>物理层控制信号</t>
  </si>
  <si>
    <t>物理层数据信息</t>
  </si>
  <si>
    <t>完整性保护</t>
  </si>
  <si>
    <t>循环冗余校验</t>
  </si>
  <si>
    <t>无线帧1</t>
  </si>
  <si>
    <t>GFSK波形调制</t>
  </si>
  <si>
    <t>10us</t>
  </si>
  <si>
    <t>32bit</t>
  </si>
  <si>
    <t>GFSK调制</t>
  </si>
  <si>
    <t>无信道编码</t>
  </si>
  <si>
    <t>A组控制信息</t>
  </si>
  <si>
    <t>可选</t>
  </si>
  <si>
    <t>24/32bit</t>
  </si>
  <si>
    <t>无线帧2</t>
  </si>
  <si>
    <t>PSK波形调制</t>
  </si>
  <si>
    <t>64bit</t>
  </si>
  <si>
    <t>QPSK调制和相位旋转</t>
  </si>
  <si>
    <t>极化码64bit</t>
  </si>
  <si>
    <t>QPSK调制</t>
  </si>
  <si>
    <t>极化码信道编码</t>
  </si>
  <si>
    <t>PSK调制</t>
  </si>
  <si>
    <t>无线帧3</t>
  </si>
  <si>
    <t>12us</t>
  </si>
  <si>
    <t>31+31</t>
  </si>
  <si>
    <t>BPSK调制</t>
  </si>
  <si>
    <t>极化码256bit</t>
  </si>
  <si>
    <t>B组控制信息</t>
  </si>
  <si>
    <t>无线帧4</t>
  </si>
  <si>
    <t>16us</t>
  </si>
  <si>
    <t>63+63</t>
  </si>
  <si>
    <t>测量帧类型1</t>
  </si>
  <si>
    <t>先发节点</t>
  </si>
  <si>
    <t>均衡保护</t>
  </si>
  <si>
    <t>切换间隔</t>
  </si>
  <si>
    <t>测量信号</t>
  </si>
  <si>
    <t>后发节点</t>
  </si>
  <si>
    <t>测量帧类型2</t>
  </si>
  <si>
    <t>测量帧类型3</t>
  </si>
  <si>
    <t xml:space="preserve">1-9020 com口下行最大功率为CW-10dBm，下行使用TXAUX口实现
2-需要俩台信号源，型号为：其中一台频率范围为30MHz~12.75GHz，另一台需要支持SLE的三个band，SHI需要在60dBc以下，否则需要滤波箱子
3-实现系统需要使用合路器，合路器需要覆盖的频率范围为30MHz~12.75GHz，目前市面上无合路器可以覆盖如此宽频段，考虑使用俩个合路器组合使用。
4-两个合路器手动切换，暂时不考虑实现切换箱
5-协议部分不明确的内容较多，希望信通院能提供测试规范
6-搭建系统需要的资源有：终端+sp9020一台+信号源俩台+合路器2个+hub一个+射频线5根+参考线3根+bnc三通一个+pc一台+网线4根
7-协调终端以及信号源资源存在风险
8-时钟精度测试用例9020不支持，wuyuan咨询信通院反馈不测试
9-9020无法支持回环per，目前只能单端测试
10-认证流程方面先要从联盟申请，联盟安排认证
</t>
  </si>
  <si>
    <t>环境条件</t>
  </si>
  <si>
    <t>条件</t>
  </si>
  <si>
    <t>最低要求</t>
  </si>
  <si>
    <t>最高要求</t>
  </si>
  <si>
    <t>大气压</t>
  </si>
  <si>
    <t>温度</t>
  </si>
  <si>
    <t>相对湿度</t>
  </si>
  <si>
    <t>电源供电</t>
  </si>
  <si>
    <t>厂家给出的标称值</t>
  </si>
  <si>
    <t>振动</t>
  </si>
  <si>
    <t>可忽略</t>
  </si>
  <si>
    <t>正面连接图</t>
  </si>
  <si>
    <t>背面连接图</t>
  </si>
  <si>
    <t>Test Spec.</t>
  </si>
  <si>
    <t>TC No.</t>
  </si>
  <si>
    <t>Test Case Name</t>
  </si>
  <si>
    <t>备注</t>
  </si>
  <si>
    <t>T_XS 10002-2022（V1.0.0）</t>
  </si>
  <si>
    <t>12.1.1-1</t>
  </si>
  <si>
    <t>输出功率范围</t>
  </si>
  <si>
    <t>综测仪SP9020 *1</t>
  </si>
  <si>
    <t>12.1.2.1-1</t>
  </si>
  <si>
    <t>GFSK频率偏差</t>
  </si>
  <si>
    <t>12.1.2.2-1</t>
  </si>
  <si>
    <t>PSK误差矢量幅度</t>
  </si>
  <si>
    <t>12.1.2.3-1</t>
  </si>
  <si>
    <t>频率容限</t>
  </si>
  <si>
    <t>12.1.2.4-1</t>
  </si>
  <si>
    <t>工作模式时钟精度</t>
  </si>
  <si>
    <t>12.1.2.5-1</t>
  </si>
  <si>
    <t>睡眠模式时钟精度</t>
  </si>
  <si>
    <t>12.1.3.1-1</t>
  </si>
  <si>
    <t>GFSK频段内发射</t>
  </si>
  <si>
    <t>12.1.3.2-1</t>
  </si>
  <si>
    <t>PSK频段内发射</t>
  </si>
  <si>
    <t>12.2.1.1-1</t>
  </si>
  <si>
    <t>参考灵敏度</t>
  </si>
  <si>
    <t>12.2.1.2-1</t>
  </si>
  <si>
    <t>最大输入电平</t>
  </si>
  <si>
    <t>12.2.2.1-1</t>
  </si>
  <si>
    <t>频段内选择性</t>
  </si>
  <si>
    <t>综测仪SP9020 *1 + 矢量信号源 *1 (频率范围&gt;=6G,支持罗德or是德)</t>
  </si>
  <si>
    <t>12.2.2.2-1</t>
  </si>
  <si>
    <t>频段外选择性</t>
  </si>
  <si>
    <t>综测仪SP9020 *1 + 模拟信号源 *1 (频率范围&gt;=13G,支持罗德or是德)</t>
  </si>
  <si>
    <t>12.2.2.3-1</t>
  </si>
  <si>
    <t>接收机干扰互调</t>
  </si>
  <si>
    <t>综测仪SP9020 *1 + 矢量信号源 *1(频率范围&gt;=6G) + 模拟信号源 *1(频率范围&gt;=13G)</t>
  </si>
  <si>
    <t>12.2.3-1</t>
  </si>
  <si>
    <t>接收机RSSI测量精度</t>
  </si>
  <si>
    <t>仪表可正常测试的指标</t>
  </si>
  <si>
    <t>仪表测试能力部分缺失</t>
  </si>
  <si>
    <t>暂无法测试的指标(芯片暂不支持)</t>
  </si>
  <si>
    <t>待确认</t>
  </si>
  <si>
    <t>测试用例</t>
  </si>
  <si>
    <t>项目名称</t>
  </si>
  <si>
    <t>测试用例版本</t>
  </si>
  <si>
    <t>＜测试项目名称＞</t>
  </si>
  <si>
    <t>最終确认</t>
  </si>
  <si>
    <t>#</t>
  </si>
  <si>
    <t>Step actions</t>
  </si>
  <si>
    <t>期望结果</t>
  </si>
  <si>
    <t>执行</t>
  </si>
  <si>
    <t>测试结果</t>
  </si>
  <si>
    <t>故障编号</t>
  </si>
  <si>
    <t>实施者</t>
  </si>
  <si>
    <t>一.测量项内容介绍</t>
  </si>
  <si>
    <t>1.测试目的</t>
  </si>
  <si>
    <t>验证节点输出功率范围</t>
  </si>
  <si>
    <t>输出功率范围定义了星闪低功耗通信系统的最大输出功率和最小输出功率要求，如无特殊说明，在最大和最小输出功率范围内工作的星闪低功耗短距通信系统，需满足下述测试要求的所有发射机指标。</t>
  </si>
  <si>
    <t>2.测试要求</t>
  </si>
  <si>
    <t>最大输出功率</t>
  </si>
  <si>
    <t>3.测试仪表及环境</t>
  </si>
  <si>
    <t>测试设备</t>
  </si>
  <si>
    <t>仪表配置：SP9020*1
测试线缆：N头*1、射频线*1
远程控制：网线*1，测试PC*1
被测设备：UE*1
其他设备：合路器、HUB</t>
  </si>
  <si>
    <t>环境搭建</t>
  </si>
  <si>
    <t>参照测试环境章节</t>
  </si>
  <si>
    <t>4.被测设备参数设置（以海思2821芯片为例,详见BS21V100 射频 AT测试指南_00B02：章节1.4.4常发指令）</t>
  </si>
  <si>
    <t>1.初始配置：支持功率控制的设备需要设置在最大输出功率状态</t>
  </si>
  <si>
    <t>最大功率：无线帧1：6dBm，无线帧2：2dBm</t>
  </si>
  <si>
    <t>2.设置被测设备调制方式</t>
  </si>
  <si>
    <t>调制方式支持：GFSK、QPSK、8PSK</t>
  </si>
  <si>
    <t>3.被测设备的发射频率设为支持频段内的最低工作频率</t>
  </si>
  <si>
    <t>2402 MHz</t>
  </si>
  <si>
    <t>4.设置被测设备传输速率</t>
  </si>
  <si>
    <t>传输速率与调制方式相关</t>
  </si>
  <si>
    <t>5.设置被测设备发送的数据包类型</t>
  </si>
  <si>
    <t>PRBS9</t>
  </si>
  <si>
    <t>6.通过SSCOM串口工具发送指令</t>
  </si>
  <si>
    <t>指令格式：
    AT+SLETX=信道，功率，数据包长度，数据包类型，带宽，无线帧类型，速率(调制方式)，导频，polar编码，时间间隔
发送指令：
    AT+SLETX=0,5,255,0,0,0,0,0,0,50</t>
  </si>
  <si>
    <t>5.SP9020仪表设置</t>
  </si>
  <si>
    <t>设置仪表端口模式、端口、线损</t>
  </si>
  <si>
    <t>设置射频参数中心频率、期望功率、User Margin、MixLevelOffest</t>
  </si>
  <si>
    <t>设置仪表SparkLink类型为SLE</t>
  </si>
  <si>
    <t>UI不用设置.打开的模块是SLE测量。
自动化设置指令为：CONFigure:SENSe:SPARklink:ISIGnal:STYPe SLE</t>
  </si>
  <si>
    <t>设置仪表数据包信息measured burst、WirelessFrame type、同步信号、信号密度、bytes、control information type、BandWidth、data pattern type（固定序列）</t>
  </si>
  <si>
    <t>设置PSK下的MCS(仅PSK下使用)</t>
  </si>
  <si>
    <t>设置仪表测量measurement timeout、repetition mode 、stop condition、error handling等参数</t>
  </si>
  <si>
    <t>使能测试项Power、设置测量次数</t>
  </si>
  <si>
    <t>设置trigger source、trigger level、trigger timeout</t>
  </si>
  <si>
    <t>开启测量</t>
  </si>
  <si>
    <t>查询测量结果</t>
  </si>
  <si>
    <t>结束测量</t>
  </si>
  <si>
    <t>UI不用设置.单次测量后自动结束。
自动化设置指令为：ABORt:SENSe:SPARklink:MEValuation</t>
  </si>
  <si>
    <t>6.测量结果</t>
  </si>
  <si>
    <t>测量结果分析</t>
  </si>
  <si>
    <r>
      <rPr>
        <sz val="12"/>
        <color rgb="FF000000"/>
        <rFont val="宋体"/>
        <charset val="134"/>
      </rPr>
      <t>1.最大/最小输出功率结果要求满足</t>
    </r>
    <r>
      <rPr>
        <b/>
        <sz val="12"/>
        <color rgb="FF00B0F0"/>
        <rFont val="宋体"/>
        <charset val="134"/>
      </rPr>
      <t>2.测试要求</t>
    </r>
    <r>
      <rPr>
        <sz val="12"/>
        <rFont val="宋体"/>
        <charset val="134"/>
      </rPr>
      <t>的要求</t>
    </r>
  </si>
  <si>
    <t>UE发最大功率为6dBm，仪表测量平均功率结果为7.11dBm 。
UE未说明功率等级，按其发射功率为6dBm计算，应属于功率等级2，故采用等级2的测试要求：&lt;=10dBm，&gt;4dBm。
由此可知，UE 功率测量结果7.11dBm符合要求</t>
  </si>
  <si>
    <t>7.遍历测量所有组合</t>
  </si>
  <si>
    <t>遍历测试组合</t>
  </si>
  <si>
    <t>2.遍历协议要求的调制方式、频率、速率、数据包类型的组合</t>
  </si>
  <si>
    <t>二.测试注意事项</t>
  </si>
  <si>
    <t>三.以前发生的问题注意点</t>
  </si>
  <si>
    <t>验证星闪低功耗短距离通信设备满足GFSK频率偏差要求</t>
  </si>
  <si>
    <t>使用1Msym/s GFSK调制的符号间隔是1usec；对11110000固定序列，频率偏差fd1应不小于225KHz且不大于275KHz；对10101010固定序列，频率偏差fd2应不小于185KHz；且fd2与fd1在至少10帧上的稳定时段内的平均值的比值应不小于0.8。 
使用2Msym/s GFSK调制的符号间隔是0.5usec；对11110000固定序列，频率偏差fd1应不小于450KHz且不大于550KHz；对10101010固定序列，频率偏差fd2应不小于370KHz；且fd2与fd1在至少10帧上的稳定时段内的平均值的比值应不小于0.8。
使用4Msym/s GFSK调制的符号间隔是0.25usec；对11110000固定序列，频率偏差fd1应不小于900KHz且不大于1100KHz；对10101010固定序列，频率偏差fd2应不小于740KHz；且fd2与fd1在至少10帧上的稳定时段内的平均值的比值应不小于0.8。
过零误差是理想符号边界和测量的过零时间之间的时间差，应小于符号周期的±1/8</t>
  </si>
  <si>
    <t>使用1Msym/s GFSK调制的符号间隔是1usec</t>
  </si>
  <si>
    <t>(固定序列：频率偏差)
(11110000: 频率偏差fd1应不小于225KHz且不大于275KHz)
(10101010: 频率偏差fd2应不小于185KHz)
且fd2与fd1在至少10帧上的稳定时段内的平均值的比值应不小于0.8</t>
  </si>
  <si>
    <t>使用2Msym/s GFSK调制的符号间隔是0.5usec</t>
  </si>
  <si>
    <t>(固定序列：频率偏差)
(11110000: 频率偏差fd1应不小于450KHz且不大于550KHz)
(10101010: 频率偏差fd2应不小于370KHz)
且fd2与fd1在至少10帧上的稳定时段内的平均值的比值应不小于0.8</t>
  </si>
  <si>
    <t>使用4Msym/s GFSK调制的符号间隔是0.25usec</t>
  </si>
  <si>
    <t>(固定序列：频率偏差)
(11110000: 频率偏差fd1应不小于900KHz且不大于1100KHz)
(10101010: 频率偏差fd2应不小于740KHz)
且fd2与fd1在至少10帧上的稳定时段内的平均值的比值应不小于0.8</t>
  </si>
  <si>
    <t>仪表配置：SP9020*1
测试线缆：N头*1、射频线*1、
远程控制：网线*1，测试PC*1
被测设备：UE*1
其他设备：合路器、HUB</t>
  </si>
  <si>
    <t>通过射频线连接合路器、UE和SP9020
通过网线连接HUB、测试PC和SP9020</t>
  </si>
  <si>
    <t>11110000(FD1测试，10101010 FD2测试流程一致)</t>
  </si>
  <si>
    <t>指令格式：
    AT+SLETX=信道，功率，数据包长度，数据包类型，带宽，无线帧类型，速率(调制方式)，导频，polar编码，时间间隔
将数据包类型修改为 11110000，对应UE手册为编号1
发送指令：
    AT+SLETX=0,5,255,1,0,0,0,0,0,50</t>
  </si>
  <si>
    <t>查询测量结果(FD1、过零误差)</t>
  </si>
  <si>
    <r>
      <rPr>
        <sz val="12"/>
        <color rgb="FF000000"/>
        <rFont val="宋体"/>
        <charset val="134"/>
      </rPr>
      <t>1.FD1、FD2测量结果要求满足</t>
    </r>
    <r>
      <rPr>
        <b/>
        <sz val="12"/>
        <color rgb="FF00B0F0"/>
        <rFont val="宋体"/>
        <charset val="134"/>
      </rPr>
      <t>2.测试要求</t>
    </r>
    <r>
      <rPr>
        <sz val="12"/>
        <rFont val="宋体"/>
        <charset val="134"/>
      </rPr>
      <t>的要求</t>
    </r>
  </si>
  <si>
    <t>1M的 11110000: 频率偏差fd1应不小于225KHz且不大于275KHz
测量结果中的FD1 为248.620KHZ ，符合测试要求
过零误差应在 正负的1/8区间内（%），即正负%12.5
测量结果为1.43%，符合测试要求
FD2未测量，将UE发射的数据包类型改成10101010，仪表设置数据包类型修改成P11，重复测试流程。
记录FD2，计算FD2/FD1的结果</t>
  </si>
  <si>
    <t>验证星闪低功耗短距离通信设备满足PSK误差矢量幅度要求</t>
  </si>
  <si>
    <t>星闪低功耗通信系统PSK调制采用Pi/2-BPSK，Pi/4-QPSK和Pi/8-8PSK调制方式。参考波形和被测波形之间的差值称作误差矢量，误差矢量幅度（EVM）用来评估PSK调制方式参考波形和被测波形之间的区别。星闪低功耗通信系统PSK调制的EVM应不大于表44的限值。误差矢量幅度测试数据信息部分，且每个支持的MCS都需要满足要求。
初始频率偏差f0应不大于表45和表46中对初始频率偏差的限值。每200个符号的更新估计频率偏差fn应不大于表45和表46中对频率漂移的限值。</t>
  </si>
  <si>
    <t>星闪低功耗通信系统PSK调制的EVM</t>
  </si>
  <si>
    <t>初始频率偏差f0和每200个符号的更新估计频率偏差fn</t>
  </si>
  <si>
    <t>1.初始配置：支持功率控制的设备需要设置在最大输出功率状态。</t>
  </si>
  <si>
    <t>调制方式支持：BPSK、QPSK、8PSK</t>
  </si>
  <si>
    <t>指令格式：
    AT+SLETX=信道，功率，数据包长度，数据包类型，带宽，无线帧类型，速率(调制方式)，导频，polar编码，时间间隔
发送指令：
    AT+SLETX=0,5,255,0,0,2,2,2,2,50</t>
  </si>
  <si>
    <t>查询测量结果EVM(EVM Average、EVM 99%、EVM Peak
 )</t>
  </si>
  <si>
    <t>查询测量结果初始频率偏差f0和估计频率偏差fn（Initial Freq. Drift 、Freq. Drift、Max. Drift Rate）</t>
  </si>
  <si>
    <r>
      <t>1.EVM测量结果要求满足</t>
    </r>
    <r>
      <rPr>
        <b/>
        <sz val="12"/>
        <color rgb="FF00B0F0"/>
        <rFont val="宋体"/>
        <charset val="134"/>
      </rPr>
      <t>2.测试要求</t>
    </r>
    <r>
      <rPr>
        <sz val="12"/>
        <rFont val="宋体"/>
        <charset val="134"/>
      </rPr>
      <t>的要求
2.初始频率偏差f0和估计频率偏差fn测量结果要求满足2.测试要求的要求</t>
    </r>
  </si>
  <si>
    <t>1.QPSK: EVM Average应不大于13%,EVM 99%应不大于28%,EVM Peak应不大于32%。
测量结果中的EVM Average 为 3.51%，符合测试要求
测量结果中的 EVM 99% 为 9.07%，符合测试要求
测量结果中的 EVM Peak 为 10.54% ，符合测试要求
2.QPSK:
初始频率偏差f0即Initial Freq. Drift (Hz)应在±48 kHz范围内，
估计频率偏差fn中频率漂移应不大于±10 kHz,频率漂移率应不大于34Hz/μs。
初始频率偏差f0即Initial Freq. Drift (Hz)为-2035.90Hz，符合测试要求
估计频率偏差fn中频率漂移为0.06，符合测试要求，频率漂移率为0.01Hz/μs，符合测试要求</t>
  </si>
  <si>
    <t>验证星闪低功耗短距离通信设备满足频率容限要求</t>
  </si>
  <si>
    <t>星闪低功耗通信系统在发送数据包期间信道中心频率容限应不大于表45和表46的限值，其中初始频率偏差包括初始频率偏移和漂移。</t>
  </si>
  <si>
    <t>信道中心频率容限fn和初始频率偏差f0</t>
  </si>
  <si>
    <t>1.初始频率偏差f0和估计频率偏差fn测量结果要求满足2.测试要求的要求</t>
  </si>
  <si>
    <t>1.QPSK:
初始频率偏差f0即Initial Freq. Drift (Hz)应在±48 kHz范围内，
估计频率偏差fn中频率漂移应不大于±10 kHz,频率漂移率应不大于34Hz/μs。
初始频率偏差f0即Initial Freq. Drift (Hz)为-1772.44Hz，符合测试要求
估计频率偏差fn中频率漂移为0.03，符合测试要求，频率漂移率为0.01Hz/μs，符合测试要求</t>
  </si>
  <si>
    <t>验证星闪低功耗短距离通信设备满足GFSK频段内发射要求</t>
  </si>
  <si>
    <t>最多允许有三个邻道杂散功率超出表47中-30dBm要求，但不能超过-20dBm要求。</t>
  </si>
  <si>
    <t>邻道杂散功率</t>
  </si>
  <si>
    <t>验证星闪低功耗短距离通信设备满足PSK频段内发射要求</t>
  </si>
  <si>
    <t>星闪低功耗通信系统每个发射通道的PSK发射频谱模板如图34和表48所示，PSK调制方式包含Pi/2-BPSK，Pi/4-QPSK和Pi/8-8PSK三种调制方式。最多允许有三个频点超出下图中-35dBm要求，但不能超过-20dBm要求。每个支持的MCS都需要满足要求。</t>
  </si>
  <si>
    <t>图34  星闪低功耗通信系统PSK发射频谱模板</t>
  </si>
  <si>
    <t>星闪低功耗通信系统PSK发射频谱模板要求</t>
  </si>
  <si>
    <t>//设置端口模式、端口、external attenuation、freq、reference level、mixlevoffset、freqoffset、mixlevOffset</t>
  </si>
  <si>
    <t>CONFigure:SENSe:SPARklink:ROUTe:CSET GLOBal</t>
  </si>
  <si>
    <t>CONFigure:SENSe:SPARklink:ROUTe:GLOBal RF1</t>
  </si>
  <si>
    <t>CONFigure:SENSe:SPARklink:RFSettings:EATTenuation 0</t>
  </si>
  <si>
    <t>CONFigure:SENSe:SPARklink:RFSettings:FREQuency 2412MHz</t>
  </si>
  <si>
    <t>CONFigure:SENSe:SPARklink:RFSettings:ENPower -10</t>
  </si>
  <si>
    <t>CONFigure:SENSe:SPARklink:RFSettings:UMARgin 0</t>
  </si>
  <si>
    <t>CONFigure:SENSe:SPARklink:RFSettings:MLOFfset</t>
  </si>
  <si>
    <t>//设置sparklink type</t>
  </si>
  <si>
    <t>CONFigure:SENSe:SPARklink:ISIGnal:STYPe SLE</t>
  </si>
  <si>
    <t>//设置measured burst、WirelessFrame type、同步信号、信号密度、bytes、control information type、BandWidth、data pattern</t>
  </si>
  <si>
    <t>type（固定序列）</t>
  </si>
  <si>
    <t>CONFigure:SENSe:SPARklink:ISIGnal:LENergy:DMODe MAN</t>
  </si>
  <si>
    <t>CONFigure:SENSe:SPARklink:ISIGnal:LENergy:WFTYpe WF2</t>
  </si>
  <si>
    <t>CONFigure:SENSe:SPARklink:ISIGnal:LENergy:SYNC 6A28C4BD9D8EB6</t>
  </si>
  <si>
    <t>CONFigure:SENSe:SPARklink:ISIGnal:LENergy:PDENsity N16</t>
  </si>
  <si>
    <t>CONFigure:SENSe:SPARklink:ISIGnal:LENergy:PHY M1</t>
  </si>
  <si>
    <t>CONFigure:SENSe:SPARklink:ISIGnal:LENergy:PATTern OTHer</t>
  </si>
  <si>
    <t>CONFigure:SENSe:SPARklink:ISIGnal:LENergy:PLENgth 1023</t>
  </si>
  <si>
    <t>CONFigure:SENSe:SPARklink:ISIGnal:LENergy:CITYpe A6</t>
  </si>
  <si>
    <t>//此命令用于SLE设置PSK mcs</t>
  </si>
  <si>
    <t>CONFigure:SENSe:SPARklink:ISIGnal:LENergy:MCS 9</t>
  </si>
  <si>
    <t>//设置measurement timeout、repetition mode 、stop condition、error handling</t>
  </si>
  <si>
    <t>CONFigure:SENSe:SPARklink:MEValuation:TOUT 10</t>
  </si>
  <si>
    <t>CONFigure:SENSe:SPARklink:MEValuation:REPetition SING</t>
  </si>
  <si>
    <t>CONFigure:SENSe:SPARklink:MEValuation:SCONdition NONE</t>
  </si>
  <si>
    <t>CONFigure:SENSe:SPARklink:MEValuation:MOEXception OFF</t>
  </si>
  <si>
    <t>//调制类设置statistic count</t>
  </si>
  <si>
    <t>CONFigure:SENSe:SPARklink:MEValuation:LENergy:SCOunt:MODulation 20</t>
  </si>
  <si>
    <t>//功率类设置statistic count</t>
  </si>
  <si>
    <t>CONFigure:SENSe:SPARklink:MEValuation:LENergy:SCOunt:POWer 20</t>
  </si>
  <si>
    <t>//频谱类设置statistic count</t>
  </si>
  <si>
    <t>CONFigure:SENSe:SPARklink:MEValuation:LENergy:SCOunt:IBEMask 20</t>
  </si>
  <si>
    <t>//使能测试项</t>
  </si>
  <si>
    <t>CONFigure:SENSe:SPARklink:MEValuation:LENergy:RESult:MODulation OFF</t>
  </si>
  <si>
    <t>CONFigure:SENSe:SPARklink:MEValuation:LENergy:RESult:POWer OFF</t>
  </si>
  <si>
    <t>CONFigure:SENSe:SPARklink:MEValuation:LENergy:RESult:IBEMask OFF</t>
  </si>
  <si>
    <t>CONFigure:SENSe:SPARklink:MEValuation:LENergy:RESult OFF,OFF,OFF</t>
  </si>
  <si>
    <t>//设置trigger source、trigger level、trigger timeout</t>
  </si>
  <si>
    <t>CONFigure:SENSe:SPARklink:MEValuation:TRIGger:SOURce 'IF Power'</t>
  </si>
  <si>
    <t>CONFigure:SENSe:SPARklink:MEValuation:TRIGger:THReshold -30</t>
  </si>
  <si>
    <t>CONFigure:SENSe:SPARklink:MEValuation:TRIGger:TOUT 2</t>
  </si>
  <si>
    <t>//开启测量</t>
  </si>
  <si>
    <t>INITiate:SENSe:SPARklink:MEValuation</t>
  </si>
  <si>
    <t>//查询 main measurement state</t>
  </si>
  <si>
    <t>FETCh:SENSe:SPARklink:MEValuation:STATe?</t>
  </si>
  <si>
    <t>//查询power results</t>
  </si>
  <si>
    <t>FETCh:SENSe:SPARklink:MEValuation:LENergy:POWer:CURRent?</t>
  </si>
  <si>
    <t>FETCh:SENSe:SPARklink:MEValuation:LENergy:POWer:AVERage?</t>
  </si>
  <si>
    <t>FETCh:SENSe:SPARklink:MEValuation:LENergy:POWer:MAXimum?</t>
  </si>
  <si>
    <t>Page 1 of 2 SLE</t>
  </si>
  <si>
    <t>mk:@MSITStore:C:\bq-justdoit\check-in\Radio%20Conformance%20Test\SP9020%... 2024/11/21</t>
  </si>
  <si>
    <t>FETCh:SENSe:SPARklink:MEValuation:LENergy:POWer:MINimum?</t>
  </si>
  <si>
    <t>//查询modulation results</t>
  </si>
  <si>
    <t>FETCh:SENSe:SPARklink:MEValuation:LENergy:MODulation:CURRent?</t>
  </si>
  <si>
    <t>FETCh:SENSe:SPARklink:MEValuation:LENergy:MODulation:AVERage?</t>
  </si>
  <si>
    <t>FETCh:SENSe:SPARklink:MEValuation:LENergy:MODulation:MAXimum?</t>
  </si>
  <si>
    <t>FETCh:SENSe:SPARklink:MEValuation:LENergy:MODulation:MINimum?</t>
  </si>
  <si>
    <t>//查询IBEMask results</t>
  </si>
  <si>
    <t>FETCh:SENSe:SPARklink:MEValuation:LENergy:IBEMask:CURRent?</t>
  </si>
  <si>
    <t>FETCh:SENSe:SPARklink:MEValuation:LENergy:IBEMask:AVERage?</t>
  </si>
  <si>
    <t>FETCh:SENSe:SPARklink:MEValuation:LENergy:IBEMask:MAXimum?</t>
  </si>
  <si>
    <t>FETCh:SENSe:SPARklink:MEValuation:LENergy:IBEMask:MINimum?</t>
  </si>
  <si>
    <t>//结束测试</t>
  </si>
  <si>
    <t>ABORt:SENSe:SPARklink:MEValuation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</si>
</sst>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8">
    <font>
      <sz val="11"/>
      <color indexed="8"/>
      <name val="宋体"/>
      <charset val="134"/>
    </font>
    <font>
      <sz val="10"/>
      <color indexed="8"/>
      <name val="黑体"/>
      <charset val="134"/>
    </font>
    <font>
      <sz val="9"/>
      <color indexed="8"/>
      <name val="宋体"/>
      <charset val="134"/>
    </font>
    <font>
      <b/>
      <sz val="18"/>
      <name val="宋体"/>
      <charset val="134"/>
    </font>
    <font>
      <b/>
      <sz val="11"/>
      <name val="宋体"/>
      <charset val="134"/>
    </font>
    <font>
      <b/>
      <sz val="14"/>
      <name val="宋体"/>
      <charset val="134"/>
    </font>
    <font>
      <b/>
      <sz val="11"/>
      <color indexed="8"/>
      <name val="宋体"/>
      <charset val="134"/>
    </font>
    <font>
      <b/>
      <sz val="14"/>
      <color indexed="30"/>
      <name val="宋体"/>
      <charset val="134"/>
    </font>
    <font>
      <sz val="14"/>
      <color indexed="8"/>
      <name val="宋体"/>
      <charset val="134"/>
    </font>
    <font>
      <b/>
      <sz val="12"/>
      <color indexed="30"/>
      <name val="宋体"/>
      <charset val="134"/>
    </font>
    <font>
      <sz val="12"/>
      <color indexed="8"/>
      <name val="宋体"/>
      <charset val="134"/>
    </font>
    <font>
      <sz val="12"/>
      <color indexed="40"/>
      <name val="宋体"/>
      <charset val="134"/>
    </font>
    <font>
      <sz val="12"/>
      <color rgb="FF000000"/>
      <name val="宋体"/>
      <charset val="134"/>
    </font>
    <font>
      <b/>
      <sz val="14"/>
      <color indexed="30"/>
      <name val="黑体"/>
      <charset val="134"/>
    </font>
    <font>
      <sz val="14"/>
      <color indexed="8"/>
      <name val="黑体"/>
      <charset val="134"/>
    </font>
    <font>
      <sz val="10"/>
      <color indexed="10"/>
      <name val="黑体"/>
      <charset val="134"/>
    </font>
    <font>
      <sz val="12"/>
      <name val="宋体"/>
      <charset val="134"/>
    </font>
    <font>
      <b/>
      <sz val="16"/>
      <name val="宋体"/>
      <charset val="134"/>
    </font>
    <font>
      <b/>
      <sz val="12"/>
      <color indexed="8"/>
      <name val="宋体"/>
      <charset val="134"/>
    </font>
    <font>
      <b/>
      <sz val="14"/>
      <color indexed="40"/>
      <name val="宋体"/>
      <charset val="134"/>
    </font>
    <font>
      <b/>
      <sz val="10.5"/>
      <color indexed="8"/>
      <name val="宋体"/>
      <charset val="134"/>
    </font>
    <font>
      <sz val="10.5"/>
      <color indexed="8"/>
      <name val="宋体"/>
      <charset val="134"/>
    </font>
    <font>
      <b/>
      <sz val="20"/>
      <color rgb="FF000000"/>
      <name val="宋体"/>
      <charset val="134"/>
    </font>
    <font>
      <sz val="12"/>
      <color theme="1"/>
      <name val="宋体"/>
      <charset val="134"/>
      <scheme val="minor"/>
    </font>
    <font>
      <b/>
      <sz val="22"/>
      <name val="宋体"/>
      <charset val="134"/>
    </font>
    <font>
      <b/>
      <sz val="26"/>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u/>
      <sz val="11"/>
      <color indexed="12"/>
      <name val="宋体"/>
      <charset val="134"/>
    </font>
    <font>
      <b/>
      <sz val="12"/>
      <color rgb="FF00B0F0"/>
      <name val="宋体"/>
      <charset val="134"/>
    </font>
  </fonts>
  <fills count="42">
    <fill>
      <patternFill patternType="none"/>
    </fill>
    <fill>
      <patternFill patternType="gray125"/>
    </fill>
    <fill>
      <patternFill patternType="solid">
        <fgColor indexed="51"/>
        <bgColor indexed="64"/>
      </patternFill>
    </fill>
    <fill>
      <patternFill patternType="solid">
        <fgColor indexed="11"/>
        <bgColor indexed="64"/>
      </patternFill>
    </fill>
    <fill>
      <patternFill patternType="solid">
        <fgColor theme="0"/>
        <bgColor indexed="64"/>
      </patternFill>
    </fill>
    <fill>
      <patternFill patternType="solid">
        <fgColor rgb="FF00B050"/>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8"/>
        <bgColor indexed="64"/>
      </patternFill>
    </fill>
    <fill>
      <patternFill patternType="solid">
        <fgColor theme="2" tint="-0.249977111117893"/>
        <bgColor indexed="64"/>
      </patternFill>
    </fill>
    <fill>
      <patternFill patternType="solid">
        <fgColor theme="7" tint="0.79998168889431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indexed="5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3">
    <xf numFmtId="0" fontId="0" fillId="0" borderId="0">
      <alignment vertical="center"/>
    </xf>
    <xf numFmtId="43"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41" fontId="26" fillId="0" borderId="0" applyFont="0" applyFill="0" applyBorder="0" applyAlignment="0" applyProtection="0">
      <alignment vertical="center"/>
    </xf>
    <xf numFmtId="42" fontId="26" fillId="0" borderId="0" applyFon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15" borderId="15" applyNumberFormat="0" applyFon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6" applyNumberFormat="0" applyFill="0" applyAlignment="0" applyProtection="0">
      <alignment vertical="center"/>
    </xf>
    <xf numFmtId="0" fontId="33" fillId="0" borderId="16" applyNumberFormat="0" applyFill="0" applyAlignment="0" applyProtection="0">
      <alignment vertical="center"/>
    </xf>
    <xf numFmtId="0" fontId="34" fillId="0" borderId="17" applyNumberFormat="0" applyFill="0" applyAlignment="0" applyProtection="0">
      <alignment vertical="center"/>
    </xf>
    <xf numFmtId="0" fontId="34" fillId="0" borderId="0" applyNumberFormat="0" applyFill="0" applyBorder="0" applyAlignment="0" applyProtection="0">
      <alignment vertical="center"/>
    </xf>
    <xf numFmtId="0" fontId="35" fillId="16" borderId="18" applyNumberFormat="0" applyAlignment="0" applyProtection="0">
      <alignment vertical="center"/>
    </xf>
    <xf numFmtId="0" fontId="36" fillId="17" borderId="19" applyNumberFormat="0" applyAlignment="0" applyProtection="0">
      <alignment vertical="center"/>
    </xf>
    <xf numFmtId="0" fontId="37" fillId="17" borderId="18" applyNumberFormat="0" applyAlignment="0" applyProtection="0">
      <alignment vertical="center"/>
    </xf>
    <xf numFmtId="0" fontId="38" fillId="18" borderId="20" applyNumberFormat="0" applyAlignment="0" applyProtection="0">
      <alignment vertical="center"/>
    </xf>
    <xf numFmtId="0" fontId="39" fillId="0" borderId="21" applyNumberFormat="0" applyFill="0" applyAlignment="0" applyProtection="0">
      <alignment vertical="center"/>
    </xf>
    <xf numFmtId="0" fontId="40" fillId="0" borderId="22" applyNumberFormat="0" applyFill="0" applyAlignment="0" applyProtection="0">
      <alignment vertical="center"/>
    </xf>
    <xf numFmtId="0" fontId="41" fillId="19" borderId="0" applyNumberFormat="0" applyBorder="0" applyAlignment="0" applyProtection="0">
      <alignment vertical="center"/>
    </xf>
    <xf numFmtId="0" fontId="42" fillId="20" borderId="0" applyNumberFormat="0" applyBorder="0" applyAlignment="0" applyProtection="0">
      <alignment vertical="center"/>
    </xf>
    <xf numFmtId="0" fontId="43" fillId="21" borderId="0" applyNumberFormat="0" applyBorder="0" applyAlignment="0" applyProtection="0">
      <alignment vertical="center"/>
    </xf>
    <xf numFmtId="0" fontId="44"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4" fillId="25" borderId="0" applyNumberFormat="0" applyBorder="0" applyAlignment="0" applyProtection="0">
      <alignment vertical="center"/>
    </xf>
    <xf numFmtId="0" fontId="44" fillId="11" borderId="0" applyNumberFormat="0" applyBorder="0" applyAlignment="0" applyProtection="0">
      <alignment vertical="center"/>
    </xf>
    <xf numFmtId="0" fontId="45" fillId="26" borderId="0" applyNumberFormat="0" applyBorder="0" applyAlignment="0" applyProtection="0">
      <alignment vertical="center"/>
    </xf>
    <xf numFmtId="0" fontId="45" fillId="27" borderId="0" applyNumberFormat="0" applyBorder="0" applyAlignment="0" applyProtection="0">
      <alignment vertical="center"/>
    </xf>
    <xf numFmtId="0" fontId="44" fillId="28" borderId="0" applyNumberFormat="0" applyBorder="0" applyAlignment="0" applyProtection="0">
      <alignment vertical="center"/>
    </xf>
    <xf numFmtId="0" fontId="44" fillId="29" borderId="0" applyNumberFormat="0" applyBorder="0" applyAlignment="0" applyProtection="0">
      <alignment vertical="center"/>
    </xf>
    <xf numFmtId="0" fontId="45" fillId="30" borderId="0" applyNumberFormat="0" applyBorder="0" applyAlignment="0" applyProtection="0">
      <alignment vertical="center"/>
    </xf>
    <xf numFmtId="0" fontId="45" fillId="31" borderId="0" applyNumberFormat="0" applyBorder="0" applyAlignment="0" applyProtection="0">
      <alignment vertical="center"/>
    </xf>
    <xf numFmtId="0" fontId="44" fillId="32" borderId="0" applyNumberFormat="0" applyBorder="0" applyAlignment="0" applyProtection="0">
      <alignment vertical="center"/>
    </xf>
    <xf numFmtId="0" fontId="44" fillId="12" borderId="0" applyNumberFormat="0" applyBorder="0" applyAlignment="0" applyProtection="0">
      <alignment vertical="center"/>
    </xf>
    <xf numFmtId="0" fontId="45" fillId="10" borderId="0" applyNumberFormat="0" applyBorder="0" applyAlignment="0" applyProtection="0">
      <alignment vertical="center"/>
    </xf>
    <xf numFmtId="0" fontId="45"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4" fillId="38" borderId="0" applyNumberFormat="0" applyBorder="0" applyAlignment="0" applyProtection="0">
      <alignment vertical="center"/>
    </xf>
    <xf numFmtId="0" fontId="44" fillId="13" borderId="0" applyNumberFormat="0" applyBorder="0" applyAlignment="0" applyProtection="0">
      <alignment vertical="center"/>
    </xf>
    <xf numFmtId="0" fontId="45" fillId="39" borderId="0" applyNumberFormat="0" applyBorder="0" applyAlignment="0" applyProtection="0">
      <alignment vertical="center"/>
    </xf>
    <xf numFmtId="0" fontId="45" fillId="40" borderId="0" applyNumberFormat="0" applyBorder="0" applyAlignment="0" applyProtection="0">
      <alignment vertical="center"/>
    </xf>
    <xf numFmtId="0" fontId="44" fillId="4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cellStyleXfs>
  <cellXfs count="102">
    <xf numFmtId="0" fontId="0" fillId="0" borderId="0" xfId="0">
      <alignment vertical="center"/>
    </xf>
    <xf numFmtId="0" fontId="1" fillId="0" borderId="0" xfId="0" applyFont="1" applyAlignment="1">
      <alignment horizontal="left"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3" xfId="0" applyFont="1" applyBorder="1" applyAlignment="1">
      <alignment horizontal="left" vertical="center" wrapText="1"/>
    </xf>
    <xf numFmtId="9" fontId="2" fillId="0" borderId="4" xfId="0" applyNumberFormat="1" applyFont="1" applyBorder="1" applyAlignment="1">
      <alignment horizontal="left" wrapText="1"/>
    </xf>
    <xf numFmtId="0" fontId="3" fillId="2" borderId="5"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wrapText="1"/>
      <protection locked="0"/>
    </xf>
    <xf numFmtId="0" fontId="3" fillId="2" borderId="5" xfId="0" applyFont="1" applyFill="1" applyBorder="1" applyAlignment="1" applyProtection="1">
      <alignment vertical="center" wrapText="1"/>
      <protection locked="0"/>
    </xf>
    <xf numFmtId="0" fontId="5" fillId="2" borderId="5"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7" fillId="0" borderId="5" xfId="0" applyFont="1" applyFill="1" applyBorder="1" applyAlignment="1" applyProtection="1">
      <alignment horizontal="left" vertical="center" wrapText="1"/>
      <protection locked="0"/>
    </xf>
    <xf numFmtId="0" fontId="8" fillId="0" borderId="5" xfId="0" applyFont="1" applyBorder="1" applyAlignment="1" applyProtection="1">
      <alignment horizontal="left" vertical="center"/>
      <protection locked="0"/>
    </xf>
    <xf numFmtId="0" fontId="9" fillId="0" borderId="5" xfId="0" applyFont="1" applyFill="1" applyBorder="1" applyAlignment="1" applyProtection="1">
      <alignment horizontal="left" vertical="center" wrapText="1"/>
      <protection locked="0"/>
    </xf>
    <xf numFmtId="0" fontId="10" fillId="0" borderId="5" xfId="0" applyFont="1" applyBorder="1" applyAlignment="1" applyProtection="1">
      <alignment horizontal="left" vertical="center"/>
      <protection locked="0"/>
    </xf>
    <xf numFmtId="0" fontId="10" fillId="0" borderId="5" xfId="0" applyFont="1" applyFill="1" applyBorder="1" applyAlignment="1" applyProtection="1">
      <alignment horizontal="center" vertical="center" wrapText="1"/>
      <protection locked="0"/>
    </xf>
    <xf numFmtId="0" fontId="10" fillId="0" borderId="5" xfId="0" applyFont="1" applyFill="1" applyBorder="1" applyAlignment="1" applyProtection="1">
      <alignment horizontal="left" vertical="center" wrapText="1"/>
      <protection locked="0"/>
    </xf>
    <xf numFmtId="0" fontId="11" fillId="0" borderId="5" xfId="0" applyFont="1" applyBorder="1" applyAlignment="1" applyProtection="1">
      <alignment horizontal="center" vertical="center"/>
      <protection locked="0"/>
    </xf>
    <xf numFmtId="0" fontId="10" fillId="0" borderId="5" xfId="0" applyFont="1" applyBorder="1" applyProtection="1">
      <alignment vertical="center"/>
      <protection locked="0"/>
    </xf>
    <xf numFmtId="0" fontId="10" fillId="0" borderId="6"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10" fillId="0" borderId="5" xfId="0" applyFont="1" applyBorder="1" applyAlignment="1">
      <alignment horizontal="center" vertical="center" wrapText="1"/>
    </xf>
    <xf numFmtId="0" fontId="10" fillId="0" borderId="6" xfId="0" applyFont="1" applyFill="1" applyBorder="1" applyAlignment="1" applyProtection="1">
      <alignment horizontal="center" vertical="center" wrapText="1"/>
      <protection locked="0"/>
    </xf>
    <xf numFmtId="0" fontId="10" fillId="0" borderId="5" xfId="0" applyFont="1" applyBorder="1" applyAlignment="1" applyProtection="1">
      <alignment horizontal="left" vertical="center" wrapText="1"/>
      <protection locked="0"/>
    </xf>
    <xf numFmtId="0" fontId="10" fillId="0" borderId="8" xfId="0" applyFont="1" applyFill="1" applyBorder="1" applyAlignment="1" applyProtection="1">
      <alignment horizontal="center" vertical="center" wrapText="1"/>
      <protection locked="0"/>
    </xf>
    <xf numFmtId="0" fontId="12" fillId="0" borderId="5" xfId="0" applyFont="1" applyFill="1" applyBorder="1" applyAlignment="1" applyProtection="1">
      <alignment horizontal="left" vertical="center" wrapText="1"/>
      <protection locked="0"/>
    </xf>
    <xf numFmtId="0" fontId="10" fillId="0" borderId="7" xfId="0" applyFont="1" applyFill="1" applyBorder="1" applyAlignment="1" applyProtection="1">
      <alignment horizontal="center" vertical="center" wrapText="1"/>
      <protection locked="0"/>
    </xf>
    <xf numFmtId="0" fontId="10" fillId="0" borderId="5" xfId="0" applyFont="1" applyFill="1" applyBorder="1" applyAlignment="1" applyProtection="1">
      <alignment horizontal="left" vertical="top" wrapText="1"/>
      <protection locked="0"/>
    </xf>
    <xf numFmtId="0" fontId="10" fillId="0" borderId="6" xfId="0" applyNumberFormat="1" applyFont="1" applyFill="1" applyBorder="1" applyAlignment="1" applyProtection="1">
      <alignment horizontal="center" vertical="center" wrapText="1"/>
      <protection locked="0"/>
    </xf>
    <xf numFmtId="0" fontId="10" fillId="0" borderId="8" xfId="0" applyNumberFormat="1" applyFont="1" applyFill="1" applyBorder="1" applyAlignment="1" applyProtection="1">
      <alignment horizontal="center" vertical="center" wrapText="1"/>
      <protection locked="0"/>
    </xf>
    <xf numFmtId="0" fontId="10" fillId="0" borderId="7" xfId="0" applyNumberFormat="1" applyFont="1" applyFill="1" applyBorder="1" applyAlignment="1" applyProtection="1">
      <alignment horizontal="center" vertical="center" wrapText="1"/>
      <protection locked="0"/>
    </xf>
    <xf numFmtId="49" fontId="10" fillId="0" borderId="8" xfId="0" applyNumberFormat="1" applyFont="1" applyFill="1" applyBorder="1" applyAlignment="1" applyProtection="1">
      <alignment horizontal="center" vertical="center" wrapText="1"/>
      <protection locked="0"/>
    </xf>
    <xf numFmtId="49" fontId="10" fillId="0" borderId="7" xfId="0" applyNumberFormat="1" applyFont="1" applyFill="1" applyBorder="1" applyAlignment="1" applyProtection="1">
      <alignment horizontal="center" vertical="center" wrapText="1"/>
      <protection locked="0"/>
    </xf>
    <xf numFmtId="49" fontId="10" fillId="0" borderId="5" xfId="0" applyNumberFormat="1" applyFont="1" applyFill="1" applyBorder="1" applyAlignment="1" applyProtection="1">
      <alignment horizontal="left" vertical="center" wrapText="1"/>
      <protection locked="0"/>
    </xf>
    <xf numFmtId="0" fontId="10" fillId="0" borderId="5" xfId="0" applyNumberFormat="1" applyFont="1" applyFill="1" applyBorder="1" applyAlignment="1" applyProtection="1">
      <alignment horizontal="left" vertical="center" wrapText="1"/>
      <protection locked="0"/>
    </xf>
    <xf numFmtId="0" fontId="10" fillId="0" borderId="5" xfId="0" applyFont="1" applyFill="1" applyBorder="1" applyAlignment="1" applyProtection="1">
      <alignment vertical="center" wrapText="1"/>
      <protection locked="0"/>
    </xf>
    <xf numFmtId="0" fontId="10" fillId="0" borderId="7" xfId="0" applyFont="1" applyFill="1" applyBorder="1" applyAlignment="1" applyProtection="1">
      <alignment vertical="center" wrapText="1"/>
      <protection locked="0"/>
    </xf>
    <xf numFmtId="0" fontId="9" fillId="0" borderId="5" xfId="0" applyFont="1" applyFill="1"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13" fillId="0" borderId="5" xfId="0" applyFont="1" applyFill="1" applyBorder="1" applyAlignment="1" applyProtection="1">
      <alignment horizontal="left" vertical="center" wrapText="1"/>
      <protection locked="0"/>
    </xf>
    <xf numFmtId="0" fontId="14" fillId="0" borderId="5" xfId="0" applyFont="1" applyBorder="1" applyAlignment="1" applyProtection="1">
      <alignment horizontal="left" vertical="center"/>
      <protection locked="0"/>
    </xf>
    <xf numFmtId="0" fontId="15" fillId="0" borderId="5" xfId="0" applyFont="1" applyFill="1" applyBorder="1" applyAlignment="1" applyProtection="1">
      <alignment horizontal="left" vertical="center" wrapText="1"/>
      <protection locked="0"/>
    </xf>
    <xf numFmtId="0" fontId="0" fillId="0" borderId="5" xfId="0" applyBorder="1" applyProtection="1">
      <alignment vertical="center"/>
      <protection locked="0"/>
    </xf>
    <xf numFmtId="0" fontId="15" fillId="0" borderId="5" xfId="0" applyFont="1" applyFill="1" applyBorder="1" applyAlignment="1">
      <alignment horizontal="left" vertical="center" wrapText="1"/>
    </xf>
    <xf numFmtId="0" fontId="0" fillId="0" borderId="5" xfId="0" applyBorder="1">
      <alignment vertical="center"/>
    </xf>
    <xf numFmtId="0" fontId="4" fillId="2" borderId="5" xfId="0" applyFont="1" applyFill="1" applyBorder="1" applyAlignment="1" applyProtection="1">
      <alignment wrapText="1"/>
      <protection locked="0"/>
    </xf>
    <xf numFmtId="0" fontId="4" fillId="2" borderId="5" xfId="0" applyFont="1" applyFill="1" applyBorder="1" applyAlignment="1" applyProtection="1">
      <alignment vertical="top" wrapText="1"/>
      <protection locked="0"/>
    </xf>
    <xf numFmtId="0" fontId="0" fillId="0" borderId="9" xfId="0" applyBorder="1" applyProtection="1">
      <alignment vertical="center"/>
      <protection locked="0"/>
    </xf>
    <xf numFmtId="0" fontId="0" fillId="0" borderId="10" xfId="0" applyBorder="1" applyProtection="1">
      <alignment vertical="center"/>
      <protection locked="0"/>
    </xf>
    <xf numFmtId="0" fontId="0" fillId="0" borderId="11" xfId="0" applyBorder="1" applyProtection="1">
      <alignment vertical="center"/>
      <protection locked="0"/>
    </xf>
    <xf numFmtId="0" fontId="12" fillId="0" borderId="6" xfId="0" applyFont="1" applyFill="1" applyBorder="1" applyAlignment="1" applyProtection="1">
      <alignment horizontal="center" vertical="center" wrapText="1"/>
      <protection locked="0"/>
    </xf>
    <xf numFmtId="0" fontId="12" fillId="0" borderId="8" xfId="0" applyFont="1" applyFill="1" applyBorder="1" applyAlignment="1" applyProtection="1">
      <alignment horizontal="center" vertical="center" wrapText="1"/>
      <protection locked="0"/>
    </xf>
    <xf numFmtId="0" fontId="12" fillId="0" borderId="7" xfId="0" applyFont="1" applyFill="1" applyBorder="1" applyAlignment="1" applyProtection="1">
      <alignment horizontal="center" vertical="center" wrapText="1"/>
      <protection locked="0"/>
    </xf>
    <xf numFmtId="0" fontId="16" fillId="0" borderId="5" xfId="0" applyFont="1" applyFill="1" applyBorder="1" applyAlignment="1" applyProtection="1">
      <alignment horizontal="left" vertical="center" wrapText="1"/>
      <protection locked="0"/>
    </xf>
    <xf numFmtId="0" fontId="0" fillId="4" borderId="0" xfId="0" applyFill="1">
      <alignment vertical="center"/>
    </xf>
    <xf numFmtId="0" fontId="17" fillId="4" borderId="5" xfId="0" applyFont="1" applyFill="1" applyBorder="1" applyAlignment="1">
      <alignment horizontal="center" vertical="center" wrapText="1"/>
    </xf>
    <xf numFmtId="0" fontId="10" fillId="5" borderId="5" xfId="0" applyFont="1" applyFill="1" applyBorder="1">
      <alignment vertical="center"/>
    </xf>
    <xf numFmtId="0" fontId="10" fillId="6" borderId="5" xfId="0" applyFont="1" applyFill="1" applyBorder="1">
      <alignment vertical="center"/>
    </xf>
    <xf numFmtId="0" fontId="18" fillId="0" borderId="5" xfId="0" applyFont="1" applyBorder="1" applyAlignment="1">
      <alignment horizontal="left" vertical="center"/>
    </xf>
    <xf numFmtId="0" fontId="10" fillId="7" borderId="5" xfId="0" applyFont="1" applyFill="1" applyBorder="1">
      <alignment vertical="center"/>
    </xf>
    <xf numFmtId="0" fontId="10" fillId="8" borderId="5" xfId="0" applyFont="1" applyFill="1" applyBorder="1">
      <alignment vertical="center"/>
    </xf>
    <xf numFmtId="0" fontId="19" fillId="0" borderId="5" xfId="0" applyFont="1" applyBorder="1" applyAlignment="1">
      <alignment horizontal="center" vertical="top" wrapText="1"/>
    </xf>
    <xf numFmtId="0" fontId="20" fillId="0" borderId="5" xfId="0" applyFont="1" applyBorder="1" applyAlignment="1">
      <alignment horizontal="center" vertical="top" wrapText="1"/>
    </xf>
    <xf numFmtId="0" fontId="21" fillId="0" borderId="5" xfId="0" applyFont="1" applyBorder="1" applyAlignment="1">
      <alignment horizontal="center" vertical="top" wrapText="1"/>
    </xf>
    <xf numFmtId="0" fontId="0" fillId="0" borderId="5" xfId="0"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3" fillId="0" borderId="0" xfId="0" applyFont="1" applyFill="1" applyAlignment="1"/>
    <xf numFmtId="0" fontId="23" fillId="0" borderId="0" xfId="0" applyFont="1" applyFill="1" applyAlignment="1">
      <alignment wrapText="1"/>
    </xf>
    <xf numFmtId="0" fontId="23" fillId="9" borderId="6" xfId="0" applyFont="1" applyFill="1" applyBorder="1" applyAlignment="1">
      <alignment horizontal="center" vertical="center"/>
    </xf>
    <xf numFmtId="0" fontId="23" fillId="10" borderId="12" xfId="0" applyFont="1" applyFill="1" applyBorder="1" applyAlignment="1">
      <alignment horizontal="center"/>
    </xf>
    <xf numFmtId="0" fontId="23" fillId="10" borderId="13" xfId="0" applyFont="1" applyFill="1" applyBorder="1" applyAlignment="1">
      <alignment horizontal="center"/>
    </xf>
    <xf numFmtId="0" fontId="23" fillId="10" borderId="5" xfId="0" applyFont="1" applyFill="1" applyBorder="1" applyAlignment="1">
      <alignment horizontal="center"/>
    </xf>
    <xf numFmtId="0" fontId="23" fillId="9" borderId="8" xfId="0" applyFont="1" applyFill="1" applyBorder="1" applyAlignment="1">
      <alignment horizontal="center" vertical="center"/>
    </xf>
    <xf numFmtId="0" fontId="23" fillId="9" borderId="7" xfId="0" applyFont="1" applyFill="1" applyBorder="1" applyAlignment="1">
      <alignment horizontal="center" vertical="center"/>
    </xf>
    <xf numFmtId="0" fontId="23" fillId="0" borderId="5" xfId="0" applyFont="1" applyFill="1" applyBorder="1" applyAlignment="1"/>
    <xf numFmtId="0" fontId="23" fillId="9" borderId="6" xfId="0" applyFont="1" applyFill="1" applyBorder="1" applyAlignment="1">
      <alignment horizontal="center"/>
    </xf>
    <xf numFmtId="0" fontId="23" fillId="0" borderId="5" xfId="0" applyFont="1" applyFill="1" applyBorder="1" applyAlignment="1">
      <alignment horizontal="center"/>
    </xf>
    <xf numFmtId="0" fontId="23" fillId="9" borderId="7" xfId="0" applyFont="1" applyFill="1" applyBorder="1" applyAlignment="1">
      <alignment horizontal="center"/>
    </xf>
    <xf numFmtId="0" fontId="23" fillId="9" borderId="6" xfId="0" applyFont="1" applyFill="1" applyBorder="1" applyAlignment="1">
      <alignment vertical="center"/>
    </xf>
    <xf numFmtId="0" fontId="23" fillId="9" borderId="8" xfId="0" applyFont="1" applyFill="1" applyBorder="1" applyAlignment="1">
      <alignment vertical="center"/>
    </xf>
    <xf numFmtId="0" fontId="23" fillId="0" borderId="6" xfId="0" applyFont="1" applyFill="1" applyBorder="1" applyAlignment="1"/>
    <xf numFmtId="0" fontId="23" fillId="9" borderId="7" xfId="0" applyFont="1" applyFill="1" applyBorder="1" applyAlignment="1">
      <alignment vertical="center"/>
    </xf>
    <xf numFmtId="0" fontId="23" fillId="0" borderId="0" xfId="0" applyFont="1" applyFill="1" applyAlignment="1">
      <alignment horizontal="center"/>
    </xf>
    <xf numFmtId="0" fontId="23" fillId="11" borderId="5" xfId="0" applyFont="1" applyFill="1" applyBorder="1" applyAlignment="1">
      <alignment horizontal="center"/>
    </xf>
    <xf numFmtId="0" fontId="23" fillId="12" borderId="5" xfId="0" applyFont="1" applyFill="1" applyBorder="1" applyAlignment="1"/>
    <xf numFmtId="49" fontId="23" fillId="0" borderId="0" xfId="0" applyNumberFormat="1" applyFont="1" applyFill="1" applyAlignment="1"/>
    <xf numFmtId="0" fontId="23" fillId="13" borderId="5" xfId="0" applyFont="1" applyFill="1" applyBorder="1" applyAlignment="1">
      <alignment horizontal="center"/>
    </xf>
    <xf numFmtId="0" fontId="0" fillId="0" borderId="0" xfId="0" applyFill="1" applyBorder="1" applyAlignment="1">
      <alignment vertical="center"/>
    </xf>
    <xf numFmtId="0" fontId="24" fillId="0" borderId="12"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13" xfId="0" applyFont="1" applyFill="1" applyBorder="1" applyAlignment="1">
      <alignment horizontal="center" vertical="center"/>
    </xf>
    <xf numFmtId="0" fontId="4" fillId="14" borderId="5" xfId="0" applyFont="1" applyFill="1" applyBorder="1" applyAlignment="1">
      <alignment horizontal="center" vertical="center"/>
    </xf>
    <xf numFmtId="0" fontId="4" fillId="0" borderId="5" xfId="0" applyFont="1" applyFill="1" applyBorder="1" applyAlignment="1">
      <alignment horizontal="center" vertical="center"/>
    </xf>
    <xf numFmtId="14" fontId="4" fillId="0" borderId="5" xfId="0" applyNumberFormat="1" applyFont="1" applyFill="1" applyBorder="1" applyAlignment="1">
      <alignment horizontal="center" vertical="center"/>
    </xf>
    <xf numFmtId="0" fontId="0" fillId="0" borderId="5" xfId="0" applyFill="1" applyBorder="1" applyAlignment="1"/>
    <xf numFmtId="0" fontId="5" fillId="0" borderId="0" xfId="0" applyFont="1" applyAlignment="1"/>
    <xf numFmtId="0" fontId="0" fillId="0" borderId="0" xfId="0" applyAlignment="1"/>
    <xf numFmtId="0" fontId="25" fillId="0" borderId="0" xfId="0" applyFont="1" applyAlignment="1">
      <alignment horizontal="center" vertical="center"/>
    </xf>
    <xf numFmtId="0" fontId="5" fillId="0" borderId="0" xfId="0" applyFont="1" applyAlignment="1">
      <alignment horizontal="distributed" vertical="distributed"/>
    </xf>
  </cellXfs>
  <cellStyles count="9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2 2" xfId="50"/>
    <cellStyle name="常规 2 3" xfId="51"/>
    <cellStyle name="常规 2 4" xfId="52"/>
    <cellStyle name="常规 2 5" xfId="53"/>
    <cellStyle name="常规 2 6" xfId="54"/>
    <cellStyle name="常规 2 7" xfId="55"/>
    <cellStyle name="常规 2 8" xfId="56"/>
    <cellStyle name="常规 3" xfId="57"/>
    <cellStyle name="常规 3 2" xfId="58"/>
    <cellStyle name="常规 3 3" xfId="59"/>
    <cellStyle name="常规 3 4" xfId="60"/>
    <cellStyle name="常规 3 5" xfId="61"/>
    <cellStyle name="常规 3 6" xfId="62"/>
    <cellStyle name="常规 3 7" xfId="63"/>
    <cellStyle name="常规 4" xfId="64"/>
    <cellStyle name="常规 4 2" xfId="65"/>
    <cellStyle name="常规 4 3" xfId="66"/>
    <cellStyle name="常规 4 4" xfId="67"/>
    <cellStyle name="常规 4 5" xfId="68"/>
    <cellStyle name="常规 4 6" xfId="69"/>
    <cellStyle name="常规 5" xfId="70"/>
    <cellStyle name="常规 5 2" xfId="71"/>
    <cellStyle name="常规 5 3" xfId="72"/>
    <cellStyle name="常规 5 4" xfId="73"/>
    <cellStyle name="常规 5 5" xfId="74"/>
    <cellStyle name="常规 6" xfId="75"/>
    <cellStyle name="常规 6 2" xfId="76"/>
    <cellStyle name="常规 6 3" xfId="77"/>
    <cellStyle name="常规 6 4" xfId="78"/>
    <cellStyle name="常规 7" xfId="79"/>
    <cellStyle name="常规 7 2" xfId="80"/>
    <cellStyle name="常规 7 3" xfId="81"/>
    <cellStyle name="常规 8" xfId="82"/>
    <cellStyle name="常规 8 2" xfId="83"/>
    <cellStyle name="常规 9" xfId="84"/>
    <cellStyle name="超链接 2" xfId="85"/>
    <cellStyle name="超链接 3" xfId="86"/>
    <cellStyle name="超链接 4" xfId="87"/>
    <cellStyle name="超链接 5" xfId="88"/>
    <cellStyle name="超链接 6" xfId="89"/>
    <cellStyle name="超链接 7" xfId="90"/>
    <cellStyle name="超链接 8" xfId="91"/>
    <cellStyle name="超链接 9" xfId="92"/>
  </cellStyles>
  <dxfs count="2">
    <dxf>
      <font>
        <b val="0"/>
        <i val="0"/>
        <sz val="11"/>
        <color indexed="10"/>
      </font>
    </dxf>
    <dxf>
      <font>
        <b val="0"/>
        <i val="0"/>
        <sz val="11"/>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15.png"/><Relationship Id="rId8" Type="http://schemas.openxmlformats.org/officeDocument/2006/relationships/image" Target="media/image14.png"/><Relationship Id="rId7" Type="http://schemas.openxmlformats.org/officeDocument/2006/relationships/image" Target="media/image13.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 Id="rId30" Type="http://schemas.openxmlformats.org/officeDocument/2006/relationships/image" Target="media/image35.png"/><Relationship Id="rId3" Type="http://schemas.openxmlformats.org/officeDocument/2006/relationships/image" Target="media/image9.png"/><Relationship Id="rId29" Type="http://schemas.openxmlformats.org/officeDocument/2006/relationships/image" Target="media/image34.png"/><Relationship Id="rId28" Type="http://schemas.openxmlformats.org/officeDocument/2006/relationships/image" Target="media/image33.png"/><Relationship Id="rId27" Type="http://schemas.openxmlformats.org/officeDocument/2006/relationships/image" Target="media/image32.png"/><Relationship Id="rId26" Type="http://schemas.openxmlformats.org/officeDocument/2006/relationships/image" Target="media/image31.png"/><Relationship Id="rId25" Type="http://schemas.openxmlformats.org/officeDocument/2006/relationships/image" Target="media/image30.png"/><Relationship Id="rId24" Type="http://schemas.openxmlformats.org/officeDocument/2006/relationships/image" Target="media/image29.png"/><Relationship Id="rId23" Type="http://schemas.openxmlformats.org/officeDocument/2006/relationships/image" Target="media/image28.png"/><Relationship Id="rId22" Type="http://schemas.openxmlformats.org/officeDocument/2006/relationships/image" Target="media/image27.png"/><Relationship Id="rId21" Type="http://schemas.openxmlformats.org/officeDocument/2006/relationships/image" Target="media/image26.png"/><Relationship Id="rId20" Type="http://schemas.openxmlformats.org/officeDocument/2006/relationships/image" Target="media/image25.png"/><Relationship Id="rId2" Type="http://schemas.openxmlformats.org/officeDocument/2006/relationships/image" Target="media/image8.png"/><Relationship Id="rId19" Type="http://schemas.openxmlformats.org/officeDocument/2006/relationships/image" Target="media/image24.png"/><Relationship Id="rId18" Type="http://schemas.openxmlformats.org/officeDocument/2006/relationships/image" Target="media/image6.png"/><Relationship Id="rId17" Type="http://schemas.openxmlformats.org/officeDocument/2006/relationships/image" Target="media/image23.png"/><Relationship Id="rId16" Type="http://schemas.openxmlformats.org/officeDocument/2006/relationships/image" Target="media/image22.png"/><Relationship Id="rId15" Type="http://schemas.openxmlformats.org/officeDocument/2006/relationships/image" Target="media/image21.png"/><Relationship Id="rId14" Type="http://schemas.openxmlformats.org/officeDocument/2006/relationships/image" Target="media/image20.png"/><Relationship Id="rId13" Type="http://schemas.openxmlformats.org/officeDocument/2006/relationships/image" Target="media/image19.png"/><Relationship Id="rId12" Type="http://schemas.openxmlformats.org/officeDocument/2006/relationships/image" Target="media/image18.png"/><Relationship Id="rId11" Type="http://schemas.openxmlformats.org/officeDocument/2006/relationships/image" Target="media/image17.png"/><Relationship Id="rId10" Type="http://schemas.openxmlformats.org/officeDocument/2006/relationships/image" Target="media/image16.png"/><Relationship Id="rId1" Type="http://schemas.openxmlformats.org/officeDocument/2006/relationships/image" Target="media/image7.png"/></Relationships>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www.wps.cn/officeDocument/2020/cellImage" Target="cellimages.xml"/><Relationship Id="rId21" Type="http://schemas.openxmlformats.org/officeDocument/2006/relationships/sharedStrings" Target="sharedString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4.xml"/><Relationship Id="rId18" Type="http://schemas.openxmlformats.org/officeDocument/2006/relationships/customXml" Target="../customXml/item3.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152400</xdr:colOff>
      <xdr:row>3</xdr:row>
      <xdr:rowOff>19050</xdr:rowOff>
    </xdr:from>
    <xdr:to>
      <xdr:col>6</xdr:col>
      <xdr:colOff>523875</xdr:colOff>
      <xdr:row>28</xdr:row>
      <xdr:rowOff>85725</xdr:rowOff>
    </xdr:to>
    <xdr:pic>
      <xdr:nvPicPr>
        <xdr:cNvPr id="7105" name="图片 1" descr="starpoint"/>
        <xdr:cNvPicPr>
          <a:picLocks noChangeAspect="1"/>
        </xdr:cNvPicPr>
      </xdr:nvPicPr>
      <xdr:blipFill>
        <a:blip r:embed="rId1">
          <a:lum/>
        </a:blip>
        <a:stretch>
          <a:fillRect/>
        </a:stretch>
      </xdr:blipFill>
      <xdr:spPr>
        <a:xfrm>
          <a:off x="1858010" y="533400"/>
          <a:ext cx="2686685" cy="4352925"/>
        </a:xfrm>
        <a:prstGeom prst="rect">
          <a:avLst/>
        </a:prstGeom>
        <a:noFill/>
        <a:ln w="9525">
          <a:noFill/>
        </a:ln>
      </xdr:spPr>
    </xdr:pic>
    <xdr:clientData/>
  </xdr:twoCellAnchor>
  <xdr:twoCellAnchor>
    <xdr:from>
      <xdr:col>4</xdr:col>
      <xdr:colOff>19050</xdr:colOff>
      <xdr:row>34</xdr:row>
      <xdr:rowOff>333375</xdr:rowOff>
    </xdr:from>
    <xdr:to>
      <xdr:col>6</xdr:col>
      <xdr:colOff>657225</xdr:colOff>
      <xdr:row>35</xdr:row>
      <xdr:rowOff>0</xdr:rowOff>
    </xdr:to>
    <xdr:sp>
      <xdr:nvSpPr>
        <xdr:cNvPr id="7106" name="直接连接符 2"/>
        <xdr:cNvSpPr/>
      </xdr:nvSpPr>
      <xdr:spPr>
        <a:xfrm>
          <a:off x="2668270" y="7200900"/>
          <a:ext cx="2009775"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36</xdr:row>
      <xdr:rowOff>0</xdr:rowOff>
    </xdr:from>
    <xdr:to>
      <xdr:col>6</xdr:col>
      <xdr:colOff>628650</xdr:colOff>
      <xdr:row>36</xdr:row>
      <xdr:rowOff>9525</xdr:rowOff>
    </xdr:to>
    <xdr:sp>
      <xdr:nvSpPr>
        <xdr:cNvPr id="7107" name="直接连接符 3"/>
        <xdr:cNvSpPr/>
      </xdr:nvSpPr>
      <xdr:spPr>
        <a:xfrm>
          <a:off x="2649220" y="7553325"/>
          <a:ext cx="2000250"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37</xdr:row>
      <xdr:rowOff>0</xdr:rowOff>
    </xdr:from>
    <xdr:to>
      <xdr:col>6</xdr:col>
      <xdr:colOff>619125</xdr:colOff>
      <xdr:row>37</xdr:row>
      <xdr:rowOff>9525</xdr:rowOff>
    </xdr:to>
    <xdr:sp>
      <xdr:nvSpPr>
        <xdr:cNvPr id="7108" name="直接连接符 4"/>
        <xdr:cNvSpPr/>
      </xdr:nvSpPr>
      <xdr:spPr>
        <a:xfrm>
          <a:off x="2649220" y="7896225"/>
          <a:ext cx="1990725"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38</xdr:row>
      <xdr:rowOff>0</xdr:rowOff>
    </xdr:from>
    <xdr:to>
      <xdr:col>6</xdr:col>
      <xdr:colOff>638175</xdr:colOff>
      <xdr:row>38</xdr:row>
      <xdr:rowOff>9525</xdr:rowOff>
    </xdr:to>
    <xdr:sp>
      <xdr:nvSpPr>
        <xdr:cNvPr id="7109" name="直接连接符 5"/>
        <xdr:cNvSpPr/>
      </xdr:nvSpPr>
      <xdr:spPr>
        <a:xfrm>
          <a:off x="2649220" y="8239125"/>
          <a:ext cx="2009775"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38</xdr:row>
      <xdr:rowOff>333375</xdr:rowOff>
    </xdr:from>
    <xdr:to>
      <xdr:col>6</xdr:col>
      <xdr:colOff>638175</xdr:colOff>
      <xdr:row>39</xdr:row>
      <xdr:rowOff>0</xdr:rowOff>
    </xdr:to>
    <xdr:sp>
      <xdr:nvSpPr>
        <xdr:cNvPr id="7110" name="直接连接符 6"/>
        <xdr:cNvSpPr/>
      </xdr:nvSpPr>
      <xdr:spPr>
        <a:xfrm>
          <a:off x="2649220" y="8572500"/>
          <a:ext cx="2009775" cy="9525"/>
        </a:xfrm>
        <a:prstGeom prst="line">
          <a:avLst/>
        </a:prstGeom>
        <a:ln w="9525" cap="flat" cmpd="sng">
          <a:solidFill>
            <a:srgbClr val="000000"/>
          </a:solidFill>
          <a:prstDash val="solid"/>
          <a:round/>
          <a:headEnd type="none" w="med" len="med"/>
          <a:tailEnd type="none" w="med" len="med"/>
        </a:ln>
      </xdr:spPr>
    </xdr:sp>
    <xdr:clientData/>
  </xdr:twoCellAnchor>
  <xdr:twoCellAnchor>
    <xdr:from>
      <xdr:col>4</xdr:col>
      <xdr:colOff>0</xdr:colOff>
      <xdr:row>40</xdr:row>
      <xdr:rowOff>0</xdr:rowOff>
    </xdr:from>
    <xdr:to>
      <xdr:col>6</xdr:col>
      <xdr:colOff>638175</xdr:colOff>
      <xdr:row>40</xdr:row>
      <xdr:rowOff>9525</xdr:rowOff>
    </xdr:to>
    <xdr:sp>
      <xdr:nvSpPr>
        <xdr:cNvPr id="7111" name="直接连接符 7"/>
        <xdr:cNvSpPr/>
      </xdr:nvSpPr>
      <xdr:spPr>
        <a:xfrm>
          <a:off x="2649220" y="8924925"/>
          <a:ext cx="2009775" cy="9525"/>
        </a:xfrm>
        <a:prstGeom prst="line">
          <a:avLst/>
        </a:prstGeom>
        <a:ln w="9525" cap="flat" cmpd="sng">
          <a:solidFill>
            <a:srgbClr val="000000"/>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111760</xdr:colOff>
      <xdr:row>1</xdr:row>
      <xdr:rowOff>5715</xdr:rowOff>
    </xdr:from>
    <xdr:to>
      <xdr:col>10</xdr:col>
      <xdr:colOff>5080</xdr:colOff>
      <xdr:row>10</xdr:row>
      <xdr:rowOff>74295</xdr:rowOff>
    </xdr:to>
    <xdr:pic>
      <xdr:nvPicPr>
        <xdr:cNvPr id="2" name="图片 1"/>
        <xdr:cNvPicPr>
          <a:picLocks noChangeAspect="1"/>
        </xdr:cNvPicPr>
      </xdr:nvPicPr>
      <xdr:blipFill>
        <a:blip r:embed="rId1"/>
        <a:stretch>
          <a:fillRect/>
        </a:stretch>
      </xdr:blipFill>
      <xdr:spPr>
        <a:xfrm>
          <a:off x="111760" y="177165"/>
          <a:ext cx="6751320" cy="1611630"/>
        </a:xfrm>
        <a:prstGeom prst="rect">
          <a:avLst/>
        </a:prstGeom>
        <a:noFill/>
        <a:ln w="9525">
          <a:noFill/>
        </a:ln>
      </xdr:spPr>
    </xdr:pic>
    <xdr:clientData/>
  </xdr:twoCellAnchor>
  <xdr:twoCellAnchor editAs="oneCell">
    <xdr:from>
      <xdr:col>0</xdr:col>
      <xdr:colOff>95885</xdr:colOff>
      <xdr:row>13</xdr:row>
      <xdr:rowOff>13335</xdr:rowOff>
    </xdr:from>
    <xdr:to>
      <xdr:col>9</xdr:col>
      <xdr:colOff>555625</xdr:colOff>
      <xdr:row>23</xdr:row>
      <xdr:rowOff>59055</xdr:rowOff>
    </xdr:to>
    <xdr:pic>
      <xdr:nvPicPr>
        <xdr:cNvPr id="3" name="图片 2"/>
        <xdr:cNvPicPr>
          <a:picLocks noChangeAspect="1"/>
        </xdr:cNvPicPr>
      </xdr:nvPicPr>
      <xdr:blipFill>
        <a:blip r:embed="rId2"/>
        <a:stretch>
          <a:fillRect/>
        </a:stretch>
      </xdr:blipFill>
      <xdr:spPr>
        <a:xfrm>
          <a:off x="95885" y="2242185"/>
          <a:ext cx="6631940" cy="176022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472440</xdr:colOff>
      <xdr:row>11</xdr:row>
      <xdr:rowOff>60960</xdr:rowOff>
    </xdr:from>
    <xdr:to>
      <xdr:col>21</xdr:col>
      <xdr:colOff>175260</xdr:colOff>
      <xdr:row>28</xdr:row>
      <xdr:rowOff>152400</xdr:rowOff>
    </xdr:to>
    <xdr:pic>
      <xdr:nvPicPr>
        <xdr:cNvPr id="2" name="图片 1"/>
        <xdr:cNvPicPr>
          <a:picLocks noChangeAspect="1"/>
        </xdr:cNvPicPr>
      </xdr:nvPicPr>
      <xdr:blipFill>
        <a:blip r:embed="rId1"/>
        <a:stretch>
          <a:fillRect/>
        </a:stretch>
      </xdr:blipFill>
      <xdr:spPr>
        <a:xfrm>
          <a:off x="7925435" y="2013585"/>
          <a:ext cx="6478270" cy="3006090"/>
        </a:xfrm>
        <a:prstGeom prst="rect">
          <a:avLst/>
        </a:prstGeom>
        <a:noFill/>
        <a:ln w="9525">
          <a:noFill/>
        </a:ln>
      </xdr:spPr>
    </xdr:pic>
    <xdr:clientData/>
  </xdr:twoCellAnchor>
  <xdr:twoCellAnchor editAs="oneCell">
    <xdr:from>
      <xdr:col>0</xdr:col>
      <xdr:colOff>7620</xdr:colOff>
      <xdr:row>10</xdr:row>
      <xdr:rowOff>136525</xdr:rowOff>
    </xdr:from>
    <xdr:to>
      <xdr:col>10</xdr:col>
      <xdr:colOff>283845</xdr:colOff>
      <xdr:row>31</xdr:row>
      <xdr:rowOff>114300</xdr:rowOff>
    </xdr:to>
    <xdr:pic>
      <xdr:nvPicPr>
        <xdr:cNvPr id="3" name="图片 2"/>
        <xdr:cNvPicPr>
          <a:picLocks noChangeAspect="1"/>
        </xdr:cNvPicPr>
      </xdr:nvPicPr>
      <xdr:blipFill>
        <a:blip r:embed="rId2"/>
        <a:stretch>
          <a:fillRect/>
        </a:stretch>
      </xdr:blipFill>
      <xdr:spPr>
        <a:xfrm>
          <a:off x="7620" y="1917700"/>
          <a:ext cx="7051675" cy="357822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9</xdr:row>
      <xdr:rowOff>0</xdr:rowOff>
    </xdr:from>
    <xdr:to>
      <xdr:col>4</xdr:col>
      <xdr:colOff>485775</xdr:colOff>
      <xdr:row>15</xdr:row>
      <xdr:rowOff>76200</xdr:rowOff>
    </xdr:to>
    <xdr:pic>
      <xdr:nvPicPr>
        <xdr:cNvPr id="2" name="图片 1"/>
        <xdr:cNvPicPr>
          <a:picLocks noChangeAspect="1"/>
        </xdr:cNvPicPr>
      </xdr:nvPicPr>
      <xdr:blipFill>
        <a:blip r:embed="rId1"/>
        <a:stretch>
          <a:fillRect/>
        </a:stretch>
      </xdr:blipFill>
      <xdr:spPr>
        <a:xfrm>
          <a:off x="685800" y="1552575"/>
          <a:ext cx="5581650" cy="11049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1:J40"/>
  <sheetViews>
    <sheetView showGridLines="0" topLeftCell="A16" workbookViewId="0">
      <selection activeCell="C18" sqref="C18"/>
    </sheetView>
  </sheetViews>
  <sheetFormatPr defaultColWidth="9" defaultRowHeight="13.5"/>
  <cols>
    <col min="1" max="2" width="9" style="99"/>
    <col min="3" max="3" width="4.38333333333333" style="99" customWidth="1"/>
    <col min="4" max="4" width="12.3833333333333" style="99" customWidth="1"/>
    <col min="5" max="7" width="9" style="99"/>
    <col min="8" max="8" width="4.38333333333333" style="99" customWidth="1"/>
    <col min="9" max="16384" width="9" style="99"/>
  </cols>
  <sheetData>
    <row r="31" ht="63.75" customHeight="1" spans="1:10">
      <c r="A31" s="100" t="s">
        <v>0</v>
      </c>
      <c r="B31" s="100"/>
      <c r="C31" s="100"/>
      <c r="D31" s="100"/>
      <c r="E31" s="100"/>
      <c r="F31" s="100"/>
      <c r="G31" s="100"/>
      <c r="H31" s="100"/>
      <c r="I31" s="100"/>
      <c r="J31" s="100"/>
    </row>
    <row r="32" ht="24" customHeight="1"/>
    <row r="33" ht="24" customHeight="1"/>
    <row r="34" ht="24" customHeight="1"/>
    <row r="35" s="98" customFormat="1" ht="27" customHeight="1" spans="4:4">
      <c r="D35" s="101" t="s">
        <v>1</v>
      </c>
    </row>
    <row r="36" s="98" customFormat="1" ht="27" customHeight="1" spans="4:4">
      <c r="D36" s="101" t="s">
        <v>2</v>
      </c>
    </row>
    <row r="37" s="98" customFormat="1" ht="27" customHeight="1" spans="4:4">
      <c r="D37" s="101" t="s">
        <v>3</v>
      </c>
    </row>
    <row r="38" s="98" customFormat="1" ht="27" customHeight="1" spans="4:4">
      <c r="D38" s="101" t="s">
        <v>4</v>
      </c>
    </row>
    <row r="39" s="98" customFormat="1" ht="27" customHeight="1" spans="4:4">
      <c r="D39" s="101" t="s">
        <v>5</v>
      </c>
    </row>
    <row r="40" s="98" customFormat="1" ht="27" customHeight="1" spans="4:4">
      <c r="D40" s="101" t="s">
        <v>6</v>
      </c>
    </row>
  </sheetData>
  <customSheetViews>
    <customSheetView guid="{7C7462E1-4A37-4C2E-99C6-8F62E81568B7}" showGridLines="0">
      <selection activeCell="J33" sqref="J33"/>
      <pageMargins left="0.697916666666667" right="0.697916666666667" top="0.75" bottom="0.75" header="0.3" footer="0.3"/>
      <pageSetup paperSize="9" orientation="portrait"/>
      <headerFooter/>
    </customSheetView>
  </customSheetViews>
  <mergeCells count="1">
    <mergeCell ref="A31:J31"/>
  </mergeCells>
  <pageMargins left="0.697916666666667" right="0.697916666666667"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workbookViewId="0">
      <selection activeCell="C50" sqref="C50"/>
    </sheetView>
  </sheetViews>
  <sheetFormatPr defaultColWidth="9" defaultRowHeight="13.5"/>
  <cols>
    <col min="1" max="1" width="3.25" customWidth="1"/>
    <col min="2" max="2" width="51.1333333333333" customWidth="1"/>
    <col min="3" max="3" width="75.3333333333333" customWidth="1"/>
    <col min="5" max="5" width="13.1333333333333" customWidth="1"/>
    <col min="8" max="8" width="9.13333333333333" customWidth="1"/>
    <col min="9" max="9" width="11.4416666666667" customWidth="1"/>
  </cols>
  <sheetData>
    <row r="1" spans="1:9">
      <c r="A1" s="7" t="s">
        <v>110</v>
      </c>
      <c r="B1" s="7"/>
      <c r="C1" s="7"/>
      <c r="D1" s="8" t="s">
        <v>111</v>
      </c>
      <c r="E1" s="8" t="s">
        <v>112</v>
      </c>
      <c r="F1" s="8" t="s">
        <v>113</v>
      </c>
      <c r="G1" s="8"/>
      <c r="H1" s="8"/>
      <c r="I1" s="47" t="s">
        <v>114</v>
      </c>
    </row>
    <row r="2" ht="22.5" spans="1:9">
      <c r="A2" s="7"/>
      <c r="B2" s="7"/>
      <c r="C2" s="7"/>
      <c r="D2" s="9"/>
      <c r="E2" s="9"/>
      <c r="F2" s="10" t="s">
        <v>78</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142.5" spans="1:9">
      <c r="A6" s="16">
        <v>1</v>
      </c>
      <c r="B6" s="17" t="s">
        <v>169</v>
      </c>
      <c r="C6" s="17" t="s">
        <v>170</v>
      </c>
      <c r="D6" s="18"/>
      <c r="E6" s="16"/>
      <c r="F6" s="19"/>
      <c r="G6" s="19"/>
      <c r="H6" s="19"/>
      <c r="I6" s="19"/>
    </row>
    <row r="7" ht="14.25" spans="1:9">
      <c r="A7" s="14" t="s">
        <v>126</v>
      </c>
      <c r="B7" s="15"/>
      <c r="C7" s="15"/>
      <c r="D7" s="15"/>
      <c r="E7" s="15"/>
      <c r="F7" s="15"/>
      <c r="G7" s="15"/>
      <c r="H7" s="15"/>
      <c r="I7" s="15"/>
    </row>
    <row r="8" ht="57" spans="1:9">
      <c r="A8" s="16">
        <v>1</v>
      </c>
      <c r="B8" s="17" t="s">
        <v>171</v>
      </c>
      <c r="C8" s="17" t="s">
        <v>172</v>
      </c>
      <c r="D8" s="18"/>
      <c r="E8" s="16"/>
      <c r="F8" s="19"/>
      <c r="G8" s="19"/>
      <c r="H8" s="19"/>
      <c r="I8" s="19"/>
    </row>
    <row r="9" ht="57" spans="1:9">
      <c r="A9" s="16">
        <v>2</v>
      </c>
      <c r="B9" s="17" t="s">
        <v>173</v>
      </c>
      <c r="C9" s="17" t="s">
        <v>174</v>
      </c>
      <c r="D9" s="18"/>
      <c r="E9" s="16"/>
      <c r="F9" s="19"/>
      <c r="G9" s="19"/>
      <c r="H9" s="19"/>
      <c r="I9" s="19"/>
    </row>
    <row r="10" ht="57" spans="1:9">
      <c r="A10" s="16">
        <v>3</v>
      </c>
      <c r="B10" s="17" t="s">
        <v>175</v>
      </c>
      <c r="C10" s="17" t="s">
        <v>176</v>
      </c>
      <c r="D10" s="18"/>
      <c r="E10" s="16"/>
      <c r="F10" s="19"/>
      <c r="G10" s="19"/>
      <c r="H10" s="19"/>
      <c r="I10" s="19"/>
    </row>
    <row r="11" ht="14.25" spans="1:9">
      <c r="A11" s="14" t="s">
        <v>128</v>
      </c>
      <c r="B11" s="15"/>
      <c r="C11" s="15"/>
      <c r="D11" s="15"/>
      <c r="E11" s="15"/>
      <c r="F11" s="15"/>
      <c r="G11" s="15"/>
      <c r="H11" s="15"/>
      <c r="I11" s="15"/>
    </row>
    <row r="12" ht="71.25" spans="1:9">
      <c r="A12" s="22">
        <v>1</v>
      </c>
      <c r="B12" s="17" t="s">
        <v>129</v>
      </c>
      <c r="C12" s="17" t="s">
        <v>177</v>
      </c>
      <c r="D12" s="18"/>
      <c r="E12" s="16"/>
      <c r="F12" s="19"/>
      <c r="G12" s="19"/>
      <c r="H12" s="19"/>
      <c r="I12" s="19"/>
    </row>
    <row r="13" ht="28.5" spans="1:9">
      <c r="A13" s="22">
        <v>2</v>
      </c>
      <c r="B13" s="17" t="s">
        <v>131</v>
      </c>
      <c r="C13" s="17" t="s">
        <v>178</v>
      </c>
      <c r="D13" s="18"/>
      <c r="E13" s="16"/>
      <c r="F13" s="19"/>
      <c r="G13" s="19"/>
      <c r="H13" s="19"/>
      <c r="I13" s="19"/>
    </row>
    <row r="14" ht="14.25" spans="1:9">
      <c r="A14" s="14" t="s">
        <v>133</v>
      </c>
      <c r="B14" s="15"/>
      <c r="C14" s="15"/>
      <c r="D14" s="15"/>
      <c r="E14" s="15"/>
      <c r="F14" s="15"/>
      <c r="G14" s="15"/>
      <c r="H14" s="15"/>
      <c r="I14" s="15"/>
    </row>
    <row r="15" ht="28.5" spans="1:9">
      <c r="A15" s="23">
        <v>1</v>
      </c>
      <c r="B15" s="24" t="s">
        <v>134</v>
      </c>
      <c r="C15" s="15" t="s">
        <v>135</v>
      </c>
      <c r="D15" s="15"/>
      <c r="E15" s="15"/>
      <c r="F15" s="15"/>
      <c r="G15" s="15"/>
      <c r="H15" s="15"/>
      <c r="I15" s="15"/>
    </row>
    <row r="16" ht="14.25" spans="1:9">
      <c r="A16" s="25"/>
      <c r="B16" s="17" t="s">
        <v>136</v>
      </c>
      <c r="C16" s="17" t="s">
        <v>137</v>
      </c>
      <c r="D16" s="18"/>
      <c r="E16" s="18"/>
      <c r="F16" s="18"/>
      <c r="G16" s="16"/>
      <c r="H16" s="18"/>
      <c r="I16" s="16"/>
    </row>
    <row r="17" ht="14.25" spans="1:9">
      <c r="A17" s="25"/>
      <c r="B17" s="26" t="s">
        <v>138</v>
      </c>
      <c r="C17" s="26" t="s">
        <v>139</v>
      </c>
      <c r="D17" s="18"/>
      <c r="E17" s="18"/>
      <c r="F17" s="18"/>
      <c r="G17" s="16"/>
      <c r="H17" s="18"/>
      <c r="I17" s="16"/>
    </row>
    <row r="18" ht="14.25" spans="1:9">
      <c r="A18" s="25"/>
      <c r="B18" s="17" t="s">
        <v>140</v>
      </c>
      <c r="C18" s="17" t="s">
        <v>141</v>
      </c>
      <c r="D18" s="18"/>
      <c r="E18" s="18"/>
      <c r="F18" s="18"/>
      <c r="G18" s="16"/>
      <c r="H18" s="18"/>
      <c r="I18" s="16"/>
    </row>
    <row r="19" ht="14.25" spans="1:9">
      <c r="A19" s="27"/>
      <c r="B19" s="17" t="s">
        <v>142</v>
      </c>
      <c r="C19" s="17" t="s">
        <v>179</v>
      </c>
      <c r="D19" s="18"/>
      <c r="E19" s="18"/>
      <c r="F19" s="18"/>
      <c r="G19" s="16"/>
      <c r="H19" s="18"/>
      <c r="I19" s="16"/>
    </row>
    <row r="20" ht="99.75" spans="1:9">
      <c r="A20" s="27"/>
      <c r="B20" s="23" t="s">
        <v>144</v>
      </c>
      <c r="C20" s="28" t="s">
        <v>180</v>
      </c>
      <c r="D20" s="18"/>
      <c r="E20" s="18"/>
      <c r="F20" s="18"/>
      <c r="G20" s="16"/>
      <c r="H20" s="18"/>
      <c r="I20" s="16"/>
    </row>
    <row r="21" ht="14.25" spans="1:9">
      <c r="A21" s="27"/>
      <c r="B21" s="27"/>
      <c r="C21" s="28" t="str">
        <f>_xlfn.DISPIMG("ID_E14041FA8B514916B2B824E40AD0E98B",1)</f>
        <v>=DISPIMG("ID_E14041FA8B514916B2B824E40AD0E98B",1)</v>
      </c>
      <c r="D21" s="18"/>
      <c r="E21" s="18"/>
      <c r="F21" s="18"/>
      <c r="G21" s="16"/>
      <c r="H21" s="18"/>
      <c r="I21" s="16"/>
    </row>
    <row r="22" ht="14.25" spans="1:9">
      <c r="A22" s="14" t="s">
        <v>146</v>
      </c>
      <c r="B22" s="15"/>
      <c r="C22" s="15"/>
      <c r="D22" s="15"/>
      <c r="E22" s="15"/>
      <c r="F22" s="15"/>
      <c r="G22" s="15"/>
      <c r="H22" s="15"/>
      <c r="I22" s="15"/>
    </row>
    <row r="23" ht="14.25" spans="1:9">
      <c r="A23" s="16">
        <v>1</v>
      </c>
      <c r="B23" s="17" t="s">
        <v>147</v>
      </c>
      <c r="C23" s="29" t="str">
        <f>_xlfn.DISPIMG("ID_67CDEEE1D1C94C07884E8B7B8205D8D2",1)</f>
        <v>=DISPIMG("ID_67CDEEE1D1C94C07884E8B7B8205D8D2",1)</v>
      </c>
      <c r="D23" s="15"/>
      <c r="E23" s="15"/>
      <c r="F23" s="15"/>
      <c r="G23" s="15"/>
      <c r="H23" s="15"/>
      <c r="I23" s="15"/>
    </row>
    <row r="24" ht="14.25" spans="1:9">
      <c r="A24" s="16"/>
      <c r="B24" s="17"/>
      <c r="C24" s="30"/>
      <c r="D24" s="15"/>
      <c r="E24" s="15"/>
      <c r="F24" s="15"/>
      <c r="G24" s="15"/>
      <c r="H24" s="15"/>
      <c r="I24" s="15"/>
    </row>
    <row r="25" ht="14.25" spans="1:9">
      <c r="A25" s="16"/>
      <c r="B25" s="17"/>
      <c r="C25" s="31"/>
      <c r="D25" s="18"/>
      <c r="E25" s="18"/>
      <c r="F25" s="18"/>
      <c r="G25" s="16"/>
      <c r="H25" s="18"/>
      <c r="I25" s="16"/>
    </row>
    <row r="26" ht="14.25" spans="1:9">
      <c r="A26" s="16">
        <v>2</v>
      </c>
      <c r="B26" s="17" t="s">
        <v>148</v>
      </c>
      <c r="C26" s="29" t="str">
        <f>_xlfn.DISPIMG("ID_09DC8A8EA50B41669C55CBCB4CA22A16",1)</f>
        <v>=DISPIMG("ID_09DC8A8EA50B41669C55CBCB4CA22A16",1)</v>
      </c>
      <c r="D26" s="18"/>
      <c r="E26" s="18"/>
      <c r="F26" s="18"/>
      <c r="G26" s="16"/>
      <c r="H26" s="18"/>
      <c r="I26" s="16"/>
    </row>
    <row r="27" ht="14.25" spans="1:9">
      <c r="A27" s="16"/>
      <c r="B27" s="17"/>
      <c r="C27" s="32"/>
      <c r="D27" s="18"/>
      <c r="E27" s="18"/>
      <c r="F27" s="18"/>
      <c r="G27" s="16"/>
      <c r="H27" s="18"/>
      <c r="I27" s="16"/>
    </row>
    <row r="28" ht="14.25" spans="1:9">
      <c r="A28" s="16"/>
      <c r="B28" s="17"/>
      <c r="C28" s="32"/>
      <c r="D28" s="18"/>
      <c r="E28" s="18"/>
      <c r="F28" s="18"/>
      <c r="G28" s="16"/>
      <c r="H28" s="18"/>
      <c r="I28" s="16"/>
    </row>
    <row r="29" ht="14.25" spans="1:9">
      <c r="A29" s="16"/>
      <c r="B29" s="17"/>
      <c r="C29" s="33"/>
      <c r="D29" s="18"/>
      <c r="E29" s="18"/>
      <c r="F29" s="18"/>
      <c r="G29" s="16"/>
      <c r="H29" s="18"/>
      <c r="I29" s="16"/>
    </row>
    <row r="30" ht="28.5" spans="1:9">
      <c r="A30" s="16">
        <v>3</v>
      </c>
      <c r="B30" s="17" t="s">
        <v>149</v>
      </c>
      <c r="C30" s="34" t="s">
        <v>150</v>
      </c>
      <c r="D30" s="18"/>
      <c r="E30" s="18"/>
      <c r="F30" s="18"/>
      <c r="G30" s="16"/>
      <c r="H30" s="18"/>
      <c r="I30" s="16"/>
    </row>
    <row r="31" ht="14.25" spans="1:9">
      <c r="A31" s="16">
        <v>4</v>
      </c>
      <c r="B31" s="17" t="s">
        <v>151</v>
      </c>
      <c r="C31" s="29" t="str">
        <f>_xlfn.DISPIMG("ID_5DF179A30F384DD593CE756A5D6AD8A6",1)</f>
        <v>=DISPIMG("ID_5DF179A30F384DD593CE756A5D6AD8A6",1)</v>
      </c>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14.25" spans="1:9">
      <c r="A36" s="16"/>
      <c r="B36" s="17"/>
      <c r="C36" s="32"/>
      <c r="D36" s="18"/>
      <c r="E36" s="18"/>
      <c r="F36" s="18"/>
      <c r="G36" s="16"/>
      <c r="H36" s="18"/>
      <c r="I36" s="16"/>
    </row>
    <row r="37" ht="14.25" spans="1:9">
      <c r="A37" s="16"/>
      <c r="B37" s="17"/>
      <c r="C37" s="32"/>
      <c r="D37" s="18"/>
      <c r="E37" s="18"/>
      <c r="F37" s="18"/>
      <c r="G37" s="16"/>
      <c r="H37" s="18"/>
      <c r="I37" s="16"/>
    </row>
    <row r="38" ht="14.25" spans="1:9">
      <c r="A38" s="16"/>
      <c r="B38" s="17"/>
      <c r="C38" s="33"/>
      <c r="D38" s="18"/>
      <c r="E38" s="18"/>
      <c r="F38" s="18"/>
      <c r="G38" s="16"/>
      <c r="H38" s="18"/>
      <c r="I38" s="16"/>
    </row>
    <row r="39" ht="97.4" spans="1:9">
      <c r="A39" s="16">
        <v>5</v>
      </c>
      <c r="B39" s="17" t="s">
        <v>152</v>
      </c>
      <c r="C39" s="35" t="str">
        <f>_xlfn.DISPIMG("ID_ECE765100A5F4E6A813037D1B6C7CA63",1)</f>
        <v>=DISPIMG("ID_ECE765100A5F4E6A813037D1B6C7CA63",1)</v>
      </c>
      <c r="D39" s="18"/>
      <c r="E39" s="18"/>
      <c r="F39" s="18"/>
      <c r="G39" s="16"/>
      <c r="H39" s="18"/>
      <c r="I39" s="16"/>
    </row>
    <row r="40" ht="14.25" spans="1:9">
      <c r="A40" s="16">
        <v>6</v>
      </c>
      <c r="B40" s="17" t="s">
        <v>153</v>
      </c>
      <c r="C40" s="29" t="str">
        <f>_xlfn.DISPIMG("ID_295566F5AE594F77BAA117A677FD8B3F",1)</f>
        <v>=DISPIMG("ID_295566F5AE594F77BAA117A677FD8B3F",1)</v>
      </c>
      <c r="D40" s="18"/>
      <c r="E40" s="18"/>
      <c r="F40" s="18"/>
      <c r="G40" s="16"/>
      <c r="H40" s="18"/>
      <c r="I40" s="16"/>
    </row>
    <row r="41" ht="14.25" spans="1:9">
      <c r="A41" s="16"/>
      <c r="B41" s="17"/>
      <c r="C41" s="32"/>
      <c r="D41" s="18"/>
      <c r="E41" s="18"/>
      <c r="F41" s="18"/>
      <c r="G41" s="16"/>
      <c r="H41" s="18"/>
      <c r="I41" s="16"/>
    </row>
    <row r="42" ht="14.25" spans="1:9">
      <c r="A42" s="16"/>
      <c r="B42" s="17"/>
      <c r="C42" s="32"/>
      <c r="D42" s="18"/>
      <c r="E42" s="18"/>
      <c r="F42" s="18"/>
      <c r="G42" s="16"/>
      <c r="H42" s="18"/>
      <c r="I42" s="16"/>
    </row>
    <row r="43" ht="14.25" spans="1:9">
      <c r="A43" s="16"/>
      <c r="B43" s="17"/>
      <c r="C43" s="33"/>
      <c r="D43" s="18"/>
      <c r="E43" s="18"/>
      <c r="F43" s="18"/>
      <c r="G43" s="16"/>
      <c r="H43" s="18"/>
      <c r="I43" s="16"/>
    </row>
    <row r="44" ht="14.25" spans="1:9">
      <c r="A44" s="16">
        <v>7</v>
      </c>
      <c r="B44" s="17" t="s">
        <v>154</v>
      </c>
      <c r="C44" s="29" t="str">
        <f>_xlfn.DISPIMG("ID_AAADA0D3EEED4A54B13AE1ED37D8181B",1)</f>
        <v>=DISPIMG("ID_AAADA0D3EEED4A54B13AE1ED37D8181B",1)</v>
      </c>
      <c r="D44" s="18"/>
      <c r="E44" s="18"/>
      <c r="F44" s="18"/>
      <c r="G44" s="16"/>
      <c r="H44" s="18"/>
      <c r="I44" s="16"/>
    </row>
    <row r="45" ht="14.25" spans="1:9">
      <c r="A45" s="16"/>
      <c r="B45" s="17"/>
      <c r="C45" s="33"/>
      <c r="D45" s="18"/>
      <c r="E45" s="18"/>
      <c r="F45" s="18"/>
      <c r="G45" s="16"/>
      <c r="H45" s="18"/>
      <c r="I45" s="16"/>
    </row>
    <row r="46" ht="14.25" spans="1:9">
      <c r="A46" s="16">
        <v>8</v>
      </c>
      <c r="B46" s="17" t="s">
        <v>155</v>
      </c>
      <c r="C46" s="29" t="str">
        <f>_xlfn.DISPIMG("ID_54C4363BBB514CDE834151BC72B6939A",1)</f>
        <v>=DISPIMG("ID_54C4363BBB514CDE834151BC72B6939A",1)</v>
      </c>
      <c r="D46" s="18"/>
      <c r="E46" s="18"/>
      <c r="F46" s="18"/>
      <c r="G46" s="16"/>
      <c r="H46" s="18"/>
      <c r="I46" s="16"/>
    </row>
    <row r="47" ht="14.25" spans="1:9">
      <c r="A47" s="16"/>
      <c r="B47" s="17"/>
      <c r="C47" s="32"/>
      <c r="D47" s="18"/>
      <c r="E47" s="18"/>
      <c r="F47" s="18"/>
      <c r="G47" s="16"/>
      <c r="H47" s="18"/>
      <c r="I47" s="16"/>
    </row>
    <row r="48" ht="14.25" spans="1:9">
      <c r="A48" s="17"/>
      <c r="B48" s="17"/>
      <c r="C48" s="33"/>
      <c r="D48" s="18"/>
      <c r="E48" s="18"/>
      <c r="F48" s="18"/>
      <c r="G48" s="16"/>
      <c r="H48" s="18"/>
      <c r="I48" s="16"/>
    </row>
    <row r="49" ht="137" customHeight="1" spans="1:9">
      <c r="A49" s="16">
        <v>9</v>
      </c>
      <c r="B49" t="s">
        <v>156</v>
      </c>
      <c r="C49" s="35" t="str">
        <f>_xlfn.DISPIMG("ID_2E9DE204AD8C4A859130E3FD277D497E",1)</f>
        <v>=DISPIMG("ID_2E9DE204AD8C4A859130E3FD277D497E",1)</v>
      </c>
      <c r="D49" s="18"/>
      <c r="E49" s="18"/>
      <c r="F49" s="18"/>
      <c r="G49" s="16"/>
      <c r="H49" s="18"/>
      <c r="I49" s="16"/>
    </row>
    <row r="50" ht="104" customHeight="1" spans="1:9">
      <c r="A50" s="16">
        <v>10</v>
      </c>
      <c r="B50" s="23" t="s">
        <v>181</v>
      </c>
      <c r="C50" s="17" t="str">
        <f>_xlfn.DISPIMG("ID_0806AF0606DC44EF87CFB2DB4FBFBC71",1)</f>
        <v>=DISPIMG("ID_0806AF0606DC44EF87CFB2DB4FBFBC71",1)</v>
      </c>
      <c r="D50" s="18"/>
      <c r="E50" s="18"/>
      <c r="F50" s="18"/>
      <c r="G50" s="16"/>
      <c r="H50" s="18"/>
      <c r="I50" s="16"/>
    </row>
    <row r="51" ht="104" customHeight="1" spans="1:9">
      <c r="A51" s="16"/>
      <c r="B51" s="27"/>
      <c r="C51" s="17" t="str">
        <f>_xlfn.DISPIMG("ID_0415E101B7DA460C94F78AD66B7C5370",1)</f>
        <v>=DISPIMG("ID_0415E101B7DA460C94F78AD66B7C5370",1)</v>
      </c>
      <c r="D51" s="18"/>
      <c r="E51" s="18"/>
      <c r="F51" s="18"/>
      <c r="G51" s="16"/>
      <c r="H51" s="18"/>
      <c r="I51" s="16"/>
    </row>
    <row r="52" ht="28.5" spans="1:9">
      <c r="A52" s="16">
        <v>11</v>
      </c>
      <c r="B52" s="17" t="s">
        <v>158</v>
      </c>
      <c r="C52" s="34" t="s">
        <v>159</v>
      </c>
      <c r="D52" s="18"/>
      <c r="E52" s="18"/>
      <c r="F52" s="18"/>
      <c r="G52" s="18"/>
      <c r="H52" s="18"/>
      <c r="I52" s="18"/>
    </row>
    <row r="53" ht="14.25" spans="1:9">
      <c r="A53" s="38" t="s">
        <v>160</v>
      </c>
      <c r="B53" s="38"/>
      <c r="C53" s="38"/>
      <c r="D53" s="38"/>
      <c r="E53" s="38"/>
      <c r="F53" s="38"/>
      <c r="G53" s="38"/>
      <c r="H53" s="38"/>
      <c r="I53" s="38"/>
    </row>
    <row r="54" ht="14.25" spans="1:9">
      <c r="A54" s="16">
        <v>1</v>
      </c>
      <c r="B54" s="16" t="s">
        <v>161</v>
      </c>
      <c r="C54" s="26" t="s">
        <v>182</v>
      </c>
      <c r="D54" s="18"/>
      <c r="E54" s="18"/>
      <c r="F54" s="18"/>
      <c r="G54" s="18"/>
      <c r="H54" s="18"/>
      <c r="I54" s="18"/>
    </row>
    <row r="55" ht="14.25" spans="1:9">
      <c r="A55" s="16"/>
      <c r="B55" s="39" t="str">
        <f>_xlfn.DISPIMG("ID_6F0FA657B4D84993822F67723C13E88F",1)</f>
        <v>=DISPIMG("ID_6F0FA657B4D84993822F67723C13E88F",1)</v>
      </c>
      <c r="C55" s="39" t="s">
        <v>183</v>
      </c>
      <c r="D55" s="18"/>
      <c r="E55" s="18"/>
      <c r="F55" s="18"/>
      <c r="G55" s="18"/>
      <c r="H55" s="18"/>
      <c r="I55" s="18"/>
    </row>
    <row r="56" ht="14.25" spans="1:9">
      <c r="A56" s="16"/>
      <c r="B56" s="39"/>
      <c r="C56" s="39"/>
      <c r="D56" s="18"/>
      <c r="E56" s="18"/>
      <c r="F56" s="18"/>
      <c r="G56" s="18"/>
      <c r="H56" s="18"/>
      <c r="I56" s="18"/>
    </row>
    <row r="57" ht="14.25" spans="1:9">
      <c r="A57" s="16"/>
      <c r="B57" s="39"/>
      <c r="C57" s="39"/>
      <c r="D57" s="18"/>
      <c r="E57" s="18"/>
      <c r="F57" s="18"/>
      <c r="G57" s="18"/>
      <c r="H57" s="18"/>
      <c r="I57" s="18"/>
    </row>
    <row r="58" ht="72" customHeight="1" spans="1:9">
      <c r="A58" s="16"/>
      <c r="B58" s="39"/>
      <c r="C58" s="39"/>
      <c r="D58" s="18"/>
      <c r="E58" s="18"/>
      <c r="F58" s="18"/>
      <c r="G58" s="18"/>
      <c r="H58" s="18"/>
      <c r="I58" s="18"/>
    </row>
    <row r="59" ht="14.25" spans="1:9">
      <c r="A59" s="38" t="s">
        <v>164</v>
      </c>
      <c r="B59" s="38"/>
      <c r="C59" s="38"/>
      <c r="D59" s="38"/>
      <c r="E59" s="38"/>
      <c r="F59" s="38"/>
      <c r="G59" s="38"/>
      <c r="H59" s="38"/>
      <c r="I59" s="38"/>
    </row>
    <row r="60" ht="14.25" spans="1:9">
      <c r="A60" s="16">
        <v>1</v>
      </c>
      <c r="B60" s="16" t="s">
        <v>165</v>
      </c>
      <c r="C60" s="17" t="s">
        <v>166</v>
      </c>
      <c r="D60" s="18"/>
      <c r="E60" s="18"/>
      <c r="F60" s="18"/>
      <c r="G60" s="18"/>
      <c r="H60" s="18"/>
      <c r="I60" s="18"/>
    </row>
    <row r="61" ht="18.75" spans="1:9">
      <c r="A61" s="41" t="s">
        <v>167</v>
      </c>
      <c r="B61" s="42"/>
      <c r="C61" s="42"/>
      <c r="D61" s="42"/>
      <c r="E61" s="42"/>
      <c r="F61" s="42"/>
      <c r="G61" s="42"/>
      <c r="H61" s="42"/>
      <c r="I61" s="42"/>
    </row>
    <row r="62" spans="1:9">
      <c r="A62" s="43"/>
      <c r="B62" s="44"/>
      <c r="C62" s="44"/>
      <c r="D62" s="44"/>
      <c r="E62" s="44"/>
      <c r="F62" s="44"/>
      <c r="G62" s="44"/>
      <c r="H62" s="44"/>
      <c r="I62" s="44"/>
    </row>
    <row r="63" spans="1:9">
      <c r="A63" s="45"/>
      <c r="B63" s="46"/>
      <c r="C63" s="46"/>
      <c r="D63" s="46"/>
      <c r="E63" s="46"/>
      <c r="F63" s="46"/>
      <c r="G63" s="46"/>
      <c r="H63" s="46"/>
      <c r="I63" s="46"/>
    </row>
    <row r="64" ht="18.75" spans="1:9">
      <c r="A64" s="41" t="s">
        <v>168</v>
      </c>
      <c r="B64" s="42"/>
      <c r="C64" s="42"/>
      <c r="D64" s="42"/>
      <c r="E64" s="42"/>
      <c r="F64" s="42"/>
      <c r="G64" s="42"/>
      <c r="H64" s="42"/>
      <c r="I64" s="42"/>
    </row>
    <row r="65" spans="1:9">
      <c r="A65" s="49"/>
      <c r="B65" s="50"/>
      <c r="C65" s="50"/>
      <c r="D65" s="50"/>
      <c r="E65" s="50"/>
      <c r="F65" s="50"/>
      <c r="G65" s="50"/>
      <c r="H65" s="50"/>
      <c r="I65" s="51"/>
    </row>
  </sheetData>
  <mergeCells count="38">
    <mergeCell ref="F1:H1"/>
    <mergeCell ref="F2:H2"/>
    <mergeCell ref="A4:I4"/>
    <mergeCell ref="A5:I5"/>
    <mergeCell ref="A7:I7"/>
    <mergeCell ref="A11:I11"/>
    <mergeCell ref="A14:I14"/>
    <mergeCell ref="A22:I22"/>
    <mergeCell ref="A53:I53"/>
    <mergeCell ref="A59:I59"/>
    <mergeCell ref="A61:I61"/>
    <mergeCell ref="A62:I62"/>
    <mergeCell ref="A63:I63"/>
    <mergeCell ref="A64:I64"/>
    <mergeCell ref="A15:A19"/>
    <mergeCell ref="A23:A25"/>
    <mergeCell ref="A26:A29"/>
    <mergeCell ref="A31:A38"/>
    <mergeCell ref="A40:A43"/>
    <mergeCell ref="A44:A45"/>
    <mergeCell ref="A46:A48"/>
    <mergeCell ref="B20:B21"/>
    <mergeCell ref="B23:B25"/>
    <mergeCell ref="B26:B29"/>
    <mergeCell ref="B31:B38"/>
    <mergeCell ref="B40:B43"/>
    <mergeCell ref="B44:B45"/>
    <mergeCell ref="B46:B48"/>
    <mergeCell ref="B50:B51"/>
    <mergeCell ref="B55:B58"/>
    <mergeCell ref="C23:C25"/>
    <mergeCell ref="C26:C29"/>
    <mergeCell ref="C31:C38"/>
    <mergeCell ref="C40:C43"/>
    <mergeCell ref="C44:C45"/>
    <mergeCell ref="C46:C48"/>
    <mergeCell ref="C55:C58"/>
    <mergeCell ref="A1:C2"/>
  </mergeCells>
  <conditionalFormatting sqref="E5">
    <cfRule type="expression" dxfId="1" priority="17" stopIfTrue="1">
      <formula>NOT(ISERROR(SEARCH("PASS",E5)))</formula>
    </cfRule>
    <cfRule type="expression" dxfId="0" priority="18" stopIfTrue="1">
      <formula>NOT(ISERROR(SEARCH("Fail",E5)))</formula>
    </cfRule>
  </conditionalFormatting>
  <conditionalFormatting sqref="E6">
    <cfRule type="expression" dxfId="1" priority="19" stopIfTrue="1">
      <formula>NOT(ISERROR(SEARCH("PASS",E6)))</formula>
    </cfRule>
    <cfRule type="expression" dxfId="0" priority="20" stopIfTrue="1">
      <formula>NOT(ISERROR(SEARCH("Fail",E6)))</formula>
    </cfRule>
    <cfRule type="expression" dxfId="1" priority="21" stopIfTrue="1">
      <formula>NOT(ISERROR(SEARCH("PASS",E6)))</formula>
    </cfRule>
  </conditionalFormatting>
  <conditionalFormatting sqref="E7">
    <cfRule type="expression" dxfId="0" priority="13" stopIfTrue="1">
      <formula>NOT(ISERROR(SEARCH("Fail",E7)))</formula>
    </cfRule>
    <cfRule type="expression" dxfId="1" priority="12" stopIfTrue="1">
      <formula>NOT(ISERROR(SEARCH("PASS",E7)))</formula>
    </cfRule>
  </conditionalFormatting>
  <conditionalFormatting sqref="E11">
    <cfRule type="expression" dxfId="1" priority="10" stopIfTrue="1">
      <formula>NOT(ISERROR(SEARCH("PASS",E11)))</formula>
    </cfRule>
    <cfRule type="expression" dxfId="0" priority="11" stopIfTrue="1">
      <formula>NOT(ISERROR(SEARCH("Fail",E11)))</formula>
    </cfRule>
  </conditionalFormatting>
  <conditionalFormatting sqref="E14:E15">
    <cfRule type="expression" dxfId="0" priority="4" stopIfTrue="1">
      <formula>NOT(ISERROR(SEARCH("Fail",E14)))</formula>
    </cfRule>
    <cfRule type="expression" dxfId="1" priority="3" stopIfTrue="1">
      <formula>NOT(ISERROR(SEARCH("PASS",E14)))</formula>
    </cfRule>
  </conditionalFormatting>
  <conditionalFormatting sqref="E22:E24">
    <cfRule type="expression" dxfId="0" priority="2" stopIfTrue="1">
      <formula>NOT(ISERROR(SEARCH("Fail",E22)))</formula>
    </cfRule>
    <cfRule type="expression" dxfId="1" priority="1" stopIfTrue="1">
      <formula>NOT(ISERROR(SEARCH("PASS",E22)))</formula>
    </cfRule>
  </conditionalFormatting>
  <conditionalFormatting sqref="E8:E10 E12:E13">
    <cfRule type="expression" dxfId="1" priority="14" stopIfTrue="1">
      <formula>NOT(ISERROR(SEARCH("PASS",E8)))</formula>
    </cfRule>
    <cfRule type="expression" dxfId="0" priority="15" stopIfTrue="1">
      <formula>NOT(ISERROR(SEARCH("Fail",E8)))</formula>
    </cfRule>
    <cfRule type="expression" dxfId="1" priority="16" stopIfTrue="1">
      <formula>NOT(ISERROR(SEARCH("PASS",E8)))</formula>
    </cfRule>
  </conditionalFormatting>
  <conditionalFormatting sqref="G16:G21 I16:I21 G25:G51 I25:I51">
    <cfRule type="expression" dxfId="1" priority="5" stopIfTrue="1">
      <formula>NOT(ISERROR(SEARCH("PASS",G16)))</formula>
    </cfRule>
    <cfRule type="expression" dxfId="0" priority="6" stopIfTrue="1">
      <formula>NOT(ISERROR(SEARCH("Fail",G16)))</formula>
    </cfRule>
    <cfRule type="expression" dxfId="1" priority="7" stopIfTrue="1">
      <formula>NOT(ISERROR(SEARCH("PASS",G16)))</formula>
    </cfRule>
  </conditionalFormatting>
  <dataValidations count="2">
    <dataValidation type="list" allowBlank="1" showInputMessage="1" showErrorMessage="1" sqref="D6 D60:E60 D8:D10 D12:D13 D25:E52 D16:E21 D54:E58">
      <formula1>"手动,GPIB,综测方案"</formula1>
    </dataValidation>
    <dataValidation type="list" allowBlank="1" showInputMessage="1" showErrorMessage="1" sqref="E6 E8:E10 E12:E13">
      <formula1>"PASS,Fail,Delay,N/A"</formula1>
    </dataValidation>
  </dataValidations>
  <pageMargins left="0.75" right="0.75" top="1" bottom="1" header="0.5" footer="0.5"/>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workbookViewId="0">
      <selection activeCell="G58" sqref="G58"/>
    </sheetView>
  </sheetViews>
  <sheetFormatPr defaultColWidth="9" defaultRowHeight="13.5"/>
  <cols>
    <col min="1" max="1" width="3.25" customWidth="1"/>
    <col min="2" max="2" width="51.1333333333333" customWidth="1"/>
    <col min="3" max="3" width="75.3333333333333" customWidth="1"/>
    <col min="5" max="5" width="13.1333333333333" customWidth="1"/>
    <col min="8" max="8" width="9.13333333333333" customWidth="1"/>
    <col min="9" max="9" width="11.4416666666667" customWidth="1"/>
  </cols>
  <sheetData>
    <row r="1" spans="1:9">
      <c r="A1" s="7" t="s">
        <v>110</v>
      </c>
      <c r="B1" s="7"/>
      <c r="C1" s="7"/>
      <c r="D1" s="8" t="s">
        <v>111</v>
      </c>
      <c r="E1" s="8" t="s">
        <v>112</v>
      </c>
      <c r="F1" s="8" t="s">
        <v>113</v>
      </c>
      <c r="G1" s="8"/>
      <c r="H1" s="8"/>
      <c r="I1" s="47" t="s">
        <v>114</v>
      </c>
    </row>
    <row r="2" ht="22.5" spans="1:9">
      <c r="A2" s="7"/>
      <c r="B2" s="7"/>
      <c r="C2" s="7"/>
      <c r="D2" s="9"/>
      <c r="E2" s="9"/>
      <c r="F2" s="10" t="s">
        <v>78</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108" customHeight="1" spans="1:9">
      <c r="A6" s="16">
        <v>1</v>
      </c>
      <c r="B6" s="17" t="s">
        <v>184</v>
      </c>
      <c r="C6" s="17" t="s">
        <v>185</v>
      </c>
      <c r="D6" s="18"/>
      <c r="E6" s="16"/>
      <c r="F6" s="19"/>
      <c r="G6" s="19"/>
      <c r="H6" s="19"/>
      <c r="I6" s="19"/>
    </row>
    <row r="7" ht="14.25" spans="1:9">
      <c r="A7" s="14" t="s">
        <v>126</v>
      </c>
      <c r="B7" s="15"/>
      <c r="C7" s="15"/>
      <c r="D7" s="15"/>
      <c r="E7" s="15"/>
      <c r="F7" s="15"/>
      <c r="G7" s="15"/>
      <c r="H7" s="15"/>
      <c r="I7" s="15"/>
    </row>
    <row r="8" ht="83" customHeight="1" spans="1:9">
      <c r="A8" s="16">
        <v>1</v>
      </c>
      <c r="B8" s="17" t="s">
        <v>186</v>
      </c>
      <c r="C8" s="17" t="str">
        <f>_xlfn.DISPIMG("ID_3138C89F223E4D5BB8A10D146E79BD48",1)</f>
        <v>=DISPIMG("ID_3138C89F223E4D5BB8A10D146E79BD48",1)</v>
      </c>
      <c r="D8" s="18"/>
      <c r="E8" s="16"/>
      <c r="F8" s="19"/>
      <c r="G8" s="19"/>
      <c r="H8" s="19"/>
      <c r="I8" s="19"/>
    </row>
    <row r="9" ht="105" customHeight="1" spans="1:9">
      <c r="A9" s="16">
        <v>2</v>
      </c>
      <c r="B9" s="20" t="s">
        <v>187</v>
      </c>
      <c r="C9" s="17" t="str">
        <f>_xlfn.DISPIMG("ID_82D0CAF6F7F84B9DB84C8C7348C5E049",1)</f>
        <v>=DISPIMG("ID_82D0CAF6F7F84B9DB84C8C7348C5E049",1)</v>
      </c>
      <c r="D9" s="18"/>
      <c r="E9" s="16"/>
      <c r="F9" s="19"/>
      <c r="G9" s="19"/>
      <c r="H9" s="19"/>
      <c r="I9" s="19"/>
    </row>
    <row r="10" ht="99" customHeight="1" spans="1:9">
      <c r="A10" s="16">
        <v>3</v>
      </c>
      <c r="B10" s="21"/>
      <c r="C10" s="17" t="str">
        <f>_xlfn.DISPIMG("ID_E48F3D714B494D2488AED90A463F1DDF",1)</f>
        <v>=DISPIMG("ID_E48F3D714B494D2488AED90A463F1DDF",1)</v>
      </c>
      <c r="D10" s="18"/>
      <c r="E10" s="16"/>
      <c r="F10" s="19"/>
      <c r="G10" s="19"/>
      <c r="H10" s="19"/>
      <c r="I10" s="19"/>
    </row>
    <row r="11" ht="14.25" spans="1:9">
      <c r="A11" s="14" t="s">
        <v>128</v>
      </c>
      <c r="B11" s="15"/>
      <c r="C11" s="15"/>
      <c r="D11" s="15"/>
      <c r="E11" s="15"/>
      <c r="F11" s="15"/>
      <c r="G11" s="15"/>
      <c r="H11" s="15"/>
      <c r="I11" s="15"/>
    </row>
    <row r="12" ht="71.25" spans="1:9">
      <c r="A12" s="22">
        <v>1</v>
      </c>
      <c r="B12" s="17" t="s">
        <v>129</v>
      </c>
      <c r="C12" s="17" t="s">
        <v>177</v>
      </c>
      <c r="D12" s="18"/>
      <c r="E12" s="16"/>
      <c r="F12" s="19"/>
      <c r="G12" s="19"/>
      <c r="H12" s="19"/>
      <c r="I12" s="19"/>
    </row>
    <row r="13" ht="28.5" spans="1:9">
      <c r="A13" s="22">
        <v>2</v>
      </c>
      <c r="B13" s="17" t="s">
        <v>131</v>
      </c>
      <c r="C13" s="17" t="s">
        <v>178</v>
      </c>
      <c r="D13" s="18"/>
      <c r="E13" s="16"/>
      <c r="F13" s="19"/>
      <c r="G13" s="19"/>
      <c r="H13" s="19"/>
      <c r="I13" s="19"/>
    </row>
    <row r="14" ht="14.25" spans="1:9">
      <c r="A14" s="14" t="s">
        <v>133</v>
      </c>
      <c r="B14" s="15"/>
      <c r="C14" s="15"/>
      <c r="D14" s="15"/>
      <c r="E14" s="15"/>
      <c r="F14" s="15"/>
      <c r="G14" s="15"/>
      <c r="H14" s="15"/>
      <c r="I14" s="15"/>
    </row>
    <row r="15" ht="28.5" spans="1:9">
      <c r="A15" s="23">
        <v>1</v>
      </c>
      <c r="B15" s="24" t="s">
        <v>188</v>
      </c>
      <c r="C15" s="15" t="s">
        <v>135</v>
      </c>
      <c r="D15" s="15"/>
      <c r="E15" s="15"/>
      <c r="F15" s="15"/>
      <c r="G15" s="15"/>
      <c r="H15" s="15"/>
      <c r="I15" s="15"/>
    </row>
    <row r="16" ht="14.25" spans="1:9">
      <c r="A16" s="25"/>
      <c r="B16" s="17" t="s">
        <v>136</v>
      </c>
      <c r="C16" s="17" t="s">
        <v>189</v>
      </c>
      <c r="D16" s="18"/>
      <c r="E16" s="18"/>
      <c r="F16" s="18"/>
      <c r="G16" s="16"/>
      <c r="H16" s="18"/>
      <c r="I16" s="16"/>
    </row>
    <row r="17" ht="14.25" spans="1:9">
      <c r="A17" s="25"/>
      <c r="B17" s="26" t="s">
        <v>138</v>
      </c>
      <c r="C17" s="26" t="s">
        <v>139</v>
      </c>
      <c r="D17" s="18"/>
      <c r="E17" s="18"/>
      <c r="F17" s="18"/>
      <c r="G17" s="16"/>
      <c r="H17" s="18"/>
      <c r="I17" s="16"/>
    </row>
    <row r="18" ht="14.25" spans="1:9">
      <c r="A18" s="25"/>
      <c r="B18" s="17" t="s">
        <v>140</v>
      </c>
      <c r="C18" s="17" t="s">
        <v>141</v>
      </c>
      <c r="D18" s="18"/>
      <c r="E18" s="18"/>
      <c r="F18" s="18"/>
      <c r="G18" s="16"/>
      <c r="H18" s="18"/>
      <c r="I18" s="16"/>
    </row>
    <row r="19" ht="14.25" spans="1:9">
      <c r="A19" s="27"/>
      <c r="B19" s="17" t="s">
        <v>142</v>
      </c>
      <c r="C19" s="17" t="s">
        <v>143</v>
      </c>
      <c r="D19" s="18"/>
      <c r="E19" s="18"/>
      <c r="F19" s="18"/>
      <c r="G19" s="16"/>
      <c r="H19" s="18"/>
      <c r="I19" s="16"/>
    </row>
    <row r="20" ht="85.5" spans="1:9">
      <c r="A20" s="27"/>
      <c r="B20" s="23" t="s">
        <v>144</v>
      </c>
      <c r="C20" s="28" t="s">
        <v>190</v>
      </c>
      <c r="D20" s="18"/>
      <c r="E20" s="18"/>
      <c r="F20" s="18"/>
      <c r="G20" s="16"/>
      <c r="H20" s="18"/>
      <c r="I20" s="16"/>
    </row>
    <row r="21" ht="101.95" spans="1:9">
      <c r="A21" s="27"/>
      <c r="B21" s="27"/>
      <c r="C21" s="28" t="str">
        <f>_xlfn.DISPIMG("ID_97F06FCDE7B243CE9F86BE8D4753C35F",1)</f>
        <v>=DISPIMG("ID_97F06FCDE7B243CE9F86BE8D4753C35F",1)</v>
      </c>
      <c r="D21" s="18"/>
      <c r="E21" s="18"/>
      <c r="F21" s="18"/>
      <c r="G21" s="16"/>
      <c r="H21" s="18"/>
      <c r="I21" s="16"/>
    </row>
    <row r="22" ht="14.25" spans="1:9">
      <c r="A22" s="14" t="s">
        <v>146</v>
      </c>
      <c r="B22" s="15"/>
      <c r="C22" s="15"/>
      <c r="D22" s="15"/>
      <c r="E22" s="15"/>
      <c r="F22" s="15"/>
      <c r="G22" s="15"/>
      <c r="H22" s="15"/>
      <c r="I22" s="15"/>
    </row>
    <row r="23" ht="14.25" spans="1:9">
      <c r="A23" s="16">
        <v>1</v>
      </c>
      <c r="B23" s="17" t="s">
        <v>147</v>
      </c>
      <c r="C23" s="29" t="str">
        <f>_xlfn.DISPIMG("ID_67CDEEE1D1C94C07884E8B7B8205D8D2",1)</f>
        <v>=DISPIMG("ID_67CDEEE1D1C94C07884E8B7B8205D8D2",1)</v>
      </c>
      <c r="D23" s="15"/>
      <c r="E23" s="15"/>
      <c r="F23" s="15"/>
      <c r="G23" s="15"/>
      <c r="H23" s="15"/>
      <c r="I23" s="15"/>
    </row>
    <row r="24" ht="14.25" spans="1:9">
      <c r="A24" s="16"/>
      <c r="B24" s="17"/>
      <c r="C24" s="30"/>
      <c r="D24" s="15"/>
      <c r="E24" s="15"/>
      <c r="F24" s="15"/>
      <c r="G24" s="15"/>
      <c r="H24" s="15"/>
      <c r="I24" s="15"/>
    </row>
    <row r="25" ht="14.25" spans="1:9">
      <c r="A25" s="16"/>
      <c r="B25" s="17"/>
      <c r="C25" s="31"/>
      <c r="D25" s="18"/>
      <c r="E25" s="18"/>
      <c r="F25" s="18"/>
      <c r="G25" s="16"/>
      <c r="H25" s="18"/>
      <c r="I25" s="16"/>
    </row>
    <row r="26" ht="14.25" spans="1:9">
      <c r="A26" s="16">
        <v>2</v>
      </c>
      <c r="B26" s="17" t="s">
        <v>148</v>
      </c>
      <c r="C26" s="29" t="str">
        <f>_xlfn.DISPIMG("ID_8867BAAD092D45A6831031BA907D07F2",1)</f>
        <v>=DISPIMG("ID_8867BAAD092D45A6831031BA907D07F2",1)</v>
      </c>
      <c r="D26" s="18"/>
      <c r="E26" s="18"/>
      <c r="F26" s="18"/>
      <c r="G26" s="16"/>
      <c r="H26" s="18"/>
      <c r="I26" s="16"/>
    </row>
    <row r="27" ht="14.25" spans="1:9">
      <c r="A27" s="16"/>
      <c r="B27" s="17"/>
      <c r="C27" s="32"/>
      <c r="D27" s="18"/>
      <c r="E27" s="18"/>
      <c r="F27" s="18"/>
      <c r="G27" s="16"/>
      <c r="H27" s="18"/>
      <c r="I27" s="16"/>
    </row>
    <row r="28" ht="14.25" spans="1:9">
      <c r="A28" s="16"/>
      <c r="B28" s="17"/>
      <c r="C28" s="32"/>
      <c r="D28" s="18"/>
      <c r="E28" s="18"/>
      <c r="F28" s="18"/>
      <c r="G28" s="16"/>
      <c r="H28" s="18"/>
      <c r="I28" s="16"/>
    </row>
    <row r="29" ht="14.25" spans="1:9">
      <c r="A29" s="16"/>
      <c r="B29" s="17"/>
      <c r="C29" s="33"/>
      <c r="D29" s="18"/>
      <c r="E29" s="18"/>
      <c r="F29" s="18"/>
      <c r="G29" s="16"/>
      <c r="H29" s="18"/>
      <c r="I29" s="16"/>
    </row>
    <row r="30" ht="28.5" spans="1:9">
      <c r="A30" s="16">
        <v>3</v>
      </c>
      <c r="B30" s="17" t="s">
        <v>149</v>
      </c>
      <c r="C30" s="34" t="s">
        <v>150</v>
      </c>
      <c r="D30" s="18"/>
      <c r="E30" s="18"/>
      <c r="F30" s="18"/>
      <c r="G30" s="16"/>
      <c r="H30" s="18"/>
      <c r="I30" s="16"/>
    </row>
    <row r="31" ht="14.25" spans="1:9">
      <c r="A31" s="16">
        <v>4</v>
      </c>
      <c r="B31" s="17" t="s">
        <v>151</v>
      </c>
      <c r="C31" s="29" t="str">
        <f>_xlfn.DISPIMG("ID_9F8EBD1D0A174EEC8F804EFDEC0B0889",1)</f>
        <v>=DISPIMG("ID_9F8EBD1D0A174EEC8F804EFDEC0B0889",1)</v>
      </c>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14.25" spans="1:9">
      <c r="A36" s="16"/>
      <c r="B36" s="17"/>
      <c r="C36" s="32"/>
      <c r="D36" s="18"/>
      <c r="E36" s="18"/>
      <c r="F36" s="18"/>
      <c r="G36" s="16"/>
      <c r="H36" s="18"/>
      <c r="I36" s="16"/>
    </row>
    <row r="37" ht="14.25" spans="1:9">
      <c r="A37" s="16"/>
      <c r="B37" s="17"/>
      <c r="C37" s="32"/>
      <c r="D37" s="18"/>
      <c r="E37" s="18"/>
      <c r="F37" s="18"/>
      <c r="G37" s="16"/>
      <c r="H37" s="18"/>
      <c r="I37" s="16"/>
    </row>
    <row r="38" ht="14.25" spans="1:9">
      <c r="A38" s="16"/>
      <c r="B38" s="17"/>
      <c r="C38" s="33"/>
      <c r="D38" s="18"/>
      <c r="E38" s="18"/>
      <c r="F38" s="18"/>
      <c r="G38" s="16"/>
      <c r="H38" s="18"/>
      <c r="I38" s="16"/>
    </row>
    <row r="39" ht="14.25" spans="1:9">
      <c r="A39" s="16">
        <v>5</v>
      </c>
      <c r="B39" s="17" t="s">
        <v>152</v>
      </c>
      <c r="C39" s="35" t="str">
        <f>_xlfn.DISPIMG("ID_9FAEDD023A8649609A2DA53F4B53E6E3",1)</f>
        <v>=DISPIMG("ID_9FAEDD023A8649609A2DA53F4B53E6E3",1)</v>
      </c>
      <c r="D39" s="18"/>
      <c r="E39" s="18"/>
      <c r="F39" s="18"/>
      <c r="G39" s="16"/>
      <c r="H39" s="18"/>
      <c r="I39" s="16"/>
    </row>
    <row r="40" ht="14.25" spans="1:9">
      <c r="A40" s="16">
        <v>6</v>
      </c>
      <c r="B40" s="17" t="s">
        <v>153</v>
      </c>
      <c r="C40" s="29" t="str">
        <f>_xlfn.DISPIMG("ID_295566F5AE594F77BAA117A677FD8B3F",1)</f>
        <v>=DISPIMG("ID_295566F5AE594F77BAA117A677FD8B3F",1)</v>
      </c>
      <c r="D40" s="18"/>
      <c r="E40" s="18"/>
      <c r="F40" s="18"/>
      <c r="G40" s="16"/>
      <c r="H40" s="18"/>
      <c r="I40" s="16"/>
    </row>
    <row r="41" ht="14.25" spans="1:9">
      <c r="A41" s="16"/>
      <c r="B41" s="17"/>
      <c r="C41" s="32"/>
      <c r="D41" s="18"/>
      <c r="E41" s="18"/>
      <c r="F41" s="18"/>
      <c r="G41" s="16"/>
      <c r="H41" s="18"/>
      <c r="I41" s="16"/>
    </row>
    <row r="42" ht="14.25" spans="1:9">
      <c r="A42" s="16"/>
      <c r="B42" s="17"/>
      <c r="C42" s="32"/>
      <c r="D42" s="18"/>
      <c r="E42" s="18"/>
      <c r="F42" s="18"/>
      <c r="G42" s="16"/>
      <c r="H42" s="18"/>
      <c r="I42" s="16"/>
    </row>
    <row r="43" ht="14.25" spans="1:9">
      <c r="A43" s="16"/>
      <c r="B43" s="17"/>
      <c r="C43" s="33"/>
      <c r="D43" s="18"/>
      <c r="E43" s="18"/>
      <c r="F43" s="18"/>
      <c r="G43" s="16"/>
      <c r="H43" s="18"/>
      <c r="I43" s="16"/>
    </row>
    <row r="44" ht="14.25" spans="1:9">
      <c r="A44" s="16">
        <v>7</v>
      </c>
      <c r="B44" s="17" t="s">
        <v>154</v>
      </c>
      <c r="C44" s="29" t="str">
        <f>_xlfn.DISPIMG("ID_AAADA0D3EEED4A54B13AE1ED37D8181B",1)</f>
        <v>=DISPIMG("ID_AAADA0D3EEED4A54B13AE1ED37D8181B",1)</v>
      </c>
      <c r="D44" s="18"/>
      <c r="E44" s="18"/>
      <c r="F44" s="18"/>
      <c r="G44" s="16"/>
      <c r="H44" s="18"/>
      <c r="I44" s="16"/>
    </row>
    <row r="45" ht="14.25" spans="1:9">
      <c r="A45" s="16"/>
      <c r="B45" s="17"/>
      <c r="C45" s="33"/>
      <c r="D45" s="18"/>
      <c r="E45" s="18"/>
      <c r="F45" s="18"/>
      <c r="G45" s="16"/>
      <c r="H45" s="18"/>
      <c r="I45" s="16"/>
    </row>
    <row r="46" ht="14.25" spans="1:9">
      <c r="A46" s="16">
        <v>8</v>
      </c>
      <c r="B46" s="17" t="s">
        <v>155</v>
      </c>
      <c r="C46" s="29" t="str">
        <f>_xlfn.DISPIMG("ID_54C4363BBB514CDE834151BC72B6939A",1)</f>
        <v>=DISPIMG("ID_54C4363BBB514CDE834151BC72B6939A",1)</v>
      </c>
      <c r="D46" s="18"/>
      <c r="E46" s="18"/>
      <c r="F46" s="18"/>
      <c r="G46" s="16"/>
      <c r="H46" s="18"/>
      <c r="I46" s="16"/>
    </row>
    <row r="47" ht="14.25" spans="1:9">
      <c r="A47" s="16"/>
      <c r="B47" s="17"/>
      <c r="C47" s="32"/>
      <c r="D47" s="18"/>
      <c r="E47" s="18"/>
      <c r="F47" s="18"/>
      <c r="G47" s="16"/>
      <c r="H47" s="18"/>
      <c r="I47" s="16"/>
    </row>
    <row r="48" ht="14.25" spans="1:9">
      <c r="A48" s="17"/>
      <c r="B48" s="17"/>
      <c r="C48" s="33"/>
      <c r="D48" s="18"/>
      <c r="E48" s="18"/>
      <c r="F48" s="18"/>
      <c r="G48" s="16"/>
      <c r="H48" s="18"/>
      <c r="I48" s="16"/>
    </row>
    <row r="49" ht="14.25" spans="1:9">
      <c r="A49" s="16">
        <v>9</v>
      </c>
      <c r="B49" t="s">
        <v>156</v>
      </c>
      <c r="C49" s="35" t="str">
        <f>_xlfn.DISPIMG("ID_2E9DE204AD8C4A859130E3FD277D497E",1)</f>
        <v>=DISPIMG("ID_2E9DE204AD8C4A859130E3FD277D497E",1)</v>
      </c>
      <c r="D49" s="18"/>
      <c r="E49" s="18"/>
      <c r="F49" s="18"/>
      <c r="G49" s="16"/>
      <c r="H49" s="18"/>
      <c r="I49" s="16"/>
    </row>
    <row r="50" ht="207.2" spans="1:9">
      <c r="A50" s="16">
        <v>10</v>
      </c>
      <c r="B50" s="36" t="s">
        <v>191</v>
      </c>
      <c r="C50" s="20" t="str">
        <f>_xlfn.DISPIMG("ID_1865D95B261D494AA4863149FDB2D4B4",1)</f>
        <v>=DISPIMG("ID_1865D95B261D494AA4863149FDB2D4B4",1)</v>
      </c>
      <c r="D50" s="18"/>
      <c r="E50" s="18"/>
      <c r="F50" s="18"/>
      <c r="G50" s="16"/>
      <c r="H50" s="18"/>
      <c r="I50" s="16"/>
    </row>
    <row r="51" ht="215.45" spans="1:9">
      <c r="A51" s="16"/>
      <c r="B51" s="37" t="s">
        <v>192</v>
      </c>
      <c r="C51" s="21"/>
      <c r="D51" s="18"/>
      <c r="E51" s="18"/>
      <c r="F51" s="18"/>
      <c r="G51" s="16"/>
      <c r="H51" s="18"/>
      <c r="I51" s="16"/>
    </row>
    <row r="52" ht="28.5" spans="1:9">
      <c r="A52" s="16">
        <v>11</v>
      </c>
      <c r="B52" s="17" t="s">
        <v>158</v>
      </c>
      <c r="C52" s="34" t="s">
        <v>159</v>
      </c>
      <c r="D52" s="18"/>
      <c r="E52" s="18"/>
      <c r="F52" s="18"/>
      <c r="G52" s="18"/>
      <c r="H52" s="18"/>
      <c r="I52" s="18"/>
    </row>
    <row r="53" ht="14.25" spans="1:9">
      <c r="A53" s="38" t="s">
        <v>160</v>
      </c>
      <c r="B53" s="38"/>
      <c r="C53" s="38"/>
      <c r="D53" s="38"/>
      <c r="E53" s="38"/>
      <c r="F53" s="38"/>
      <c r="G53" s="38"/>
      <c r="H53" s="38"/>
      <c r="I53" s="38"/>
    </row>
    <row r="54" ht="28.5" spans="1:9">
      <c r="A54" s="16">
        <v>1</v>
      </c>
      <c r="B54" s="16" t="s">
        <v>161</v>
      </c>
      <c r="C54" s="26" t="s">
        <v>193</v>
      </c>
      <c r="D54" s="18"/>
      <c r="E54" s="18"/>
      <c r="F54" s="18"/>
      <c r="G54" s="18"/>
      <c r="H54" s="18"/>
      <c r="I54" s="18"/>
    </row>
    <row r="55" ht="14.25" spans="1:9">
      <c r="A55" s="16"/>
      <c r="B55" s="39" t="str">
        <f>_xlfn.DISPIMG("ID_3760B514D5B74F0E9740CF2DB650FFE5",1)</f>
        <v>=DISPIMG("ID_3760B514D5B74F0E9740CF2DB650FFE5",1)</v>
      </c>
      <c r="C55" s="40" t="s">
        <v>194</v>
      </c>
      <c r="D55" s="18"/>
      <c r="E55" s="18"/>
      <c r="F55" s="18"/>
      <c r="G55" s="18"/>
      <c r="H55" s="18"/>
      <c r="I55" s="18"/>
    </row>
    <row r="56" ht="14.25" spans="1:9">
      <c r="A56" s="16"/>
      <c r="B56" s="39"/>
      <c r="C56" s="40"/>
      <c r="D56" s="18"/>
      <c r="E56" s="18"/>
      <c r="F56" s="18"/>
      <c r="G56" s="18"/>
      <c r="H56" s="18"/>
      <c r="I56" s="18"/>
    </row>
    <row r="57" ht="14.25" spans="1:9">
      <c r="A57" s="16"/>
      <c r="B57" s="39"/>
      <c r="C57" s="40"/>
      <c r="D57" s="18"/>
      <c r="E57" s="18"/>
      <c r="F57" s="18"/>
      <c r="G57" s="18"/>
      <c r="H57" s="18"/>
      <c r="I57" s="18"/>
    </row>
    <row r="58" ht="96" customHeight="1" spans="1:9">
      <c r="A58" s="16"/>
      <c r="B58" s="39"/>
      <c r="C58" s="40"/>
      <c r="D58" s="18"/>
      <c r="E58" s="18"/>
      <c r="F58" s="18"/>
      <c r="G58" s="18"/>
      <c r="H58" s="18"/>
      <c r="I58" s="18"/>
    </row>
    <row r="59" ht="14.25" spans="1:9">
      <c r="A59" s="38" t="s">
        <v>164</v>
      </c>
      <c r="B59" s="38"/>
      <c r="C59" s="38"/>
      <c r="D59" s="38"/>
      <c r="E59" s="38"/>
      <c r="F59" s="38"/>
      <c r="G59" s="38"/>
      <c r="H59" s="38"/>
      <c r="I59" s="38"/>
    </row>
    <row r="60" ht="14.25" spans="1:9">
      <c r="A60" s="16">
        <v>1</v>
      </c>
      <c r="B60" s="16" t="s">
        <v>165</v>
      </c>
      <c r="C60" s="17" t="s">
        <v>166</v>
      </c>
      <c r="D60" s="18"/>
      <c r="E60" s="18"/>
      <c r="F60" s="18"/>
      <c r="G60" s="18"/>
      <c r="H60" s="18"/>
      <c r="I60" s="18"/>
    </row>
    <row r="61" ht="18.75" spans="1:9">
      <c r="A61" s="41" t="s">
        <v>167</v>
      </c>
      <c r="B61" s="42"/>
      <c r="C61" s="42"/>
      <c r="D61" s="42"/>
      <c r="E61" s="42"/>
      <c r="F61" s="42"/>
      <c r="G61" s="42"/>
      <c r="H61" s="42"/>
      <c r="I61" s="42"/>
    </row>
    <row r="62" spans="1:9">
      <c r="A62" s="43"/>
      <c r="B62" s="44"/>
      <c r="C62" s="44"/>
      <c r="D62" s="44"/>
      <c r="E62" s="44"/>
      <c r="F62" s="44"/>
      <c r="G62" s="44"/>
      <c r="H62" s="44"/>
      <c r="I62" s="44"/>
    </row>
    <row r="63" spans="1:9">
      <c r="A63" s="45"/>
      <c r="B63" s="46"/>
      <c r="C63" s="46"/>
      <c r="D63" s="46"/>
      <c r="E63" s="46"/>
      <c r="F63" s="46"/>
      <c r="G63" s="46"/>
      <c r="H63" s="46"/>
      <c r="I63" s="46"/>
    </row>
    <row r="64" ht="18.75" spans="1:9">
      <c r="A64" s="41" t="s">
        <v>168</v>
      </c>
      <c r="B64" s="42"/>
      <c r="C64" s="42"/>
      <c r="D64" s="42"/>
      <c r="E64" s="42"/>
      <c r="F64" s="42"/>
      <c r="G64" s="42"/>
      <c r="H64" s="42"/>
      <c r="I64" s="42"/>
    </row>
    <row r="65" spans="1:9">
      <c r="A65" s="49"/>
      <c r="B65" s="50"/>
      <c r="C65" s="50"/>
      <c r="D65" s="50"/>
      <c r="E65" s="50"/>
      <c r="F65" s="50"/>
      <c r="G65" s="50"/>
      <c r="H65" s="50"/>
      <c r="I65" s="51"/>
    </row>
  </sheetData>
  <customSheetViews>
    <customSheetView guid="{7C7462E1-4A37-4C2E-99C6-8F62E81568B7}" scale="145" topLeftCell="A19">
      <selection activeCell="C38" sqref="C38"/>
      <pageMargins left="0.75" right="0.75" top="1" bottom="1" header="0.5" footer="0.5"/>
      <pageSetup paperSize="9" orientation="portrait"/>
      <headerFooter/>
    </customSheetView>
  </customSheetViews>
  <mergeCells count="39">
    <mergeCell ref="F1:H1"/>
    <mergeCell ref="F2:H2"/>
    <mergeCell ref="A4:I4"/>
    <mergeCell ref="A5:I5"/>
    <mergeCell ref="A7:I7"/>
    <mergeCell ref="A11:I11"/>
    <mergeCell ref="A14:I14"/>
    <mergeCell ref="A22:I22"/>
    <mergeCell ref="A53:I53"/>
    <mergeCell ref="A59:I59"/>
    <mergeCell ref="A61:I61"/>
    <mergeCell ref="A62:I62"/>
    <mergeCell ref="A63:I63"/>
    <mergeCell ref="A64:I64"/>
    <mergeCell ref="A15:A19"/>
    <mergeCell ref="A23:A25"/>
    <mergeCell ref="A26:A29"/>
    <mergeCell ref="A31:A38"/>
    <mergeCell ref="A40:A43"/>
    <mergeCell ref="A44:A45"/>
    <mergeCell ref="A46:A48"/>
    <mergeCell ref="B9:B10"/>
    <mergeCell ref="B20:B21"/>
    <mergeCell ref="B23:B25"/>
    <mergeCell ref="B26:B29"/>
    <mergeCell ref="B31:B38"/>
    <mergeCell ref="B40:B43"/>
    <mergeCell ref="B44:B45"/>
    <mergeCell ref="B46:B48"/>
    <mergeCell ref="B55:B58"/>
    <mergeCell ref="C23:C25"/>
    <mergeCell ref="C26:C29"/>
    <mergeCell ref="C31:C38"/>
    <mergeCell ref="C40:C43"/>
    <mergeCell ref="C44:C45"/>
    <mergeCell ref="C46:C48"/>
    <mergeCell ref="C50:C51"/>
    <mergeCell ref="C55:C58"/>
    <mergeCell ref="A1:C2"/>
  </mergeCells>
  <conditionalFormatting sqref="E5">
    <cfRule type="expression" dxfId="0" priority="16" stopIfTrue="1">
      <formula>NOT(ISERROR(SEARCH("Fail",E5)))</formula>
    </cfRule>
    <cfRule type="expression" dxfId="1" priority="15" stopIfTrue="1">
      <formula>NOT(ISERROR(SEARCH("PASS",E5)))</formula>
    </cfRule>
  </conditionalFormatting>
  <conditionalFormatting sqref="E6">
    <cfRule type="expression" dxfId="1" priority="19" stopIfTrue="1">
      <formula>NOT(ISERROR(SEARCH("PASS",E6)))</formula>
    </cfRule>
    <cfRule type="expression" dxfId="0" priority="18" stopIfTrue="1">
      <formula>NOT(ISERROR(SEARCH("Fail",E6)))</formula>
    </cfRule>
    <cfRule type="expression" dxfId="1" priority="17" stopIfTrue="1">
      <formula>NOT(ISERROR(SEARCH("PASS",E6)))</formula>
    </cfRule>
  </conditionalFormatting>
  <conditionalFormatting sqref="E7">
    <cfRule type="expression" dxfId="0" priority="11" stopIfTrue="1">
      <formula>NOT(ISERROR(SEARCH("Fail",E7)))</formula>
    </cfRule>
    <cfRule type="expression" dxfId="1" priority="10" stopIfTrue="1">
      <formula>NOT(ISERROR(SEARCH("PASS",E7)))</formula>
    </cfRule>
  </conditionalFormatting>
  <conditionalFormatting sqref="E11">
    <cfRule type="expression" dxfId="0" priority="9" stopIfTrue="1">
      <formula>NOT(ISERROR(SEARCH("Fail",E11)))</formula>
    </cfRule>
    <cfRule type="expression" dxfId="1" priority="8" stopIfTrue="1">
      <formula>NOT(ISERROR(SEARCH("PASS",E11)))</formula>
    </cfRule>
  </conditionalFormatting>
  <conditionalFormatting sqref="E14:E15">
    <cfRule type="expression" dxfId="0" priority="4" stopIfTrue="1">
      <formula>NOT(ISERROR(SEARCH("Fail",E14)))</formula>
    </cfRule>
    <cfRule type="expression" dxfId="1" priority="3" stopIfTrue="1">
      <formula>NOT(ISERROR(SEARCH("PASS",E14)))</formula>
    </cfRule>
  </conditionalFormatting>
  <conditionalFormatting sqref="E22:E24">
    <cfRule type="expression" dxfId="0" priority="2" stopIfTrue="1">
      <formula>NOT(ISERROR(SEARCH("Fail",E22)))</formula>
    </cfRule>
    <cfRule type="expression" dxfId="1" priority="1" stopIfTrue="1">
      <formula>NOT(ISERROR(SEARCH("PASS",E22)))</formula>
    </cfRule>
  </conditionalFormatting>
  <conditionalFormatting sqref="E8:E10 E12:E13">
    <cfRule type="expression" dxfId="1" priority="14" stopIfTrue="1">
      <formula>NOT(ISERROR(SEARCH("PASS",E8)))</formula>
    </cfRule>
    <cfRule type="expression" dxfId="0" priority="13" stopIfTrue="1">
      <formula>NOT(ISERROR(SEARCH("Fail",E8)))</formula>
    </cfRule>
    <cfRule type="expression" dxfId="1" priority="12" stopIfTrue="1">
      <formula>NOT(ISERROR(SEARCH("PASS",E8)))</formula>
    </cfRule>
  </conditionalFormatting>
  <conditionalFormatting sqref="G16:G21 I16:I21 G25:G51 I25:I51">
    <cfRule type="expression" dxfId="1" priority="7" stopIfTrue="1">
      <formula>NOT(ISERROR(SEARCH("PASS",G16)))</formula>
    </cfRule>
    <cfRule type="expression" dxfId="0" priority="6" stopIfTrue="1">
      <formula>NOT(ISERROR(SEARCH("Fail",G16)))</formula>
    </cfRule>
    <cfRule type="expression" dxfId="1" priority="5" stopIfTrue="1">
      <formula>NOT(ISERROR(SEARCH("PASS",G16)))</formula>
    </cfRule>
  </conditionalFormatting>
  <dataValidations count="2">
    <dataValidation type="list" allowBlank="1" showInputMessage="1" showErrorMessage="1" sqref="D6 D60:E60 D8:D10 D12:D13 D25:E52 D16:E21 D54:E58">
      <formula1>"手动,GPIB,综测方案"</formula1>
    </dataValidation>
    <dataValidation type="list" allowBlank="1" showInputMessage="1" showErrorMessage="1" sqref="E6 E8:E10 E12:E13">
      <formula1>"PASS,Fail,Delay,N/A"</formula1>
    </dataValidation>
  </dataValidation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4"/>
  <sheetViews>
    <sheetView workbookViewId="0">
      <selection activeCell="C8" sqref="C8"/>
    </sheetView>
  </sheetViews>
  <sheetFormatPr defaultColWidth="8.89166666666667" defaultRowHeight="13.5"/>
  <cols>
    <col min="1" max="1" width="3.25" customWidth="1"/>
    <col min="2" max="2" width="51.1333333333333" customWidth="1"/>
    <col min="3" max="3" width="75.3333333333333" customWidth="1"/>
    <col min="4" max="4" width="9"/>
    <col min="5" max="5" width="13.1333333333333" customWidth="1"/>
    <col min="6" max="7" width="9"/>
    <col min="8" max="8" width="9.13333333333333" customWidth="1"/>
    <col min="9" max="9" width="11.4416666666667" customWidth="1"/>
  </cols>
  <sheetData>
    <row r="1" spans="1:9">
      <c r="A1" s="7" t="s">
        <v>110</v>
      </c>
      <c r="B1" s="7"/>
      <c r="C1" s="7"/>
      <c r="D1" s="8" t="s">
        <v>111</v>
      </c>
      <c r="E1" s="8" t="s">
        <v>112</v>
      </c>
      <c r="F1" s="8" t="s">
        <v>113</v>
      </c>
      <c r="G1" s="8"/>
      <c r="H1" s="8"/>
      <c r="I1" s="47" t="s">
        <v>114</v>
      </c>
    </row>
    <row r="2" ht="22.5" spans="1:9">
      <c r="A2" s="7"/>
      <c r="B2" s="7"/>
      <c r="C2" s="7"/>
      <c r="D2" s="9"/>
      <c r="E2" s="9"/>
      <c r="F2" s="10" t="s">
        <v>78</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99.75" spans="1:9">
      <c r="A6" s="16">
        <v>1</v>
      </c>
      <c r="B6" s="17" t="s">
        <v>195</v>
      </c>
      <c r="C6" s="17" t="s">
        <v>196</v>
      </c>
      <c r="D6" s="18"/>
      <c r="E6" s="16"/>
      <c r="F6" s="19"/>
      <c r="G6" s="19"/>
      <c r="H6" s="19"/>
      <c r="I6" s="19"/>
    </row>
    <row r="7" ht="14.25" spans="1:9">
      <c r="A7" s="14" t="s">
        <v>126</v>
      </c>
      <c r="B7" s="15"/>
      <c r="C7" s="15"/>
      <c r="D7" s="15"/>
      <c r="E7" s="15"/>
      <c r="F7" s="15"/>
      <c r="G7" s="15"/>
      <c r="H7" s="15"/>
      <c r="I7" s="15"/>
    </row>
    <row r="8" ht="66" customHeight="1" spans="1:9">
      <c r="A8" s="16">
        <v>1</v>
      </c>
      <c r="B8" s="20" t="s">
        <v>197</v>
      </c>
      <c r="C8" s="17" t="str">
        <f>_xlfn.DISPIMG("ID_82D0CAF6F7F84B9DB84C8C7348C5E049",1)</f>
        <v>=DISPIMG("ID_82D0CAF6F7F84B9DB84C8C7348C5E049",1)</v>
      </c>
      <c r="D8" s="18"/>
      <c r="E8" s="16"/>
      <c r="F8" s="19"/>
      <c r="G8" s="19"/>
      <c r="H8" s="19"/>
      <c r="I8" s="19"/>
    </row>
    <row r="9" ht="66" customHeight="1" spans="1:9">
      <c r="A9" s="16">
        <v>2</v>
      </c>
      <c r="B9" s="21"/>
      <c r="C9" s="17" t="str">
        <f>_xlfn.DISPIMG("ID_E48F3D714B494D2488AED90A463F1DDF",1)</f>
        <v>=DISPIMG("ID_E48F3D714B494D2488AED90A463F1DDF",1)</v>
      </c>
      <c r="D9" s="18"/>
      <c r="E9" s="16"/>
      <c r="F9" s="19"/>
      <c r="G9" s="19"/>
      <c r="H9" s="19"/>
      <c r="I9" s="19"/>
    </row>
    <row r="10" ht="14.25" spans="1:9">
      <c r="A10" s="14" t="s">
        <v>128</v>
      </c>
      <c r="B10" s="15"/>
      <c r="C10" s="15"/>
      <c r="D10" s="15"/>
      <c r="E10" s="15"/>
      <c r="F10" s="15"/>
      <c r="G10" s="15"/>
      <c r="H10" s="15"/>
      <c r="I10" s="15"/>
    </row>
    <row r="11" ht="71.25" spans="1:9">
      <c r="A11" s="22">
        <v>1</v>
      </c>
      <c r="B11" s="17" t="s">
        <v>129</v>
      </c>
      <c r="C11" s="17" t="s">
        <v>177</v>
      </c>
      <c r="D11" s="18"/>
      <c r="E11" s="16"/>
      <c r="F11" s="19"/>
      <c r="G11" s="19"/>
      <c r="H11" s="19"/>
      <c r="I11" s="19"/>
    </row>
    <row r="12" ht="28.5" spans="1:9">
      <c r="A12" s="22">
        <v>2</v>
      </c>
      <c r="B12" s="17" t="s">
        <v>131</v>
      </c>
      <c r="C12" s="17" t="s">
        <v>178</v>
      </c>
      <c r="D12" s="18"/>
      <c r="E12" s="16"/>
      <c r="F12" s="19"/>
      <c r="G12" s="19"/>
      <c r="H12" s="19"/>
      <c r="I12" s="19"/>
    </row>
    <row r="13" ht="14.25" spans="1:9">
      <c r="A13" s="14" t="s">
        <v>133</v>
      </c>
      <c r="B13" s="15"/>
      <c r="C13" s="15"/>
      <c r="D13" s="15"/>
      <c r="E13" s="15"/>
      <c r="F13" s="15"/>
      <c r="G13" s="15"/>
      <c r="H13" s="15"/>
      <c r="I13" s="15"/>
    </row>
    <row r="14" ht="28.5" spans="1:9">
      <c r="A14" s="23">
        <v>1</v>
      </c>
      <c r="B14" s="24" t="s">
        <v>188</v>
      </c>
      <c r="C14" s="15" t="s">
        <v>135</v>
      </c>
      <c r="D14" s="15"/>
      <c r="E14" s="15"/>
      <c r="F14" s="15"/>
      <c r="G14" s="15"/>
      <c r="H14" s="15"/>
      <c r="I14" s="15"/>
    </row>
    <row r="15" ht="14.25" spans="1:9">
      <c r="A15" s="25"/>
      <c r="B15" s="17" t="s">
        <v>136</v>
      </c>
      <c r="C15" s="17" t="s">
        <v>189</v>
      </c>
      <c r="D15" s="18"/>
      <c r="E15" s="18"/>
      <c r="F15" s="18"/>
      <c r="G15" s="16"/>
      <c r="H15" s="18"/>
      <c r="I15" s="16"/>
    </row>
    <row r="16" ht="14.25" spans="1:9">
      <c r="A16" s="25"/>
      <c r="B16" s="26" t="s">
        <v>138</v>
      </c>
      <c r="C16" s="26" t="s">
        <v>139</v>
      </c>
      <c r="D16" s="18"/>
      <c r="E16" s="18"/>
      <c r="F16" s="18"/>
      <c r="G16" s="16"/>
      <c r="H16" s="18"/>
      <c r="I16" s="16"/>
    </row>
    <row r="17" ht="14.25" spans="1:9">
      <c r="A17" s="25"/>
      <c r="B17" s="17" t="s">
        <v>140</v>
      </c>
      <c r="C17" s="17" t="s">
        <v>141</v>
      </c>
      <c r="D17" s="18"/>
      <c r="E17" s="18"/>
      <c r="F17" s="18"/>
      <c r="G17" s="16"/>
      <c r="H17" s="18"/>
      <c r="I17" s="16"/>
    </row>
    <row r="18" ht="14.25" spans="1:9">
      <c r="A18" s="27"/>
      <c r="B18" s="17" t="s">
        <v>142</v>
      </c>
      <c r="C18" s="17" t="s">
        <v>143</v>
      </c>
      <c r="D18" s="18"/>
      <c r="E18" s="18"/>
      <c r="F18" s="18"/>
      <c r="G18" s="16"/>
      <c r="H18" s="18"/>
      <c r="I18" s="16"/>
    </row>
    <row r="19" ht="85.5" spans="1:9">
      <c r="A19" s="27"/>
      <c r="B19" s="23" t="s">
        <v>144</v>
      </c>
      <c r="C19" s="28" t="s">
        <v>190</v>
      </c>
      <c r="D19" s="18"/>
      <c r="E19" s="18"/>
      <c r="F19" s="18"/>
      <c r="G19" s="16"/>
      <c r="H19" s="18"/>
      <c r="I19" s="16"/>
    </row>
    <row r="20" ht="328.5" spans="1:9">
      <c r="A20" s="27"/>
      <c r="B20" s="27"/>
      <c r="C20" s="28" t="str">
        <f>_xlfn.DISPIMG("ID_97F06FCDE7B243CE9F86BE8D4753C35F",1)</f>
        <v>=DISPIMG("ID_97F06FCDE7B243CE9F86BE8D4753C35F",1)</v>
      </c>
      <c r="D20" s="18"/>
      <c r="E20" s="18"/>
      <c r="F20" s="18"/>
      <c r="G20" s="16"/>
      <c r="H20" s="18"/>
      <c r="I20" s="16"/>
    </row>
    <row r="21" ht="14.25" spans="1:9">
      <c r="A21" s="14" t="s">
        <v>146</v>
      </c>
      <c r="B21" s="15"/>
      <c r="C21" s="15"/>
      <c r="D21" s="15"/>
      <c r="E21" s="15"/>
      <c r="F21" s="15"/>
      <c r="G21" s="15"/>
      <c r="H21" s="15"/>
      <c r="I21" s="15"/>
    </row>
    <row r="22" ht="14.25" spans="1:9">
      <c r="A22" s="16">
        <v>1</v>
      </c>
      <c r="B22" s="17" t="s">
        <v>147</v>
      </c>
      <c r="C22" s="29" t="str">
        <f>_xlfn.DISPIMG("ID_67CDEEE1D1C94C07884E8B7B8205D8D2",1)</f>
        <v>=DISPIMG("ID_67CDEEE1D1C94C07884E8B7B8205D8D2",1)</v>
      </c>
      <c r="D22" s="15"/>
      <c r="E22" s="15"/>
      <c r="F22" s="15"/>
      <c r="G22" s="15"/>
      <c r="H22" s="15"/>
      <c r="I22" s="15"/>
    </row>
    <row r="23" ht="14.25" spans="1:9">
      <c r="A23" s="16"/>
      <c r="B23" s="17"/>
      <c r="C23" s="30"/>
      <c r="D23" s="15"/>
      <c r="E23" s="15"/>
      <c r="F23" s="15"/>
      <c r="G23" s="15"/>
      <c r="H23" s="15"/>
      <c r="I23" s="15"/>
    </row>
    <row r="24" ht="14.25" spans="1:9">
      <c r="A24" s="16"/>
      <c r="B24" s="17"/>
      <c r="C24" s="31"/>
      <c r="D24" s="18"/>
      <c r="E24" s="18"/>
      <c r="F24" s="18"/>
      <c r="G24" s="16"/>
      <c r="H24" s="18"/>
      <c r="I24" s="16"/>
    </row>
    <row r="25" ht="14.25" spans="1:9">
      <c r="A25" s="16">
        <v>2</v>
      </c>
      <c r="B25" s="17" t="s">
        <v>148</v>
      </c>
      <c r="C25" s="29" t="str">
        <f>_xlfn.DISPIMG("ID_8867BAAD092D45A6831031BA907D07F2",1)</f>
        <v>=DISPIMG("ID_8867BAAD092D45A6831031BA907D07F2",1)</v>
      </c>
      <c r="D25" s="18"/>
      <c r="E25" s="18"/>
      <c r="F25" s="18"/>
      <c r="G25" s="16"/>
      <c r="H25" s="18"/>
      <c r="I25" s="16"/>
    </row>
    <row r="26" ht="14.25" spans="1:9">
      <c r="A26" s="16"/>
      <c r="B26" s="17"/>
      <c r="C26" s="32"/>
      <c r="D26" s="18"/>
      <c r="E26" s="18"/>
      <c r="F26" s="18"/>
      <c r="G26" s="16"/>
      <c r="H26" s="18"/>
      <c r="I26" s="16"/>
    </row>
    <row r="27" ht="14.25" spans="1:9">
      <c r="A27" s="16"/>
      <c r="B27" s="17"/>
      <c r="C27" s="32"/>
      <c r="D27" s="18"/>
      <c r="E27" s="18"/>
      <c r="F27" s="18"/>
      <c r="G27" s="16"/>
      <c r="H27" s="18"/>
      <c r="I27" s="16"/>
    </row>
    <row r="28" ht="14.25" spans="1:9">
      <c r="A28" s="16"/>
      <c r="B28" s="17"/>
      <c r="C28" s="33"/>
      <c r="D28" s="18"/>
      <c r="E28" s="18"/>
      <c r="F28" s="18"/>
      <c r="G28" s="16"/>
      <c r="H28" s="18"/>
      <c r="I28" s="16"/>
    </row>
    <row r="29" ht="28.5" spans="1:9">
      <c r="A29" s="16">
        <v>3</v>
      </c>
      <c r="B29" s="17" t="s">
        <v>149</v>
      </c>
      <c r="C29" s="34" t="s">
        <v>150</v>
      </c>
      <c r="D29" s="18"/>
      <c r="E29" s="18"/>
      <c r="F29" s="18"/>
      <c r="G29" s="16"/>
      <c r="H29" s="18"/>
      <c r="I29" s="16"/>
    </row>
    <row r="30" ht="14.25" spans="1:9">
      <c r="A30" s="16">
        <v>4</v>
      </c>
      <c r="B30" s="17" t="s">
        <v>151</v>
      </c>
      <c r="C30" s="29" t="str">
        <f>_xlfn.DISPIMG("ID_9F8EBD1D0A174EEC8F804EFDEC0B0889",1)</f>
        <v>=DISPIMG("ID_9F8EBD1D0A174EEC8F804EFDEC0B0889",1)</v>
      </c>
      <c r="D30" s="18"/>
      <c r="E30" s="18"/>
      <c r="F30" s="18"/>
      <c r="G30" s="16"/>
      <c r="H30" s="18"/>
      <c r="I30" s="16"/>
    </row>
    <row r="31" ht="14.25" spans="1:9">
      <c r="A31" s="16"/>
      <c r="B31" s="17"/>
      <c r="C31" s="32"/>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14.25" spans="1:9">
      <c r="A36" s="16"/>
      <c r="B36" s="17"/>
      <c r="C36" s="32"/>
      <c r="D36" s="18"/>
      <c r="E36" s="18"/>
      <c r="F36" s="18"/>
      <c r="G36" s="16"/>
      <c r="H36" s="18"/>
      <c r="I36" s="16"/>
    </row>
    <row r="37" ht="14.25" spans="1:9">
      <c r="A37" s="16"/>
      <c r="B37" s="17"/>
      <c r="C37" s="33"/>
      <c r="D37" s="18"/>
      <c r="E37" s="18"/>
      <c r="F37" s="18"/>
      <c r="G37" s="16"/>
      <c r="H37" s="18"/>
      <c r="I37" s="16"/>
    </row>
    <row r="38" ht="96.2" spans="1:9">
      <c r="A38" s="16">
        <v>5</v>
      </c>
      <c r="B38" s="17" t="s">
        <v>152</v>
      </c>
      <c r="C38" s="35" t="str">
        <f>_xlfn.DISPIMG("ID_9FAEDD023A8649609A2DA53F4B53E6E3",1)</f>
        <v>=DISPIMG("ID_9FAEDD023A8649609A2DA53F4B53E6E3",1)</v>
      </c>
      <c r="D38" s="18"/>
      <c r="E38" s="18"/>
      <c r="F38" s="18"/>
      <c r="G38" s="16"/>
      <c r="H38" s="18"/>
      <c r="I38" s="16"/>
    </row>
    <row r="39" ht="14.25" spans="1:9">
      <c r="A39" s="16">
        <v>6</v>
      </c>
      <c r="B39" s="17" t="s">
        <v>153</v>
      </c>
      <c r="C39" s="29" t="str">
        <f>_xlfn.DISPIMG("ID_295566F5AE594F77BAA117A677FD8B3F",1)</f>
        <v>=DISPIMG("ID_295566F5AE594F77BAA117A677FD8B3F",1)</v>
      </c>
      <c r="D39" s="18"/>
      <c r="E39" s="18"/>
      <c r="F39" s="18"/>
      <c r="G39" s="16"/>
      <c r="H39" s="18"/>
      <c r="I39" s="16"/>
    </row>
    <row r="40" ht="14.25" spans="1:9">
      <c r="A40" s="16"/>
      <c r="B40" s="17"/>
      <c r="C40" s="32"/>
      <c r="D40" s="18"/>
      <c r="E40" s="18"/>
      <c r="F40" s="18"/>
      <c r="G40" s="16"/>
      <c r="H40" s="18"/>
      <c r="I40" s="16"/>
    </row>
    <row r="41" ht="14.25" spans="1:9">
      <c r="A41" s="16"/>
      <c r="B41" s="17"/>
      <c r="C41" s="32"/>
      <c r="D41" s="18"/>
      <c r="E41" s="18"/>
      <c r="F41" s="18"/>
      <c r="G41" s="16"/>
      <c r="H41" s="18"/>
      <c r="I41" s="16"/>
    </row>
    <row r="42" ht="14.25" spans="1:9">
      <c r="A42" s="16"/>
      <c r="B42" s="17"/>
      <c r="C42" s="33"/>
      <c r="D42" s="18"/>
      <c r="E42" s="18"/>
      <c r="F42" s="18"/>
      <c r="G42" s="16"/>
      <c r="H42" s="18"/>
      <c r="I42" s="16"/>
    </row>
    <row r="43" ht="14.25" spans="1:9">
      <c r="A43" s="16">
        <v>7</v>
      </c>
      <c r="B43" s="17" t="s">
        <v>154</v>
      </c>
      <c r="C43" s="29" t="str">
        <f>_xlfn.DISPIMG("ID_AAADA0D3EEED4A54B13AE1ED37D8181B",1)</f>
        <v>=DISPIMG("ID_AAADA0D3EEED4A54B13AE1ED37D8181B",1)</v>
      </c>
      <c r="D43" s="18"/>
      <c r="E43" s="18"/>
      <c r="F43" s="18"/>
      <c r="G43" s="16"/>
      <c r="H43" s="18"/>
      <c r="I43" s="16"/>
    </row>
    <row r="44" ht="14.25" spans="1:9">
      <c r="A44" s="16"/>
      <c r="B44" s="17"/>
      <c r="C44" s="33"/>
      <c r="D44" s="18"/>
      <c r="E44" s="18"/>
      <c r="F44" s="18"/>
      <c r="G44" s="16"/>
      <c r="H44" s="18"/>
      <c r="I44" s="16"/>
    </row>
    <row r="45" ht="14.25" spans="1:9">
      <c r="A45" s="16">
        <v>8</v>
      </c>
      <c r="B45" s="17" t="s">
        <v>155</v>
      </c>
      <c r="C45" s="29" t="str">
        <f>_xlfn.DISPIMG("ID_54C4363BBB514CDE834151BC72B6939A",1)</f>
        <v>=DISPIMG("ID_54C4363BBB514CDE834151BC72B6939A",1)</v>
      </c>
      <c r="D45" s="18"/>
      <c r="E45" s="18"/>
      <c r="F45" s="18"/>
      <c r="G45" s="16"/>
      <c r="H45" s="18"/>
      <c r="I45" s="16"/>
    </row>
    <row r="46" ht="14.25" spans="1:9">
      <c r="A46" s="16"/>
      <c r="B46" s="17"/>
      <c r="C46" s="32"/>
      <c r="D46" s="18"/>
      <c r="E46" s="18"/>
      <c r="F46" s="18"/>
      <c r="G46" s="16"/>
      <c r="H46" s="18"/>
      <c r="I46" s="16"/>
    </row>
    <row r="47" ht="14.25" spans="1:9">
      <c r="A47" s="17"/>
      <c r="B47" s="17"/>
      <c r="C47" s="33"/>
      <c r="D47" s="18"/>
      <c r="E47" s="18"/>
      <c r="F47" s="18"/>
      <c r="G47" s="16"/>
      <c r="H47" s="18"/>
      <c r="I47" s="16"/>
    </row>
    <row r="48" ht="14.25" spans="1:9">
      <c r="A48" s="16">
        <v>9</v>
      </c>
      <c r="B48" t="s">
        <v>156</v>
      </c>
      <c r="C48" s="35" t="str">
        <f>_xlfn.DISPIMG("ID_2E9DE204AD8C4A859130E3FD277D497E",1)</f>
        <v>=DISPIMG("ID_2E9DE204AD8C4A859130E3FD277D497E",1)</v>
      </c>
      <c r="D48" s="18"/>
      <c r="E48" s="18"/>
      <c r="F48" s="18"/>
      <c r="G48" s="16"/>
      <c r="H48" s="18"/>
      <c r="I48" s="16"/>
    </row>
    <row r="49" ht="129" customHeight="1" spans="1:9">
      <c r="A49" s="16">
        <v>10</v>
      </c>
      <c r="B49" s="36" t="s">
        <v>191</v>
      </c>
      <c r="C49" s="20" t="str">
        <f>_xlfn.DISPIMG("ID_566C0EB6E6984B8A90FDD6D59CC615FC",1)</f>
        <v>=DISPIMG("ID_566C0EB6E6984B8A90FDD6D59CC615FC",1)</v>
      </c>
      <c r="D49" s="18"/>
      <c r="E49" s="18"/>
      <c r="F49" s="18"/>
      <c r="G49" s="16"/>
      <c r="H49" s="18"/>
      <c r="I49" s="16"/>
    </row>
    <row r="50" ht="129" customHeight="1" spans="1:9">
      <c r="A50" s="16"/>
      <c r="B50" s="37" t="s">
        <v>192</v>
      </c>
      <c r="C50" s="21"/>
      <c r="D50" s="18"/>
      <c r="E50" s="18"/>
      <c r="F50" s="18"/>
      <c r="G50" s="16"/>
      <c r="H50" s="18"/>
      <c r="I50" s="16"/>
    </row>
    <row r="51" ht="28.5" spans="1:9">
      <c r="A51" s="16">
        <v>11</v>
      </c>
      <c r="B51" s="17" t="s">
        <v>158</v>
      </c>
      <c r="C51" s="34" t="s">
        <v>159</v>
      </c>
      <c r="D51" s="18"/>
      <c r="E51" s="18"/>
      <c r="F51" s="18"/>
      <c r="G51" s="18"/>
      <c r="H51" s="18"/>
      <c r="I51" s="18"/>
    </row>
    <row r="52" ht="14.25" spans="1:9">
      <c r="A52" s="38" t="s">
        <v>160</v>
      </c>
      <c r="B52" s="38"/>
      <c r="C52" s="38"/>
      <c r="D52" s="38"/>
      <c r="E52" s="38"/>
      <c r="F52" s="38"/>
      <c r="G52" s="38"/>
      <c r="H52" s="38"/>
      <c r="I52" s="38"/>
    </row>
    <row r="53" ht="14.25" spans="1:9">
      <c r="A53" s="16">
        <v>1</v>
      </c>
      <c r="B53" s="16" t="s">
        <v>161</v>
      </c>
      <c r="C53" s="55" t="s">
        <v>198</v>
      </c>
      <c r="D53" s="18"/>
      <c r="E53" s="18"/>
      <c r="F53" s="18"/>
      <c r="G53" s="18"/>
      <c r="H53" s="18"/>
      <c r="I53" s="18"/>
    </row>
    <row r="54" ht="41" customHeight="1" spans="1:9">
      <c r="A54" s="16"/>
      <c r="B54" s="39" t="str">
        <f>_xlfn.DISPIMG("ID_3760B514D5B74F0E9740CF2DB650FFE5",1)</f>
        <v>=DISPIMG("ID_3760B514D5B74F0E9740CF2DB650FFE5",1)</v>
      </c>
      <c r="C54" s="40" t="s">
        <v>199</v>
      </c>
      <c r="D54" s="18"/>
      <c r="E54" s="18"/>
      <c r="F54" s="18"/>
      <c r="G54" s="18"/>
      <c r="H54" s="18"/>
      <c r="I54" s="18"/>
    </row>
    <row r="55" ht="41" customHeight="1" spans="1:9">
      <c r="A55" s="16"/>
      <c r="B55" s="39"/>
      <c r="C55" s="40"/>
      <c r="D55" s="18"/>
      <c r="E55" s="18"/>
      <c r="F55" s="18"/>
      <c r="G55" s="18"/>
      <c r="H55" s="18"/>
      <c r="I55" s="18"/>
    </row>
    <row r="56" ht="41" customHeight="1" spans="1:9">
      <c r="A56" s="16"/>
      <c r="B56" s="39"/>
      <c r="C56" s="40"/>
      <c r="D56" s="18"/>
      <c r="E56" s="18"/>
      <c r="F56" s="18"/>
      <c r="G56" s="18"/>
      <c r="H56" s="18"/>
      <c r="I56" s="18"/>
    </row>
    <row r="57" ht="41" customHeight="1" spans="1:9">
      <c r="A57" s="16"/>
      <c r="B57" s="39"/>
      <c r="C57" s="40"/>
      <c r="D57" s="18"/>
      <c r="E57" s="18"/>
      <c r="F57" s="18"/>
      <c r="G57" s="18"/>
      <c r="H57" s="18"/>
      <c r="I57" s="18"/>
    </row>
    <row r="58" ht="14.25" spans="1:9">
      <c r="A58" s="38" t="s">
        <v>164</v>
      </c>
      <c r="B58" s="38"/>
      <c r="C58" s="38"/>
      <c r="D58" s="38"/>
      <c r="E58" s="38"/>
      <c r="F58" s="38"/>
      <c r="G58" s="38"/>
      <c r="H58" s="38"/>
      <c r="I58" s="38"/>
    </row>
    <row r="59" ht="14.25" spans="1:9">
      <c r="A59" s="16">
        <v>1</v>
      </c>
      <c r="B59" s="16" t="s">
        <v>165</v>
      </c>
      <c r="C59" s="17" t="s">
        <v>166</v>
      </c>
      <c r="D59" s="18"/>
      <c r="E59" s="18"/>
      <c r="F59" s="18"/>
      <c r="G59" s="18"/>
      <c r="H59" s="18"/>
      <c r="I59" s="18"/>
    </row>
    <row r="60" ht="18.75" spans="1:9">
      <c r="A60" s="41" t="s">
        <v>167</v>
      </c>
      <c r="B60" s="42"/>
      <c r="C60" s="42"/>
      <c r="D60" s="42"/>
      <c r="E60" s="42"/>
      <c r="F60" s="42"/>
      <c r="G60" s="42"/>
      <c r="H60" s="42"/>
      <c r="I60" s="42"/>
    </row>
    <row r="61" spans="1:9">
      <c r="A61" s="43"/>
      <c r="B61" s="44"/>
      <c r="C61" s="44"/>
      <c r="D61" s="44"/>
      <c r="E61" s="44"/>
      <c r="F61" s="44"/>
      <c r="G61" s="44"/>
      <c r="H61" s="44"/>
      <c r="I61" s="44"/>
    </row>
    <row r="62" spans="1:9">
      <c r="A62" s="45"/>
      <c r="B62" s="46"/>
      <c r="C62" s="46"/>
      <c r="D62" s="46"/>
      <c r="E62" s="46"/>
      <c r="F62" s="46"/>
      <c r="G62" s="46"/>
      <c r="H62" s="46"/>
      <c r="I62" s="46"/>
    </row>
    <row r="63" ht="18.75" spans="1:9">
      <c r="A63" s="41" t="s">
        <v>168</v>
      </c>
      <c r="B63" s="42"/>
      <c r="C63" s="42"/>
      <c r="D63" s="42"/>
      <c r="E63" s="42"/>
      <c r="F63" s="42"/>
      <c r="G63" s="42"/>
      <c r="H63" s="42"/>
      <c r="I63" s="42"/>
    </row>
    <row r="64" spans="1:9">
      <c r="A64" s="49"/>
      <c r="B64" s="50"/>
      <c r="C64" s="50"/>
      <c r="D64" s="50"/>
      <c r="E64" s="50"/>
      <c r="F64" s="50"/>
      <c r="G64" s="50"/>
      <c r="H64" s="50"/>
      <c r="I64" s="51"/>
    </row>
  </sheetData>
  <mergeCells count="39">
    <mergeCell ref="F1:H1"/>
    <mergeCell ref="F2:H2"/>
    <mergeCell ref="A4:I4"/>
    <mergeCell ref="A5:I5"/>
    <mergeCell ref="A7:I7"/>
    <mergeCell ref="A10:I10"/>
    <mergeCell ref="A13:I13"/>
    <mergeCell ref="A21:I21"/>
    <mergeCell ref="A52:I52"/>
    <mergeCell ref="A58:I58"/>
    <mergeCell ref="A60:I60"/>
    <mergeCell ref="A61:I61"/>
    <mergeCell ref="A62:I62"/>
    <mergeCell ref="A63:I63"/>
    <mergeCell ref="A14:A18"/>
    <mergeCell ref="A22:A24"/>
    <mergeCell ref="A25:A28"/>
    <mergeCell ref="A30:A37"/>
    <mergeCell ref="A39:A42"/>
    <mergeCell ref="A43:A44"/>
    <mergeCell ref="A45:A47"/>
    <mergeCell ref="B8:B9"/>
    <mergeCell ref="B19:B20"/>
    <mergeCell ref="B22:B24"/>
    <mergeCell ref="B25:B28"/>
    <mergeCell ref="B30:B37"/>
    <mergeCell ref="B39:B42"/>
    <mergeCell ref="B43:B44"/>
    <mergeCell ref="B45:B47"/>
    <mergeCell ref="B54:B57"/>
    <mergeCell ref="C22:C24"/>
    <mergeCell ref="C25:C28"/>
    <mergeCell ref="C30:C37"/>
    <mergeCell ref="C39:C42"/>
    <mergeCell ref="C43:C44"/>
    <mergeCell ref="C45:C47"/>
    <mergeCell ref="C49:C50"/>
    <mergeCell ref="C54:C57"/>
    <mergeCell ref="A1:C2"/>
  </mergeCells>
  <conditionalFormatting sqref="E5">
    <cfRule type="expression" dxfId="0" priority="16" stopIfTrue="1">
      <formula>NOT(ISERROR(SEARCH("Fail",E5)))</formula>
    </cfRule>
    <cfRule type="expression" dxfId="1" priority="15" stopIfTrue="1">
      <formula>NOT(ISERROR(SEARCH("PASS",E5)))</formula>
    </cfRule>
  </conditionalFormatting>
  <conditionalFormatting sqref="E6">
    <cfRule type="expression" dxfId="1" priority="19" stopIfTrue="1">
      <formula>NOT(ISERROR(SEARCH("PASS",E6)))</formula>
    </cfRule>
    <cfRule type="expression" dxfId="0" priority="18" stopIfTrue="1">
      <formula>NOT(ISERROR(SEARCH("Fail",E6)))</formula>
    </cfRule>
    <cfRule type="expression" dxfId="1" priority="17" stopIfTrue="1">
      <formula>NOT(ISERROR(SEARCH("PASS",E6)))</formula>
    </cfRule>
  </conditionalFormatting>
  <conditionalFormatting sqref="E7">
    <cfRule type="expression" dxfId="0" priority="11" stopIfTrue="1">
      <formula>NOT(ISERROR(SEARCH("Fail",E7)))</formula>
    </cfRule>
    <cfRule type="expression" dxfId="1" priority="10" stopIfTrue="1">
      <formula>NOT(ISERROR(SEARCH("PASS",E7)))</formula>
    </cfRule>
  </conditionalFormatting>
  <conditionalFormatting sqref="E10">
    <cfRule type="expression" dxfId="1" priority="8" stopIfTrue="1">
      <formula>NOT(ISERROR(SEARCH("PASS",E10)))</formula>
    </cfRule>
    <cfRule type="expression" dxfId="0" priority="9" stopIfTrue="1">
      <formula>NOT(ISERROR(SEARCH("Fail",E10)))</formula>
    </cfRule>
  </conditionalFormatting>
  <conditionalFormatting sqref="E13:E14">
    <cfRule type="expression" dxfId="1" priority="3" stopIfTrue="1">
      <formula>NOT(ISERROR(SEARCH("PASS",E13)))</formula>
    </cfRule>
    <cfRule type="expression" dxfId="0" priority="4" stopIfTrue="1">
      <formula>NOT(ISERROR(SEARCH("Fail",E13)))</formula>
    </cfRule>
  </conditionalFormatting>
  <conditionalFormatting sqref="E21:E23">
    <cfRule type="expression" dxfId="1" priority="1" stopIfTrue="1">
      <formula>NOT(ISERROR(SEARCH("PASS",E21)))</formula>
    </cfRule>
    <cfRule type="expression" dxfId="0" priority="2" stopIfTrue="1">
      <formula>NOT(ISERROR(SEARCH("Fail",E21)))</formula>
    </cfRule>
  </conditionalFormatting>
  <conditionalFormatting sqref="E8:E9 E11:E12">
    <cfRule type="expression" dxfId="1" priority="12" stopIfTrue="1">
      <formula>NOT(ISERROR(SEARCH("PASS",E8)))</formula>
    </cfRule>
    <cfRule type="expression" dxfId="0" priority="13" stopIfTrue="1">
      <formula>NOT(ISERROR(SEARCH("Fail",E8)))</formula>
    </cfRule>
    <cfRule type="expression" dxfId="1" priority="14" stopIfTrue="1">
      <formula>NOT(ISERROR(SEARCH("PASS",E8)))</formula>
    </cfRule>
  </conditionalFormatting>
  <conditionalFormatting sqref="G15:G20 I15:I20 G24:G50 I24:I50">
    <cfRule type="expression" dxfId="1" priority="5" stopIfTrue="1">
      <formula>NOT(ISERROR(SEARCH("PASS",G15)))</formula>
    </cfRule>
    <cfRule type="expression" dxfId="0" priority="6" stopIfTrue="1">
      <formula>NOT(ISERROR(SEARCH("Fail",G15)))</formula>
    </cfRule>
    <cfRule type="expression" dxfId="1" priority="7" stopIfTrue="1">
      <formula>NOT(ISERROR(SEARCH("PASS",G15)))</formula>
    </cfRule>
  </conditionalFormatting>
  <dataValidations count="2">
    <dataValidation type="list" allowBlank="1" showInputMessage="1" showErrorMessage="1" sqref="D6 D59:E59 D8:D9 D11:D12 D15:E20 D24:E51 D53:E57">
      <formula1>"手动,GPIB,综测方案"</formula1>
    </dataValidation>
    <dataValidation type="list" allowBlank="1" showInputMessage="1" showErrorMessage="1" sqref="E6 E8:E9 E11:E12">
      <formula1>"PASS,Fail,Delay,N/A"</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38" workbookViewId="0">
      <selection activeCell="B48" sqref="B48"/>
    </sheetView>
  </sheetViews>
  <sheetFormatPr defaultColWidth="9" defaultRowHeight="13.5"/>
  <cols>
    <col min="1" max="1" width="3.25" customWidth="1"/>
    <col min="2" max="2" width="51.1333333333333" customWidth="1"/>
    <col min="3" max="3" width="70.8916666666667" customWidth="1"/>
    <col min="5" max="5" width="13.1333333333333" customWidth="1"/>
    <col min="8" max="8" width="9.13333333333333" customWidth="1"/>
    <col min="9" max="9" width="11.3333333333333" customWidth="1"/>
  </cols>
  <sheetData>
    <row r="1" spans="1:9">
      <c r="A1" s="7" t="s">
        <v>110</v>
      </c>
      <c r="B1" s="7"/>
      <c r="C1" s="7"/>
      <c r="D1" s="8" t="s">
        <v>111</v>
      </c>
      <c r="E1" s="8" t="s">
        <v>112</v>
      </c>
      <c r="F1" s="8" t="s">
        <v>113</v>
      </c>
      <c r="G1" s="8"/>
      <c r="H1" s="8"/>
      <c r="I1" s="47" t="s">
        <v>114</v>
      </c>
    </row>
    <row r="2" ht="22.5" spans="1:9">
      <c r="A2" s="7"/>
      <c r="B2" s="7"/>
      <c r="C2" s="7"/>
      <c r="D2" s="9"/>
      <c r="E2" s="9"/>
      <c r="F2" s="10" t="s">
        <v>75</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14.25" spans="1:9">
      <c r="A6" s="16">
        <v>1</v>
      </c>
      <c r="B6" s="17" t="s">
        <v>200</v>
      </c>
      <c r="C6" s="17" t="s">
        <v>201</v>
      </c>
      <c r="D6" s="18"/>
      <c r="E6" s="16"/>
      <c r="F6" s="19"/>
      <c r="G6" s="19"/>
      <c r="H6" s="19"/>
      <c r="I6" s="19"/>
    </row>
    <row r="7" ht="14.25" spans="1:9">
      <c r="A7" s="14" t="s">
        <v>126</v>
      </c>
      <c r="B7" s="15"/>
      <c r="C7" s="15"/>
      <c r="D7" s="15"/>
      <c r="E7" s="15"/>
      <c r="F7" s="15"/>
      <c r="G7" s="15"/>
      <c r="H7" s="15"/>
      <c r="I7" s="15"/>
    </row>
    <row r="8" ht="97" customHeight="1" spans="1:9">
      <c r="A8" s="16">
        <v>1</v>
      </c>
      <c r="B8" s="17" t="s">
        <v>202</v>
      </c>
      <c r="C8" s="17" t="str">
        <f>_xlfn.DISPIMG("ID_A699ACCF3B9C4441877EDBD8ECF9E8BF",1)</f>
        <v>=DISPIMG("ID_A699ACCF3B9C4441877EDBD8ECF9E8BF",1)</v>
      </c>
      <c r="D8" s="18"/>
      <c r="E8" s="16"/>
      <c r="F8" s="19"/>
      <c r="G8" s="19"/>
      <c r="H8" s="19"/>
      <c r="I8" s="19"/>
    </row>
    <row r="9" ht="14.25" spans="1:9">
      <c r="A9" s="14" t="s">
        <v>128</v>
      </c>
      <c r="B9" s="15"/>
      <c r="C9" s="15"/>
      <c r="D9" s="15"/>
      <c r="E9" s="15"/>
      <c r="F9" s="15"/>
      <c r="G9" s="15"/>
      <c r="H9" s="15"/>
      <c r="I9" s="15"/>
    </row>
    <row r="10" ht="71.25" spans="1:9">
      <c r="A10" s="22">
        <v>1</v>
      </c>
      <c r="B10" s="17" t="s">
        <v>129</v>
      </c>
      <c r="C10" s="17" t="s">
        <v>130</v>
      </c>
      <c r="D10" s="18"/>
      <c r="E10" s="16"/>
      <c r="F10" s="19"/>
      <c r="G10" s="19"/>
      <c r="H10" s="19"/>
      <c r="I10" s="19"/>
    </row>
    <row r="11" ht="14.25" spans="1:9">
      <c r="A11" s="22">
        <v>2</v>
      </c>
      <c r="B11" s="17" t="s">
        <v>131</v>
      </c>
      <c r="C11" s="17" t="s">
        <v>132</v>
      </c>
      <c r="D11" s="18"/>
      <c r="E11" s="16"/>
      <c r="F11" s="19"/>
      <c r="G11" s="19"/>
      <c r="H11" s="19"/>
      <c r="I11" s="19"/>
    </row>
    <row r="12" ht="14.25" spans="1:9">
      <c r="A12" s="14" t="s">
        <v>133</v>
      </c>
      <c r="B12" s="15"/>
      <c r="C12" s="15"/>
      <c r="D12" s="15"/>
      <c r="E12" s="15"/>
      <c r="F12" s="15"/>
      <c r="G12" s="15"/>
      <c r="H12" s="15"/>
      <c r="I12" s="15"/>
    </row>
    <row r="13" ht="28.5" spans="1:9">
      <c r="A13" s="23">
        <v>1</v>
      </c>
      <c r="B13" s="24" t="s">
        <v>134</v>
      </c>
      <c r="C13" s="15" t="s">
        <v>135</v>
      </c>
      <c r="D13" s="15"/>
      <c r="E13" s="15"/>
      <c r="F13" s="15"/>
      <c r="G13" s="15"/>
      <c r="H13" s="15"/>
      <c r="I13" s="15"/>
    </row>
    <row r="14" ht="14.25" spans="1:9">
      <c r="A14" s="25"/>
      <c r="B14" s="17" t="s">
        <v>136</v>
      </c>
      <c r="C14" s="17" t="s">
        <v>137</v>
      </c>
      <c r="D14" s="18"/>
      <c r="E14" s="18"/>
      <c r="F14" s="18"/>
      <c r="G14" s="16"/>
      <c r="H14" s="18"/>
      <c r="I14" s="16"/>
    </row>
    <row r="15" ht="14.25" spans="1:9">
      <c r="A15" s="25"/>
      <c r="B15" s="26" t="s">
        <v>138</v>
      </c>
      <c r="C15" s="26" t="s">
        <v>139</v>
      </c>
      <c r="D15" s="18"/>
      <c r="E15" s="18"/>
      <c r="F15" s="18"/>
      <c r="G15" s="16"/>
      <c r="H15" s="18"/>
      <c r="I15" s="16"/>
    </row>
    <row r="16" ht="14.25" spans="1:9">
      <c r="A16" s="25"/>
      <c r="B16" s="17" t="s">
        <v>140</v>
      </c>
      <c r="C16" s="17" t="s">
        <v>141</v>
      </c>
      <c r="D16" s="18"/>
      <c r="E16" s="18"/>
      <c r="F16" s="18"/>
      <c r="G16" s="16"/>
      <c r="H16" s="18"/>
      <c r="I16" s="16"/>
    </row>
    <row r="17" ht="14.25" spans="1:9">
      <c r="A17" s="27"/>
      <c r="B17" s="17" t="s">
        <v>142</v>
      </c>
      <c r="C17" s="17" t="s">
        <v>143</v>
      </c>
      <c r="D17" s="18"/>
      <c r="E17" s="18"/>
      <c r="F17" s="18"/>
      <c r="G17" s="16"/>
      <c r="H17" s="18"/>
      <c r="I17" s="16"/>
    </row>
    <row r="18" ht="102" customHeight="1" spans="1:9">
      <c r="A18" s="27"/>
      <c r="B18" s="23" t="s">
        <v>144</v>
      </c>
      <c r="C18" s="28" t="s">
        <v>145</v>
      </c>
      <c r="D18" s="18"/>
      <c r="E18" s="18"/>
      <c r="F18" s="18"/>
      <c r="G18" s="16"/>
      <c r="H18" s="18"/>
      <c r="I18" s="16"/>
    </row>
    <row r="19" ht="102" customHeight="1" spans="1:9">
      <c r="A19" s="27"/>
      <c r="B19" s="27"/>
      <c r="C19" s="28" t="str">
        <f>_xlfn.DISPIMG("ID_7D4CC523069A49D9AB07C2CB3051F1BF",1)</f>
        <v>=DISPIMG("ID_7D4CC523069A49D9AB07C2CB3051F1BF",1)</v>
      </c>
      <c r="D19" s="18"/>
      <c r="E19" s="18"/>
      <c r="F19" s="18"/>
      <c r="G19" s="16"/>
      <c r="H19" s="18"/>
      <c r="I19" s="16"/>
    </row>
    <row r="20" ht="14.25" spans="1:9">
      <c r="A20" s="14" t="s">
        <v>146</v>
      </c>
      <c r="B20" s="15"/>
      <c r="C20" s="15"/>
      <c r="D20" s="15"/>
      <c r="E20" s="15"/>
      <c r="F20" s="15"/>
      <c r="G20" s="15"/>
      <c r="H20" s="15"/>
      <c r="I20" s="15"/>
    </row>
    <row r="21" ht="30" customHeight="1" spans="1:9">
      <c r="A21" s="16">
        <v>1</v>
      </c>
      <c r="B21" s="17" t="s">
        <v>147</v>
      </c>
      <c r="C21" s="29" t="str">
        <f>_xlfn.DISPIMG("ID_67CDEEE1D1C94C07884E8B7B8205D8D2",1)</f>
        <v>=DISPIMG("ID_67CDEEE1D1C94C07884E8B7B8205D8D2",1)</v>
      </c>
      <c r="D21" s="15"/>
      <c r="E21" s="15"/>
      <c r="F21" s="15"/>
      <c r="G21" s="15"/>
      <c r="H21" s="15"/>
      <c r="I21" s="15"/>
    </row>
    <row r="22" ht="14.25" spans="1:9">
      <c r="A22" s="16"/>
      <c r="B22" s="17"/>
      <c r="C22" s="30"/>
      <c r="D22" s="15"/>
      <c r="E22" s="15"/>
      <c r="F22" s="15"/>
      <c r="G22" s="15"/>
      <c r="H22" s="15"/>
      <c r="I22" s="15"/>
    </row>
    <row r="23" ht="14.25" spans="1:9">
      <c r="A23" s="16"/>
      <c r="B23" s="17"/>
      <c r="C23" s="31"/>
      <c r="D23" s="18"/>
      <c r="E23" s="18"/>
      <c r="F23" s="18"/>
      <c r="G23" s="16"/>
      <c r="H23" s="18"/>
      <c r="I23" s="16"/>
    </row>
    <row r="24" ht="14.25" spans="1:9">
      <c r="A24" s="16">
        <v>2</v>
      </c>
      <c r="B24" s="17" t="s">
        <v>148</v>
      </c>
      <c r="C24" s="29" t="str">
        <f>_xlfn.DISPIMG("ID_09DC8A8EA50B41669C55CBCB4CA22A16",1)</f>
        <v>=DISPIMG("ID_09DC8A8EA50B41669C55CBCB4CA22A16",1)</v>
      </c>
      <c r="D24" s="18"/>
      <c r="E24" s="18"/>
      <c r="F24" s="18"/>
      <c r="G24" s="16"/>
      <c r="H24" s="18"/>
      <c r="I24" s="16"/>
    </row>
    <row r="25" ht="14.25" spans="1:9">
      <c r="A25" s="16"/>
      <c r="B25" s="17"/>
      <c r="C25" s="32"/>
      <c r="D25" s="18"/>
      <c r="E25" s="18"/>
      <c r="F25" s="18"/>
      <c r="G25" s="16"/>
      <c r="H25" s="18"/>
      <c r="I25" s="16"/>
    </row>
    <row r="26" ht="14.25" spans="1:9">
      <c r="A26" s="16"/>
      <c r="B26" s="17"/>
      <c r="C26" s="32"/>
      <c r="D26" s="18"/>
      <c r="E26" s="18"/>
      <c r="F26" s="18"/>
      <c r="G26" s="16"/>
      <c r="H26" s="18"/>
      <c r="I26" s="16"/>
    </row>
    <row r="27" ht="55" customHeight="1" spans="1:9">
      <c r="A27" s="16"/>
      <c r="B27" s="17"/>
      <c r="C27" s="33"/>
      <c r="D27" s="18"/>
      <c r="E27" s="18"/>
      <c r="F27" s="18"/>
      <c r="G27" s="16"/>
      <c r="H27" s="18"/>
      <c r="I27" s="16"/>
    </row>
    <row r="28" ht="28.5" spans="1:9">
      <c r="A28" s="16">
        <v>3</v>
      </c>
      <c r="B28" s="17" t="s">
        <v>149</v>
      </c>
      <c r="C28" s="34" t="s">
        <v>150</v>
      </c>
      <c r="D28" s="18"/>
      <c r="E28" s="18"/>
      <c r="F28" s="18"/>
      <c r="G28" s="16"/>
      <c r="H28" s="18"/>
      <c r="I28" s="16"/>
    </row>
    <row r="29" ht="14.25" spans="1:9">
      <c r="A29" s="16">
        <v>4</v>
      </c>
      <c r="B29" s="17" t="s">
        <v>151</v>
      </c>
      <c r="C29" s="29" t="str">
        <f>_xlfn.DISPIMG("ID_4C339B966CDF433194ABFC541D770094",1)</f>
        <v>=DISPIMG("ID_4C339B966CDF433194ABFC541D770094",1)</v>
      </c>
      <c r="D29" s="18"/>
      <c r="E29" s="18"/>
      <c r="F29" s="18"/>
      <c r="G29" s="16"/>
      <c r="H29" s="18"/>
      <c r="I29" s="16"/>
    </row>
    <row r="30" ht="14.25" spans="1:9">
      <c r="A30" s="16"/>
      <c r="B30" s="17"/>
      <c r="C30" s="32"/>
      <c r="D30" s="18"/>
      <c r="E30" s="18"/>
      <c r="F30" s="18"/>
      <c r="G30" s="16"/>
      <c r="H30" s="18"/>
      <c r="I30" s="16"/>
    </row>
    <row r="31" ht="14.25" spans="1:9">
      <c r="A31" s="16"/>
      <c r="B31" s="17"/>
      <c r="C31" s="32"/>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82" customHeight="1" spans="1:9">
      <c r="A36" s="16"/>
      <c r="B36" s="17"/>
      <c r="C36" s="33"/>
      <c r="D36" s="18"/>
      <c r="E36" s="18"/>
      <c r="F36" s="18"/>
      <c r="G36" s="16"/>
      <c r="H36" s="18"/>
      <c r="I36" s="16"/>
    </row>
    <row r="37" ht="22" customHeight="1" spans="1:9">
      <c r="A37" s="16">
        <v>5</v>
      </c>
      <c r="B37" s="17" t="s">
        <v>152</v>
      </c>
      <c r="C37" s="35" t="str">
        <f>_xlfn.DISPIMG("ID_ECE765100A5F4E6A813037D1B6C7CA63",1)</f>
        <v>=DISPIMG("ID_ECE765100A5F4E6A813037D1B6C7CA63",1)</v>
      </c>
      <c r="D37" s="18"/>
      <c r="E37" s="18"/>
      <c r="F37" s="18"/>
      <c r="G37" s="16"/>
      <c r="H37" s="18"/>
      <c r="I37" s="16"/>
    </row>
    <row r="38" ht="14.25" spans="1:9">
      <c r="A38" s="16">
        <v>6</v>
      </c>
      <c r="B38" s="17" t="s">
        <v>153</v>
      </c>
      <c r="C38" s="29" t="str">
        <f>_xlfn.DISPIMG("ID_295566F5AE594F77BAA117A677FD8B3F",1)</f>
        <v>=DISPIMG("ID_295566F5AE594F77BAA117A677FD8B3F",1)</v>
      </c>
      <c r="D38" s="18"/>
      <c r="E38" s="18"/>
      <c r="F38" s="18"/>
      <c r="G38" s="16"/>
      <c r="H38" s="18"/>
      <c r="I38" s="16"/>
    </row>
    <row r="39" ht="14.25" spans="1:9">
      <c r="A39" s="16"/>
      <c r="B39" s="17"/>
      <c r="C39" s="32"/>
      <c r="D39" s="18"/>
      <c r="E39" s="18"/>
      <c r="F39" s="18"/>
      <c r="G39" s="16"/>
      <c r="H39" s="18"/>
      <c r="I39" s="16"/>
    </row>
    <row r="40" ht="14.25" spans="1:9">
      <c r="A40" s="16"/>
      <c r="B40" s="17"/>
      <c r="C40" s="32"/>
      <c r="D40" s="18"/>
      <c r="E40" s="18"/>
      <c r="F40" s="18"/>
      <c r="G40" s="16"/>
      <c r="H40" s="18"/>
      <c r="I40" s="16"/>
    </row>
    <row r="41" ht="27" customHeight="1" spans="1:9">
      <c r="A41" s="16"/>
      <c r="B41" s="17"/>
      <c r="C41" s="33"/>
      <c r="D41" s="18"/>
      <c r="E41" s="18"/>
      <c r="F41" s="18"/>
      <c r="G41" s="16"/>
      <c r="H41" s="18"/>
      <c r="I41" s="16"/>
    </row>
    <row r="42" ht="14.25" spans="1:9">
      <c r="A42" s="16">
        <v>7</v>
      </c>
      <c r="B42" s="17" t="s">
        <v>154</v>
      </c>
      <c r="C42" s="29" t="str">
        <f>_xlfn.DISPIMG("ID_AAADA0D3EEED4A54B13AE1ED37D8181B",1)</f>
        <v>=DISPIMG("ID_AAADA0D3EEED4A54B13AE1ED37D8181B",1)</v>
      </c>
      <c r="D42" s="18"/>
      <c r="E42" s="18"/>
      <c r="F42" s="18"/>
      <c r="G42" s="16"/>
      <c r="H42" s="18"/>
      <c r="I42" s="16"/>
    </row>
    <row r="43" ht="62" customHeight="1" spans="1:9">
      <c r="A43" s="16"/>
      <c r="B43" s="17"/>
      <c r="C43" s="33"/>
      <c r="D43" s="18"/>
      <c r="E43" s="18"/>
      <c r="F43" s="18"/>
      <c r="G43" s="16"/>
      <c r="H43" s="18"/>
      <c r="I43" s="16"/>
    </row>
    <row r="44" ht="14.25" spans="1:9">
      <c r="A44" s="16">
        <v>8</v>
      </c>
      <c r="B44" s="17" t="s">
        <v>155</v>
      </c>
      <c r="C44" s="29" t="str">
        <f>_xlfn.DISPIMG("ID_54C4363BBB514CDE834151BC72B6939A",1)</f>
        <v>=DISPIMG("ID_54C4363BBB514CDE834151BC72B6939A",1)</v>
      </c>
      <c r="D44" s="18"/>
      <c r="E44" s="18"/>
      <c r="F44" s="18"/>
      <c r="G44" s="16"/>
      <c r="H44" s="18"/>
      <c r="I44" s="16"/>
    </row>
    <row r="45" ht="14.25" spans="1:9">
      <c r="A45" s="16"/>
      <c r="B45" s="17"/>
      <c r="C45" s="32"/>
      <c r="D45" s="18"/>
      <c r="E45" s="18"/>
      <c r="F45" s="18"/>
      <c r="G45" s="16"/>
      <c r="H45" s="18"/>
      <c r="I45" s="16"/>
    </row>
    <row r="46" ht="63" customHeight="1" spans="1:9">
      <c r="A46" s="17"/>
      <c r="B46" s="17"/>
      <c r="C46" s="33"/>
      <c r="D46" s="18"/>
      <c r="E46" s="18"/>
      <c r="F46" s="18"/>
      <c r="G46" s="16"/>
      <c r="H46" s="18"/>
      <c r="I46" s="16"/>
    </row>
    <row r="47" ht="71" customHeight="1" spans="1:9">
      <c r="A47" s="16">
        <v>9</v>
      </c>
      <c r="B47" s="17" t="s">
        <v>156</v>
      </c>
      <c r="C47" s="35" t="str">
        <f>_xlfn.DISPIMG("ID_2E9DE204AD8C4A859130E3FD277D497E",1)</f>
        <v>=DISPIMG("ID_2E9DE204AD8C4A859130E3FD277D497E",1)</v>
      </c>
      <c r="D47" s="18"/>
      <c r="E47" s="18"/>
      <c r="F47" s="18"/>
      <c r="G47" s="16"/>
      <c r="H47" s="18"/>
      <c r="I47" s="16"/>
    </row>
    <row r="48" ht="132" customHeight="1" spans="1:9">
      <c r="A48" s="16">
        <v>10</v>
      </c>
      <c r="B48" s="17" t="s">
        <v>157</v>
      </c>
      <c r="C48" s="17"/>
      <c r="D48" s="18"/>
      <c r="E48" s="18"/>
      <c r="F48" s="18"/>
      <c r="G48" s="16"/>
      <c r="H48" s="18"/>
      <c r="I48" s="16"/>
    </row>
    <row r="49" ht="28.5" spans="1:9">
      <c r="A49" s="16">
        <v>11</v>
      </c>
      <c r="B49" s="17" t="s">
        <v>158</v>
      </c>
      <c r="C49" s="34" t="s">
        <v>159</v>
      </c>
      <c r="D49" s="18"/>
      <c r="E49" s="18"/>
      <c r="F49" s="18"/>
      <c r="G49" s="18"/>
      <c r="H49" s="18"/>
      <c r="I49" s="18"/>
    </row>
    <row r="50" ht="14.25" spans="1:9">
      <c r="A50" s="38" t="s">
        <v>160</v>
      </c>
      <c r="B50" s="38"/>
      <c r="C50" s="38"/>
      <c r="D50" s="38"/>
      <c r="E50" s="38"/>
      <c r="F50" s="38"/>
      <c r="G50" s="38"/>
      <c r="H50" s="38"/>
      <c r="I50" s="38"/>
    </row>
    <row r="51" ht="14.25" spans="1:9">
      <c r="A51" s="16">
        <v>1</v>
      </c>
      <c r="B51" s="16" t="s">
        <v>161</v>
      </c>
      <c r="C51" s="26" t="s">
        <v>162</v>
      </c>
      <c r="D51" s="18"/>
      <c r="E51" s="18"/>
      <c r="F51" s="18"/>
      <c r="G51" s="18"/>
      <c r="H51" s="18"/>
      <c r="I51" s="18"/>
    </row>
    <row r="52" ht="14.25" spans="1:9">
      <c r="A52" s="16"/>
      <c r="B52" s="52" t="str">
        <f>_xlfn.DISPIMG("ID_C011A97C40E647BAB12276E1318201A9",1)</f>
        <v>=DISPIMG("ID_C011A97C40E647BAB12276E1318201A9",1)</v>
      </c>
      <c r="C52" s="39" t="s">
        <v>163</v>
      </c>
      <c r="D52" s="18"/>
      <c r="E52" s="18"/>
      <c r="F52" s="18"/>
      <c r="G52" s="18"/>
      <c r="H52" s="18"/>
      <c r="I52" s="18"/>
    </row>
    <row r="53" ht="14.25" spans="1:9">
      <c r="A53" s="16"/>
      <c r="B53" s="53"/>
      <c r="C53" s="39"/>
      <c r="D53" s="18"/>
      <c r="E53" s="18"/>
      <c r="F53" s="18"/>
      <c r="G53" s="18"/>
      <c r="H53" s="18"/>
      <c r="I53" s="18"/>
    </row>
    <row r="54" ht="14.25" spans="1:9">
      <c r="A54" s="16"/>
      <c r="B54" s="53"/>
      <c r="C54" s="39"/>
      <c r="D54" s="18"/>
      <c r="E54" s="18"/>
      <c r="F54" s="18"/>
      <c r="G54" s="18"/>
      <c r="H54" s="18"/>
      <c r="I54" s="18"/>
    </row>
    <row r="55" ht="14.25" spans="1:9">
      <c r="A55" s="16"/>
      <c r="B55" s="54"/>
      <c r="C55" s="39"/>
      <c r="D55" s="18"/>
      <c r="E55" s="18"/>
      <c r="F55" s="18"/>
      <c r="G55" s="18"/>
      <c r="H55" s="18"/>
      <c r="I55" s="18"/>
    </row>
    <row r="56" ht="14.25" spans="1:9">
      <c r="A56" s="38" t="s">
        <v>164</v>
      </c>
      <c r="B56" s="38"/>
      <c r="C56" s="38"/>
      <c r="D56" s="38"/>
      <c r="E56" s="38"/>
      <c r="F56" s="38"/>
      <c r="G56" s="38"/>
      <c r="H56" s="38"/>
      <c r="I56" s="38"/>
    </row>
    <row r="57" ht="14.25" spans="1:9">
      <c r="A57" s="16">
        <v>1</v>
      </c>
      <c r="B57" s="16" t="s">
        <v>165</v>
      </c>
      <c r="C57" s="17" t="s">
        <v>166</v>
      </c>
      <c r="D57" s="18"/>
      <c r="E57" s="18"/>
      <c r="F57" s="18"/>
      <c r="G57" s="18"/>
      <c r="H57" s="18"/>
      <c r="I57" s="18"/>
    </row>
    <row r="58" ht="18.75" spans="1:9">
      <c r="A58" s="41" t="s">
        <v>167</v>
      </c>
      <c r="B58" s="42"/>
      <c r="C58" s="42"/>
      <c r="D58" s="42"/>
      <c r="E58" s="42"/>
      <c r="F58" s="42"/>
      <c r="G58" s="42"/>
      <c r="H58" s="42"/>
      <c r="I58" s="42"/>
    </row>
    <row r="59" spans="1:9">
      <c r="A59" s="43"/>
      <c r="B59" s="44"/>
      <c r="C59" s="44"/>
      <c r="D59" s="44"/>
      <c r="E59" s="44"/>
      <c r="F59" s="44"/>
      <c r="G59" s="44"/>
      <c r="H59" s="44"/>
      <c r="I59" s="44"/>
    </row>
    <row r="60" spans="1:9">
      <c r="A60" s="45"/>
      <c r="B60" s="46"/>
      <c r="C60" s="46"/>
      <c r="D60" s="46"/>
      <c r="E60" s="46"/>
      <c r="F60" s="46"/>
      <c r="G60" s="46"/>
      <c r="H60" s="46"/>
      <c r="I60" s="46"/>
    </row>
    <row r="61" ht="18.75" spans="1:9">
      <c r="A61" s="41" t="s">
        <v>168</v>
      </c>
      <c r="B61" s="42"/>
      <c r="C61" s="42"/>
      <c r="D61" s="42"/>
      <c r="E61" s="42"/>
      <c r="F61" s="42"/>
      <c r="G61" s="42"/>
      <c r="H61" s="42"/>
      <c r="I61" s="42"/>
    </row>
    <row r="62" spans="1:9">
      <c r="A62" s="49"/>
      <c r="B62" s="50"/>
      <c r="C62" s="50"/>
      <c r="D62" s="50"/>
      <c r="E62" s="50"/>
      <c r="F62" s="50"/>
      <c r="G62" s="50"/>
      <c r="H62" s="50"/>
      <c r="I62" s="51"/>
    </row>
  </sheetData>
  <mergeCells count="37">
    <mergeCell ref="F1:H1"/>
    <mergeCell ref="F2:H2"/>
    <mergeCell ref="A4:I4"/>
    <mergeCell ref="A5:I5"/>
    <mergeCell ref="A7:I7"/>
    <mergeCell ref="A9:I9"/>
    <mergeCell ref="A12:I12"/>
    <mergeCell ref="A20:I20"/>
    <mergeCell ref="A50:I50"/>
    <mergeCell ref="A56:I56"/>
    <mergeCell ref="A58:I58"/>
    <mergeCell ref="A59:I59"/>
    <mergeCell ref="A60:I60"/>
    <mergeCell ref="A61:I61"/>
    <mergeCell ref="A13:A17"/>
    <mergeCell ref="A21:A23"/>
    <mergeCell ref="A24:A27"/>
    <mergeCell ref="A29:A36"/>
    <mergeCell ref="A38:A41"/>
    <mergeCell ref="A42:A43"/>
    <mergeCell ref="A44:A46"/>
    <mergeCell ref="B18:B19"/>
    <mergeCell ref="B21:B23"/>
    <mergeCell ref="B24:B27"/>
    <mergeCell ref="B29:B36"/>
    <mergeCell ref="B38:B41"/>
    <mergeCell ref="B42:B43"/>
    <mergeCell ref="B44:B46"/>
    <mergeCell ref="B52:B55"/>
    <mergeCell ref="C21:C23"/>
    <mergeCell ref="C24:C27"/>
    <mergeCell ref="C29:C36"/>
    <mergeCell ref="C38:C41"/>
    <mergeCell ref="C42:C43"/>
    <mergeCell ref="C44:C46"/>
    <mergeCell ref="C52:C55"/>
    <mergeCell ref="A1:C2"/>
  </mergeCells>
  <conditionalFormatting sqref="E7">
    <cfRule type="expression" dxfId="0" priority="6" stopIfTrue="1">
      <formula>NOT(ISERROR(SEARCH("Fail",E7)))</formula>
    </cfRule>
    <cfRule type="expression" dxfId="1" priority="5" stopIfTrue="1">
      <formula>NOT(ISERROR(SEARCH("PASS",E7)))</formula>
    </cfRule>
  </conditionalFormatting>
  <conditionalFormatting sqref="E9">
    <cfRule type="expression" dxfId="0" priority="4" stopIfTrue="1">
      <formula>NOT(ISERROR(SEARCH("Fail",E9)))</formula>
    </cfRule>
    <cfRule type="expression" dxfId="1" priority="3" stopIfTrue="1">
      <formula>NOT(ISERROR(SEARCH("PASS",E9)))</formula>
    </cfRule>
  </conditionalFormatting>
  <conditionalFormatting sqref="E20:E22">
    <cfRule type="expression" dxfId="0" priority="2" stopIfTrue="1">
      <formula>NOT(ISERROR(SEARCH("Fail",E20)))</formula>
    </cfRule>
    <cfRule type="expression" dxfId="1" priority="1" stopIfTrue="1">
      <formula>NOT(ISERROR(SEARCH("PASS",E20)))</formula>
    </cfRule>
  </conditionalFormatting>
  <conditionalFormatting sqref="E5 E12:E13">
    <cfRule type="expression" dxfId="0" priority="11" stopIfTrue="1">
      <formula>NOT(ISERROR(SEARCH("Fail",E5)))</formula>
    </cfRule>
    <cfRule type="expression" dxfId="1" priority="10" stopIfTrue="1">
      <formula>NOT(ISERROR(SEARCH("PASS",E5)))</formula>
    </cfRule>
  </conditionalFormatting>
  <conditionalFormatting sqref="E6 G14:G19 I14:I19 G23:G48 I23:I48">
    <cfRule type="expression" dxfId="1" priority="14" stopIfTrue="1">
      <formula>NOT(ISERROR(SEARCH("PASS",E6)))</formula>
    </cfRule>
    <cfRule type="expression" dxfId="0" priority="13" stopIfTrue="1">
      <formula>NOT(ISERROR(SEARCH("Fail",E6)))</formula>
    </cfRule>
    <cfRule type="expression" dxfId="1" priority="12" stopIfTrue="1">
      <formula>NOT(ISERROR(SEARCH("PASS",E6)))</formula>
    </cfRule>
  </conditionalFormatting>
  <conditionalFormatting sqref="E8 E10:E11">
    <cfRule type="expression" dxfId="1" priority="9" stopIfTrue="1">
      <formula>NOT(ISERROR(SEARCH("PASS",E8)))</formula>
    </cfRule>
    <cfRule type="expression" dxfId="0" priority="8" stopIfTrue="1">
      <formula>NOT(ISERROR(SEARCH("Fail",E8)))</formula>
    </cfRule>
    <cfRule type="expression" dxfId="1" priority="7" stopIfTrue="1">
      <formula>NOT(ISERROR(SEARCH("PASS",E8)))</formula>
    </cfRule>
  </conditionalFormatting>
  <dataValidations count="2">
    <dataValidation type="list" allowBlank="1" showInputMessage="1" showErrorMessage="1" sqref="D6 D8 D57:E57 D10:D11 D14:E19 D23:E49 D51:E55">
      <formula1>"手动,GPIB,综测方案"</formula1>
    </dataValidation>
    <dataValidation type="list" allowBlank="1" showInputMessage="1" showErrorMessage="1" sqref="E6 E8 E10:E11">
      <formula1>"PASS,Fail,Delay,N/A"</formula1>
    </dataValidation>
  </dataValidations>
  <pageMargins left="0.75" right="0.75" top="1" bottom="1" header="0.5" footer="0.5"/>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5"/>
  <sheetViews>
    <sheetView topLeftCell="A6" workbookViewId="0">
      <selection activeCell="C8" sqref="C8"/>
    </sheetView>
  </sheetViews>
  <sheetFormatPr defaultColWidth="9" defaultRowHeight="13.5"/>
  <cols>
    <col min="1" max="1" width="3.25" customWidth="1"/>
    <col min="2" max="2" width="51.1333333333333" customWidth="1"/>
    <col min="3" max="3" width="75.3333333333333" customWidth="1"/>
    <col min="5" max="5" width="13.1333333333333" customWidth="1"/>
    <col min="8" max="8" width="9.13333333333333" customWidth="1"/>
    <col min="9" max="9" width="11.4416666666667" customWidth="1"/>
  </cols>
  <sheetData>
    <row r="1" spans="1:9">
      <c r="A1" s="7" t="s">
        <v>110</v>
      </c>
      <c r="B1" s="7"/>
      <c r="C1" s="7"/>
      <c r="D1" s="8" t="s">
        <v>111</v>
      </c>
      <c r="E1" s="8" t="s">
        <v>112</v>
      </c>
      <c r="F1" s="8" t="s">
        <v>113</v>
      </c>
      <c r="G1" s="8"/>
      <c r="H1" s="8"/>
      <c r="I1" s="47" t="s">
        <v>114</v>
      </c>
    </row>
    <row r="2" ht="22.5" spans="1:9">
      <c r="A2" s="7"/>
      <c r="B2" s="7"/>
      <c r="C2" s="7"/>
      <c r="D2" s="9"/>
      <c r="E2" s="9"/>
      <c r="F2" s="10" t="s">
        <v>78</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108" customHeight="1" spans="1:9">
      <c r="A6" s="16">
        <v>1</v>
      </c>
      <c r="B6" s="17" t="s">
        <v>203</v>
      </c>
      <c r="C6" s="17" t="s">
        <v>204</v>
      </c>
      <c r="D6" s="18"/>
      <c r="E6" s="16"/>
      <c r="F6" s="19"/>
      <c r="G6" s="19"/>
      <c r="H6" s="19"/>
      <c r="I6" s="19"/>
    </row>
    <row r="7" ht="14.25" spans="1:9">
      <c r="A7" s="14" t="s">
        <v>126</v>
      </c>
      <c r="B7" s="15"/>
      <c r="C7" s="15"/>
      <c r="D7" s="15"/>
      <c r="E7" s="15"/>
      <c r="F7" s="15"/>
      <c r="G7" s="15"/>
      <c r="H7" s="15"/>
      <c r="I7" s="15"/>
    </row>
    <row r="8" ht="83" customHeight="1" spans="1:9">
      <c r="A8" s="16">
        <v>1</v>
      </c>
      <c r="B8" s="17" t="s">
        <v>205</v>
      </c>
      <c r="C8" s="17" t="str">
        <f>_xlfn.DISPIMG("ID_BF3B0C9F07C44B05A08EAA107BB4E1B5",1)</f>
        <v>=DISPIMG("ID_BF3B0C9F07C44B05A08EAA107BB4E1B5",1)</v>
      </c>
      <c r="D8" s="18"/>
      <c r="E8" s="16"/>
      <c r="F8" s="19"/>
      <c r="G8" s="19"/>
      <c r="H8" s="19"/>
      <c r="I8" s="19"/>
    </row>
    <row r="9" ht="105" customHeight="1" spans="1:9">
      <c r="A9" s="16">
        <v>2</v>
      </c>
      <c r="B9" s="20" t="s">
        <v>206</v>
      </c>
      <c r="C9" s="20" t="str">
        <f>_xlfn.DISPIMG("ID_65AC61F66650484DB775F6B157959EB9",1)</f>
        <v>=DISPIMG("ID_65AC61F66650484DB775F6B157959EB9",1)</v>
      </c>
      <c r="D9" s="18"/>
      <c r="E9" s="16"/>
      <c r="F9" s="19"/>
      <c r="G9" s="19"/>
      <c r="H9" s="19"/>
      <c r="I9" s="19"/>
    </row>
    <row r="10" ht="99" customHeight="1" spans="1:9">
      <c r="A10" s="16">
        <v>3</v>
      </c>
      <c r="B10" s="21"/>
      <c r="C10" s="21"/>
      <c r="D10" s="18"/>
      <c r="E10" s="16"/>
      <c r="F10" s="19"/>
      <c r="G10" s="19"/>
      <c r="H10" s="19"/>
      <c r="I10" s="19"/>
    </row>
    <row r="11" ht="14.25" spans="1:9">
      <c r="A11" s="14" t="s">
        <v>128</v>
      </c>
      <c r="B11" s="15"/>
      <c r="C11" s="15"/>
      <c r="D11" s="15"/>
      <c r="E11" s="15"/>
      <c r="F11" s="15"/>
      <c r="G11" s="15"/>
      <c r="H11" s="15"/>
      <c r="I11" s="15"/>
    </row>
    <row r="12" ht="71.25" spans="1:9">
      <c r="A12" s="22">
        <v>1</v>
      </c>
      <c r="B12" s="17" t="s">
        <v>129</v>
      </c>
      <c r="C12" s="17" t="s">
        <v>177</v>
      </c>
      <c r="D12" s="18"/>
      <c r="E12" s="16"/>
      <c r="F12" s="19"/>
      <c r="G12" s="19"/>
      <c r="H12" s="19"/>
      <c r="I12" s="19"/>
    </row>
    <row r="13" ht="28.5" spans="1:9">
      <c r="A13" s="22">
        <v>2</v>
      </c>
      <c r="B13" s="17" t="s">
        <v>131</v>
      </c>
      <c r="C13" s="17" t="s">
        <v>178</v>
      </c>
      <c r="D13" s="18"/>
      <c r="E13" s="16"/>
      <c r="F13" s="19"/>
      <c r="G13" s="19"/>
      <c r="H13" s="19"/>
      <c r="I13" s="19"/>
    </row>
    <row r="14" ht="14.25" spans="1:9">
      <c r="A14" s="14" t="s">
        <v>133</v>
      </c>
      <c r="B14" s="15"/>
      <c r="C14" s="15"/>
      <c r="D14" s="15"/>
      <c r="E14" s="15"/>
      <c r="F14" s="15"/>
      <c r="G14" s="15"/>
      <c r="H14" s="15"/>
      <c r="I14" s="15"/>
    </row>
    <row r="15" ht="28.5" spans="1:9">
      <c r="A15" s="23">
        <v>1</v>
      </c>
      <c r="B15" s="24" t="s">
        <v>188</v>
      </c>
      <c r="C15" s="15" t="s">
        <v>135</v>
      </c>
      <c r="D15" s="15"/>
      <c r="E15" s="15"/>
      <c r="F15" s="15"/>
      <c r="G15" s="15"/>
      <c r="H15" s="15"/>
      <c r="I15" s="15"/>
    </row>
    <row r="16" ht="14.25" spans="1:9">
      <c r="A16" s="25"/>
      <c r="B16" s="17" t="s">
        <v>136</v>
      </c>
      <c r="C16" s="17" t="s">
        <v>189</v>
      </c>
      <c r="D16" s="18"/>
      <c r="E16" s="18"/>
      <c r="F16" s="18"/>
      <c r="G16" s="16"/>
      <c r="H16" s="18"/>
      <c r="I16" s="16"/>
    </row>
    <row r="17" ht="14.25" spans="1:9">
      <c r="A17" s="25"/>
      <c r="B17" s="26" t="s">
        <v>138</v>
      </c>
      <c r="C17" s="26" t="s">
        <v>139</v>
      </c>
      <c r="D17" s="18"/>
      <c r="E17" s="18"/>
      <c r="F17" s="18"/>
      <c r="G17" s="16"/>
      <c r="H17" s="18"/>
      <c r="I17" s="16"/>
    </row>
    <row r="18" ht="14.25" spans="1:9">
      <c r="A18" s="25"/>
      <c r="B18" s="17" t="s">
        <v>140</v>
      </c>
      <c r="C18" s="17" t="s">
        <v>141</v>
      </c>
      <c r="D18" s="18"/>
      <c r="E18" s="18"/>
      <c r="F18" s="18"/>
      <c r="G18" s="16"/>
      <c r="H18" s="18"/>
      <c r="I18" s="16"/>
    </row>
    <row r="19" ht="14.25" spans="1:9">
      <c r="A19" s="27"/>
      <c r="B19" s="17" t="s">
        <v>142</v>
      </c>
      <c r="C19" s="17" t="s">
        <v>143</v>
      </c>
      <c r="D19" s="18"/>
      <c r="E19" s="18"/>
      <c r="F19" s="18"/>
      <c r="G19" s="16"/>
      <c r="H19" s="18"/>
      <c r="I19" s="16"/>
    </row>
    <row r="20" ht="85.5" spans="1:9">
      <c r="A20" s="27"/>
      <c r="B20" s="23" t="s">
        <v>144</v>
      </c>
      <c r="C20" s="28" t="s">
        <v>190</v>
      </c>
      <c r="D20" s="18"/>
      <c r="E20" s="18"/>
      <c r="F20" s="18"/>
      <c r="G20" s="16"/>
      <c r="H20" s="18"/>
      <c r="I20" s="16"/>
    </row>
    <row r="21" ht="328.5" spans="1:9">
      <c r="A21" s="27"/>
      <c r="B21" s="27"/>
      <c r="C21" s="28" t="str">
        <f>_xlfn.DISPIMG("ID_97F06FCDE7B243CE9F86BE8D4753C35F",1)</f>
        <v>=DISPIMG("ID_97F06FCDE7B243CE9F86BE8D4753C35F",1)</v>
      </c>
      <c r="D21" s="18"/>
      <c r="E21" s="18"/>
      <c r="F21" s="18"/>
      <c r="G21" s="16"/>
      <c r="H21" s="18"/>
      <c r="I21" s="16"/>
    </row>
    <row r="22" ht="14.25" spans="1:9">
      <c r="A22" s="14" t="s">
        <v>146</v>
      </c>
      <c r="B22" s="15"/>
      <c r="C22" s="15"/>
      <c r="D22" s="15"/>
      <c r="E22" s="15"/>
      <c r="F22" s="15"/>
      <c r="G22" s="15"/>
      <c r="H22" s="15"/>
      <c r="I22" s="15"/>
    </row>
    <row r="23" ht="14.25" spans="1:9">
      <c r="A23" s="16">
        <v>1</v>
      </c>
      <c r="B23" s="17" t="s">
        <v>147</v>
      </c>
      <c r="C23" s="29" t="str">
        <f>_xlfn.DISPIMG("ID_67CDEEE1D1C94C07884E8B7B8205D8D2",1)</f>
        <v>=DISPIMG("ID_67CDEEE1D1C94C07884E8B7B8205D8D2",1)</v>
      </c>
      <c r="D23" s="15"/>
      <c r="E23" s="15"/>
      <c r="F23" s="15"/>
      <c r="G23" s="15"/>
      <c r="H23" s="15"/>
      <c r="I23" s="15"/>
    </row>
    <row r="24" ht="14.25" spans="1:9">
      <c r="A24" s="16"/>
      <c r="B24" s="17"/>
      <c r="C24" s="30"/>
      <c r="D24" s="15"/>
      <c r="E24" s="15"/>
      <c r="F24" s="15"/>
      <c r="G24" s="15"/>
      <c r="H24" s="15"/>
      <c r="I24" s="15"/>
    </row>
    <row r="25" ht="14.25" spans="1:9">
      <c r="A25" s="16"/>
      <c r="B25" s="17"/>
      <c r="C25" s="31"/>
      <c r="D25" s="18"/>
      <c r="E25" s="18"/>
      <c r="F25" s="18"/>
      <c r="G25" s="16"/>
      <c r="H25" s="18"/>
      <c r="I25" s="16"/>
    </row>
    <row r="26" ht="14.25" spans="1:9">
      <c r="A26" s="16">
        <v>2</v>
      </c>
      <c r="B26" s="17" t="s">
        <v>148</v>
      </c>
      <c r="C26" s="29" t="str">
        <f>_xlfn.DISPIMG("ID_8867BAAD092D45A6831031BA907D07F2",1)</f>
        <v>=DISPIMG("ID_8867BAAD092D45A6831031BA907D07F2",1)</v>
      </c>
      <c r="D26" s="18"/>
      <c r="E26" s="18"/>
      <c r="F26" s="18"/>
      <c r="G26" s="16"/>
      <c r="H26" s="18"/>
      <c r="I26" s="16"/>
    </row>
    <row r="27" ht="14.25" spans="1:9">
      <c r="A27" s="16"/>
      <c r="B27" s="17"/>
      <c r="C27" s="32"/>
      <c r="D27" s="18"/>
      <c r="E27" s="18"/>
      <c r="F27" s="18"/>
      <c r="G27" s="16"/>
      <c r="H27" s="18"/>
      <c r="I27" s="16"/>
    </row>
    <row r="28" ht="14.25" spans="1:9">
      <c r="A28" s="16"/>
      <c r="B28" s="17"/>
      <c r="C28" s="32"/>
      <c r="D28" s="18"/>
      <c r="E28" s="18"/>
      <c r="F28" s="18"/>
      <c r="G28" s="16"/>
      <c r="H28" s="18"/>
      <c r="I28" s="16"/>
    </row>
    <row r="29" ht="14.25" spans="1:9">
      <c r="A29" s="16"/>
      <c r="B29" s="17"/>
      <c r="C29" s="33"/>
      <c r="D29" s="18"/>
      <c r="E29" s="18"/>
      <c r="F29" s="18"/>
      <c r="G29" s="16"/>
      <c r="H29" s="18"/>
      <c r="I29" s="16"/>
    </row>
    <row r="30" ht="28.5" spans="1:9">
      <c r="A30" s="16">
        <v>3</v>
      </c>
      <c r="B30" s="17" t="s">
        <v>149</v>
      </c>
      <c r="C30" s="34" t="s">
        <v>150</v>
      </c>
      <c r="D30" s="18"/>
      <c r="E30" s="18"/>
      <c r="F30" s="18"/>
      <c r="G30" s="16"/>
      <c r="H30" s="18"/>
      <c r="I30" s="16"/>
    </row>
    <row r="31" ht="14.25" spans="1:9">
      <c r="A31" s="16">
        <v>4</v>
      </c>
      <c r="B31" s="17" t="s">
        <v>151</v>
      </c>
      <c r="C31" s="29" t="str">
        <f>_xlfn.DISPIMG("ID_9F8EBD1D0A174EEC8F804EFDEC0B0889",1)</f>
        <v>=DISPIMG("ID_9F8EBD1D0A174EEC8F804EFDEC0B0889",1)</v>
      </c>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14.25" spans="1:9">
      <c r="A36" s="16"/>
      <c r="B36" s="17"/>
      <c r="C36" s="32"/>
      <c r="D36" s="18"/>
      <c r="E36" s="18"/>
      <c r="F36" s="18"/>
      <c r="G36" s="16"/>
      <c r="H36" s="18"/>
      <c r="I36" s="16"/>
    </row>
    <row r="37" ht="14.25" spans="1:9">
      <c r="A37" s="16"/>
      <c r="B37" s="17"/>
      <c r="C37" s="32"/>
      <c r="D37" s="18"/>
      <c r="E37" s="18"/>
      <c r="F37" s="18"/>
      <c r="G37" s="16"/>
      <c r="H37" s="18"/>
      <c r="I37" s="16"/>
    </row>
    <row r="38" ht="14.25" spans="1:9">
      <c r="A38" s="16"/>
      <c r="B38" s="17"/>
      <c r="C38" s="33"/>
      <c r="D38" s="18"/>
      <c r="E38" s="18"/>
      <c r="F38" s="18"/>
      <c r="G38" s="16"/>
      <c r="H38" s="18"/>
      <c r="I38" s="16"/>
    </row>
    <row r="39" ht="96.2" spans="1:9">
      <c r="A39" s="16">
        <v>5</v>
      </c>
      <c r="B39" s="17" t="s">
        <v>152</v>
      </c>
      <c r="C39" s="35" t="str">
        <f>_xlfn.DISPIMG("ID_9FAEDD023A8649609A2DA53F4B53E6E3",1)</f>
        <v>=DISPIMG("ID_9FAEDD023A8649609A2DA53F4B53E6E3",1)</v>
      </c>
      <c r="D39" s="18"/>
      <c r="E39" s="18"/>
      <c r="F39" s="18"/>
      <c r="G39" s="16"/>
      <c r="H39" s="18"/>
      <c r="I39" s="16"/>
    </row>
    <row r="40" ht="14.25" spans="1:9">
      <c r="A40" s="16">
        <v>6</v>
      </c>
      <c r="B40" s="17" t="s">
        <v>153</v>
      </c>
      <c r="C40" s="29" t="str">
        <f>_xlfn.DISPIMG("ID_295566F5AE594F77BAA117A677FD8B3F",1)</f>
        <v>=DISPIMG("ID_295566F5AE594F77BAA117A677FD8B3F",1)</v>
      </c>
      <c r="D40" s="18"/>
      <c r="E40" s="18"/>
      <c r="F40" s="18"/>
      <c r="G40" s="16"/>
      <c r="H40" s="18"/>
      <c r="I40" s="16"/>
    </row>
    <row r="41" ht="14.25" spans="1:9">
      <c r="A41" s="16"/>
      <c r="B41" s="17"/>
      <c r="C41" s="32"/>
      <c r="D41" s="18"/>
      <c r="E41" s="18"/>
      <c r="F41" s="18"/>
      <c r="G41" s="16"/>
      <c r="H41" s="18"/>
      <c r="I41" s="16"/>
    </row>
    <row r="42" ht="14.25" spans="1:9">
      <c r="A42" s="16"/>
      <c r="B42" s="17"/>
      <c r="C42" s="32"/>
      <c r="D42" s="18"/>
      <c r="E42" s="18"/>
      <c r="F42" s="18"/>
      <c r="G42" s="16"/>
      <c r="H42" s="18"/>
      <c r="I42" s="16"/>
    </row>
    <row r="43" ht="14.25" spans="1:9">
      <c r="A43" s="16"/>
      <c r="B43" s="17"/>
      <c r="C43" s="33"/>
      <c r="D43" s="18"/>
      <c r="E43" s="18"/>
      <c r="F43" s="18"/>
      <c r="G43" s="16"/>
      <c r="H43" s="18"/>
      <c r="I43" s="16"/>
    </row>
    <row r="44" ht="14.25" spans="1:9">
      <c r="A44" s="16">
        <v>7</v>
      </c>
      <c r="B44" s="17" t="s">
        <v>154</v>
      </c>
      <c r="C44" s="29" t="str">
        <f>_xlfn.DISPIMG("ID_AAADA0D3EEED4A54B13AE1ED37D8181B",1)</f>
        <v>=DISPIMG("ID_AAADA0D3EEED4A54B13AE1ED37D8181B",1)</v>
      </c>
      <c r="D44" s="18"/>
      <c r="E44" s="18"/>
      <c r="F44" s="18"/>
      <c r="G44" s="16"/>
      <c r="H44" s="18"/>
      <c r="I44" s="16"/>
    </row>
    <row r="45" ht="14.25" spans="1:9">
      <c r="A45" s="16"/>
      <c r="B45" s="17"/>
      <c r="C45" s="33"/>
      <c r="D45" s="18"/>
      <c r="E45" s="18"/>
      <c r="F45" s="18"/>
      <c r="G45" s="16"/>
      <c r="H45" s="18"/>
      <c r="I45" s="16"/>
    </row>
    <row r="46" ht="14.25" spans="1:9">
      <c r="A46" s="16">
        <v>8</v>
      </c>
      <c r="B46" s="17" t="s">
        <v>155</v>
      </c>
      <c r="C46" s="29" t="str">
        <f>_xlfn.DISPIMG("ID_54C4363BBB514CDE834151BC72B6939A",1)</f>
        <v>=DISPIMG("ID_54C4363BBB514CDE834151BC72B6939A",1)</v>
      </c>
      <c r="D46" s="18"/>
      <c r="E46" s="18"/>
      <c r="F46" s="18"/>
      <c r="G46" s="16"/>
      <c r="H46" s="18"/>
      <c r="I46" s="16"/>
    </row>
    <row r="47" ht="14.25" spans="1:9">
      <c r="A47" s="16"/>
      <c r="B47" s="17"/>
      <c r="C47" s="32"/>
      <c r="D47" s="18"/>
      <c r="E47" s="18"/>
      <c r="F47" s="18"/>
      <c r="G47" s="16"/>
      <c r="H47" s="18"/>
      <c r="I47" s="16"/>
    </row>
    <row r="48" ht="14.25" spans="1:9">
      <c r="A48" s="17"/>
      <c r="B48" s="17"/>
      <c r="C48" s="33"/>
      <c r="D48" s="18"/>
      <c r="E48" s="18"/>
      <c r="F48" s="18"/>
      <c r="G48" s="16"/>
      <c r="H48" s="18"/>
      <c r="I48" s="16"/>
    </row>
    <row r="49" ht="361.45" spans="1:9">
      <c r="A49" s="16">
        <v>9</v>
      </c>
      <c r="B49" t="s">
        <v>156</v>
      </c>
      <c r="C49" s="35" t="str">
        <f>_xlfn.DISPIMG("ID_2E9DE204AD8C4A859130E3FD277D497E",1)</f>
        <v>=DISPIMG("ID_2E9DE204AD8C4A859130E3FD277D497E",1)</v>
      </c>
      <c r="D49" s="18"/>
      <c r="E49" s="18"/>
      <c r="F49" s="18"/>
      <c r="G49" s="16"/>
      <c r="H49" s="18"/>
      <c r="I49" s="16"/>
    </row>
    <row r="50" ht="42.75" spans="1:9">
      <c r="A50" s="16">
        <v>10</v>
      </c>
      <c r="B50" s="36" t="s">
        <v>191</v>
      </c>
      <c r="C50" s="20" t="str">
        <f>_xlfn.DISPIMG("ID_1865D95B261D494AA4863149FDB2D4B4",1)</f>
        <v>=DISPIMG("ID_1865D95B261D494AA4863149FDB2D4B4",1)</v>
      </c>
      <c r="D50" s="18"/>
      <c r="E50" s="18"/>
      <c r="F50" s="18"/>
      <c r="G50" s="16"/>
      <c r="H50" s="18"/>
      <c r="I50" s="16"/>
    </row>
    <row r="51" ht="42.75" spans="1:9">
      <c r="A51" s="16"/>
      <c r="B51" s="37" t="s">
        <v>192</v>
      </c>
      <c r="C51" s="21"/>
      <c r="D51" s="18"/>
      <c r="E51" s="18"/>
      <c r="F51" s="18"/>
      <c r="G51" s="16"/>
      <c r="H51" s="18"/>
      <c r="I51" s="16"/>
    </row>
    <row r="52" ht="28.5" spans="1:9">
      <c r="A52" s="16">
        <v>11</v>
      </c>
      <c r="B52" s="17" t="s">
        <v>158</v>
      </c>
      <c r="C52" s="34" t="s">
        <v>159</v>
      </c>
      <c r="D52" s="18"/>
      <c r="E52" s="18"/>
      <c r="F52" s="18"/>
      <c r="G52" s="18"/>
      <c r="H52" s="18"/>
      <c r="I52" s="18"/>
    </row>
    <row r="53" ht="14.25" spans="1:9">
      <c r="A53" s="38" t="s">
        <v>160</v>
      </c>
      <c r="B53" s="38"/>
      <c r="C53" s="38"/>
      <c r="D53" s="38"/>
      <c r="E53" s="38"/>
      <c r="F53" s="38"/>
      <c r="G53" s="38"/>
      <c r="H53" s="38"/>
      <c r="I53" s="38"/>
    </row>
    <row r="54" ht="28.5" spans="1:9">
      <c r="A54" s="16">
        <v>1</v>
      </c>
      <c r="B54" s="16" t="s">
        <v>161</v>
      </c>
      <c r="C54" s="26" t="s">
        <v>193</v>
      </c>
      <c r="D54" s="18"/>
      <c r="E54" s="18"/>
      <c r="F54" s="18"/>
      <c r="G54" s="18"/>
      <c r="H54" s="18"/>
      <c r="I54" s="18"/>
    </row>
    <row r="55" ht="14.25" spans="1:9">
      <c r="A55" s="16"/>
      <c r="B55" s="39" t="str">
        <f>_xlfn.DISPIMG("ID_3760B514D5B74F0E9740CF2DB650FFE5",1)</f>
        <v>=DISPIMG("ID_3760B514D5B74F0E9740CF2DB650FFE5",1)</v>
      </c>
      <c r="C55" s="40" t="s">
        <v>194</v>
      </c>
      <c r="D55" s="18"/>
      <c r="E55" s="18"/>
      <c r="F55" s="18"/>
      <c r="G55" s="18"/>
      <c r="H55" s="18"/>
      <c r="I55" s="18"/>
    </row>
    <row r="56" ht="14.25" spans="1:9">
      <c r="A56" s="16"/>
      <c r="B56" s="39"/>
      <c r="C56" s="40"/>
      <c r="D56" s="18"/>
      <c r="E56" s="18"/>
      <c r="F56" s="18"/>
      <c r="G56" s="18"/>
      <c r="H56" s="18"/>
      <c r="I56" s="18"/>
    </row>
    <row r="57" ht="14.25" spans="1:9">
      <c r="A57" s="16"/>
      <c r="B57" s="39"/>
      <c r="C57" s="40"/>
      <c r="D57" s="18"/>
      <c r="E57" s="18"/>
      <c r="F57" s="18"/>
      <c r="G57" s="18"/>
      <c r="H57" s="18"/>
      <c r="I57" s="18"/>
    </row>
    <row r="58" ht="96" customHeight="1" spans="1:9">
      <c r="A58" s="16"/>
      <c r="B58" s="39"/>
      <c r="C58" s="40"/>
      <c r="D58" s="18"/>
      <c r="E58" s="18"/>
      <c r="F58" s="18"/>
      <c r="G58" s="18"/>
      <c r="H58" s="18"/>
      <c r="I58" s="18"/>
    </row>
    <row r="59" ht="14.25" spans="1:9">
      <c r="A59" s="38" t="s">
        <v>164</v>
      </c>
      <c r="B59" s="38"/>
      <c r="C59" s="38"/>
      <c r="D59" s="38"/>
      <c r="E59" s="38"/>
      <c r="F59" s="38"/>
      <c r="G59" s="38"/>
      <c r="H59" s="38"/>
      <c r="I59" s="38"/>
    </row>
    <row r="60" ht="14.25" spans="1:9">
      <c r="A60" s="16">
        <v>1</v>
      </c>
      <c r="B60" s="16" t="s">
        <v>165</v>
      </c>
      <c r="C60" s="17" t="s">
        <v>166</v>
      </c>
      <c r="D60" s="18"/>
      <c r="E60" s="18"/>
      <c r="F60" s="18"/>
      <c r="G60" s="18"/>
      <c r="H60" s="18"/>
      <c r="I60" s="18"/>
    </row>
    <row r="61" ht="18.75" spans="1:9">
      <c r="A61" s="41" t="s">
        <v>167</v>
      </c>
      <c r="B61" s="42"/>
      <c r="C61" s="42"/>
      <c r="D61" s="42"/>
      <c r="E61" s="42"/>
      <c r="F61" s="42"/>
      <c r="G61" s="42"/>
      <c r="H61" s="42"/>
      <c r="I61" s="42"/>
    </row>
    <row r="62" spans="1:9">
      <c r="A62" s="43"/>
      <c r="B62" s="44"/>
      <c r="C62" s="44"/>
      <c r="D62" s="44"/>
      <c r="E62" s="44"/>
      <c r="F62" s="44"/>
      <c r="G62" s="44"/>
      <c r="H62" s="44"/>
      <c r="I62" s="44"/>
    </row>
    <row r="63" spans="1:9">
      <c r="A63" s="45"/>
      <c r="B63" s="46"/>
      <c r="C63" s="46"/>
      <c r="D63" s="46"/>
      <c r="E63" s="46"/>
      <c r="F63" s="46"/>
      <c r="G63" s="46"/>
      <c r="H63" s="46"/>
      <c r="I63" s="46"/>
    </row>
    <row r="64" ht="18.75" spans="1:9">
      <c r="A64" s="41" t="s">
        <v>168</v>
      </c>
      <c r="B64" s="42"/>
      <c r="C64" s="42"/>
      <c r="D64" s="42"/>
      <c r="E64" s="42"/>
      <c r="F64" s="42"/>
      <c r="G64" s="42"/>
      <c r="H64" s="42"/>
      <c r="I64" s="42"/>
    </row>
    <row r="65" spans="1:9">
      <c r="A65" s="49"/>
      <c r="B65" s="50"/>
      <c r="C65" s="50"/>
      <c r="D65" s="50"/>
      <c r="E65" s="50"/>
      <c r="F65" s="50"/>
      <c r="G65" s="50"/>
      <c r="H65" s="50"/>
      <c r="I65" s="51"/>
    </row>
  </sheetData>
  <mergeCells count="40">
    <mergeCell ref="F1:H1"/>
    <mergeCell ref="F2:H2"/>
    <mergeCell ref="A4:I4"/>
    <mergeCell ref="A5:I5"/>
    <mergeCell ref="A7:I7"/>
    <mergeCell ref="A11:I11"/>
    <mergeCell ref="A14:I14"/>
    <mergeCell ref="A22:I22"/>
    <mergeCell ref="A53:I53"/>
    <mergeCell ref="A59:I59"/>
    <mergeCell ref="A61:I61"/>
    <mergeCell ref="A62:I62"/>
    <mergeCell ref="A63:I63"/>
    <mergeCell ref="A64:I64"/>
    <mergeCell ref="A15:A19"/>
    <mergeCell ref="A23:A25"/>
    <mergeCell ref="A26:A29"/>
    <mergeCell ref="A31:A38"/>
    <mergeCell ref="A40:A43"/>
    <mergeCell ref="A44:A45"/>
    <mergeCell ref="A46:A48"/>
    <mergeCell ref="B9:B10"/>
    <mergeCell ref="B20:B21"/>
    <mergeCell ref="B23:B25"/>
    <mergeCell ref="B26:B29"/>
    <mergeCell ref="B31:B38"/>
    <mergeCell ref="B40:B43"/>
    <mergeCell ref="B44:B45"/>
    <mergeCell ref="B46:B48"/>
    <mergeCell ref="B55:B58"/>
    <mergeCell ref="C9:C10"/>
    <mergeCell ref="C23:C25"/>
    <mergeCell ref="C26:C29"/>
    <mergeCell ref="C31:C38"/>
    <mergeCell ref="C40:C43"/>
    <mergeCell ref="C44:C45"/>
    <mergeCell ref="C46:C48"/>
    <mergeCell ref="C50:C51"/>
    <mergeCell ref="C55:C58"/>
    <mergeCell ref="A1:C2"/>
  </mergeCells>
  <conditionalFormatting sqref="E5">
    <cfRule type="expression" dxfId="0" priority="16" stopIfTrue="1">
      <formula>NOT(ISERROR(SEARCH("Fail",E5)))</formula>
    </cfRule>
    <cfRule type="expression" dxfId="1" priority="15" stopIfTrue="1">
      <formula>NOT(ISERROR(SEARCH("PASS",E5)))</formula>
    </cfRule>
  </conditionalFormatting>
  <conditionalFormatting sqref="E6">
    <cfRule type="expression" dxfId="1" priority="19" stopIfTrue="1">
      <formula>NOT(ISERROR(SEARCH("PASS",E6)))</formula>
    </cfRule>
    <cfRule type="expression" dxfId="0" priority="18" stopIfTrue="1">
      <formula>NOT(ISERROR(SEARCH("Fail",E6)))</formula>
    </cfRule>
    <cfRule type="expression" dxfId="1" priority="17" stopIfTrue="1">
      <formula>NOT(ISERROR(SEARCH("PASS",E6)))</formula>
    </cfRule>
  </conditionalFormatting>
  <conditionalFormatting sqref="E7">
    <cfRule type="expression" dxfId="0" priority="11" stopIfTrue="1">
      <formula>NOT(ISERROR(SEARCH("Fail",E7)))</formula>
    </cfRule>
    <cfRule type="expression" dxfId="1" priority="10" stopIfTrue="1">
      <formula>NOT(ISERROR(SEARCH("PASS",E7)))</formula>
    </cfRule>
  </conditionalFormatting>
  <conditionalFormatting sqref="E11">
    <cfRule type="expression" dxfId="0" priority="9" stopIfTrue="1">
      <formula>NOT(ISERROR(SEARCH("Fail",E11)))</formula>
    </cfRule>
    <cfRule type="expression" dxfId="1" priority="8" stopIfTrue="1">
      <formula>NOT(ISERROR(SEARCH("PASS",E11)))</formula>
    </cfRule>
  </conditionalFormatting>
  <conditionalFormatting sqref="E14:E15">
    <cfRule type="expression" dxfId="0" priority="4" stopIfTrue="1">
      <formula>NOT(ISERROR(SEARCH("Fail",E14)))</formula>
    </cfRule>
    <cfRule type="expression" dxfId="1" priority="3" stopIfTrue="1">
      <formula>NOT(ISERROR(SEARCH("PASS",E14)))</formula>
    </cfRule>
  </conditionalFormatting>
  <conditionalFormatting sqref="E22:E24">
    <cfRule type="expression" dxfId="0" priority="2" stopIfTrue="1">
      <formula>NOT(ISERROR(SEARCH("Fail",E22)))</formula>
    </cfRule>
    <cfRule type="expression" dxfId="1" priority="1" stopIfTrue="1">
      <formula>NOT(ISERROR(SEARCH("PASS",E22)))</formula>
    </cfRule>
  </conditionalFormatting>
  <conditionalFormatting sqref="E8:E10 E12:E13">
    <cfRule type="expression" dxfId="1" priority="14" stopIfTrue="1">
      <formula>NOT(ISERROR(SEARCH("PASS",E8)))</formula>
    </cfRule>
    <cfRule type="expression" dxfId="0" priority="13" stopIfTrue="1">
      <formula>NOT(ISERROR(SEARCH("Fail",E8)))</formula>
    </cfRule>
    <cfRule type="expression" dxfId="1" priority="12" stopIfTrue="1">
      <formula>NOT(ISERROR(SEARCH("PASS",E8)))</formula>
    </cfRule>
  </conditionalFormatting>
  <conditionalFormatting sqref="G16:G21 I16:I21 G25:G51 I25:I51">
    <cfRule type="expression" dxfId="1" priority="7" stopIfTrue="1">
      <formula>NOT(ISERROR(SEARCH("PASS",G16)))</formula>
    </cfRule>
    <cfRule type="expression" dxfId="0" priority="6" stopIfTrue="1">
      <formula>NOT(ISERROR(SEARCH("Fail",G16)))</formula>
    </cfRule>
    <cfRule type="expression" dxfId="1" priority="5" stopIfTrue="1">
      <formula>NOT(ISERROR(SEARCH("PASS",G16)))</formula>
    </cfRule>
  </conditionalFormatting>
  <dataValidations count="2">
    <dataValidation type="list" allowBlank="1" showInputMessage="1" showErrorMessage="1" sqref="D6 D60:E60 D8:D10 D12:D13 D16:E21 D25:E52 D54:E58">
      <formula1>"手动,GPIB,综测方案"</formula1>
    </dataValidation>
    <dataValidation type="list" allowBlank="1" showInputMessage="1" showErrorMessage="1" sqref="E6 E8:E10 E12:E13">
      <formula1>"PASS,Fail,Delay,N/A"</formula1>
    </dataValidation>
  </dataValidations>
  <pageMargins left="0.75" right="0.75" top="1" bottom="1" header="0.5" footer="0.5"/>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E83"/>
  <sheetViews>
    <sheetView tabSelected="1" workbookViewId="0">
      <selection activeCell="E79" sqref="E79"/>
    </sheetView>
  </sheetViews>
  <sheetFormatPr defaultColWidth="9" defaultRowHeight="13.5" outlineLevelCol="4"/>
  <cols>
    <col min="2" max="2" width="48.875" customWidth="1"/>
  </cols>
  <sheetData>
    <row r="3" ht="14.25" spans="2:2">
      <c r="B3" s="1"/>
    </row>
    <row r="4" spans="2:5">
      <c r="B4" s="2"/>
      <c r="C4" s="3"/>
      <c r="D4" s="4"/>
      <c r="E4" s="4"/>
    </row>
    <row r="5" spans="2:5">
      <c r="B5" s="5"/>
      <c r="C5" s="6"/>
      <c r="D5" s="6"/>
      <c r="E5" s="6"/>
    </row>
    <row r="6" spans="2:5">
      <c r="B6" s="5"/>
      <c r="C6" s="6"/>
      <c r="D6" s="6"/>
      <c r="E6" s="6"/>
    </row>
    <row r="7" spans="2:5">
      <c r="B7" s="5"/>
      <c r="C7" s="6"/>
      <c r="D7" s="6"/>
      <c r="E7" s="6"/>
    </row>
    <row r="19" spans="2:2">
      <c r="B19" t="s">
        <v>207</v>
      </c>
    </row>
    <row r="20" spans="2:2">
      <c r="B20" t="s">
        <v>208</v>
      </c>
    </row>
    <row r="21" spans="2:2">
      <c r="B21" t="s">
        <v>209</v>
      </c>
    </row>
    <row r="22" spans="2:2">
      <c r="B22" t="s">
        <v>210</v>
      </c>
    </row>
    <row r="23" spans="2:2">
      <c r="B23" t="s">
        <v>211</v>
      </c>
    </row>
    <row r="24" spans="2:2">
      <c r="B24" t="s">
        <v>212</v>
      </c>
    </row>
    <row r="25" spans="2:2">
      <c r="B25" t="s">
        <v>213</v>
      </c>
    </row>
    <row r="26" spans="2:2">
      <c r="B26" t="s">
        <v>214</v>
      </c>
    </row>
    <row r="27" spans="2:2">
      <c r="B27" t="s">
        <v>215</v>
      </c>
    </row>
    <row r="28" spans="2:2">
      <c r="B28" t="s">
        <v>216</v>
      </c>
    </row>
    <row r="29" spans="2:2">
      <c r="B29" t="s">
        <v>217</v>
      </c>
    </row>
    <row r="30" spans="2:2">
      <c r="B30" t="s">
        <v>218</v>
      </c>
    </row>
    <row r="31" spans="2:2">
      <c r="B31" t="s">
        <v>219</v>
      </c>
    </row>
    <row r="32" spans="2:2">
      <c r="B32" t="s">
        <v>220</v>
      </c>
    </row>
    <row r="33" spans="2:2">
      <c r="B33" t="s">
        <v>221</v>
      </c>
    </row>
    <row r="34" spans="2:2">
      <c r="B34" t="s">
        <v>222</v>
      </c>
    </row>
    <row r="35" spans="2:2">
      <c r="B35" t="s">
        <v>223</v>
      </c>
    </row>
    <row r="36" spans="2:2">
      <c r="B36" t="s">
        <v>224</v>
      </c>
    </row>
    <row r="37" spans="2:2">
      <c r="B37" t="s">
        <v>225</v>
      </c>
    </row>
    <row r="38" spans="2:2">
      <c r="B38" t="s">
        <v>226</v>
      </c>
    </row>
    <row r="39" spans="2:2">
      <c r="B39" t="s">
        <v>227</v>
      </c>
    </row>
    <row r="40" spans="2:2">
      <c r="B40" t="s">
        <v>228</v>
      </c>
    </row>
    <row r="41" spans="2:2">
      <c r="B41" t="s">
        <v>229</v>
      </c>
    </row>
    <row r="42" spans="2:2">
      <c r="B42" t="s">
        <v>230</v>
      </c>
    </row>
    <row r="43" spans="2:2">
      <c r="B43" t="s">
        <v>231</v>
      </c>
    </row>
    <row r="44" spans="2:2">
      <c r="B44" t="s">
        <v>232</v>
      </c>
    </row>
    <row r="45" spans="2:2">
      <c r="B45" t="s">
        <v>233</v>
      </c>
    </row>
    <row r="46" spans="2:2">
      <c r="B46" t="s">
        <v>234</v>
      </c>
    </row>
    <row r="47" spans="2:2">
      <c r="B47" t="s">
        <v>235</v>
      </c>
    </row>
    <row r="48" spans="2:2">
      <c r="B48" t="s">
        <v>236</v>
      </c>
    </row>
    <row r="49" spans="2:2">
      <c r="B49" t="s">
        <v>237</v>
      </c>
    </row>
    <row r="50" spans="2:2">
      <c r="B50" t="s">
        <v>238</v>
      </c>
    </row>
    <row r="51" spans="2:2">
      <c r="B51" t="s">
        <v>239</v>
      </c>
    </row>
    <row r="52" spans="2:2">
      <c r="B52" t="s">
        <v>240</v>
      </c>
    </row>
    <row r="53" spans="2:2">
      <c r="B53" t="s">
        <v>241</v>
      </c>
    </row>
    <row r="54" spans="2:2">
      <c r="B54" t="s">
        <v>242</v>
      </c>
    </row>
    <row r="55" spans="2:2">
      <c r="B55" t="s">
        <v>243</v>
      </c>
    </row>
    <row r="56" spans="2:2">
      <c r="B56" t="s">
        <v>244</v>
      </c>
    </row>
    <row r="57" spans="2:2">
      <c r="B57" t="s">
        <v>245</v>
      </c>
    </row>
    <row r="58" spans="2:2">
      <c r="B58" t="s">
        <v>246</v>
      </c>
    </row>
    <row r="59" spans="2:2">
      <c r="B59" t="s">
        <v>247</v>
      </c>
    </row>
    <row r="60" spans="2:2">
      <c r="B60" t="s">
        <v>248</v>
      </c>
    </row>
    <row r="61" spans="2:2">
      <c r="B61" t="s">
        <v>249</v>
      </c>
    </row>
    <row r="62" spans="2:2">
      <c r="B62" t="s">
        <v>250</v>
      </c>
    </row>
    <row r="63" spans="2:2">
      <c r="B63" t="s">
        <v>251</v>
      </c>
    </row>
    <row r="64" spans="2:2">
      <c r="B64" t="s">
        <v>252</v>
      </c>
    </row>
    <row r="65" spans="2:2">
      <c r="B65" t="s">
        <v>253</v>
      </c>
    </row>
    <row r="66" spans="2:2">
      <c r="B66" t="s">
        <v>254</v>
      </c>
    </row>
    <row r="67" spans="2:2">
      <c r="B67" t="s">
        <v>255</v>
      </c>
    </row>
    <row r="68" spans="2:2">
      <c r="B68" t="s">
        <v>256</v>
      </c>
    </row>
    <row r="69" spans="2:2">
      <c r="B69" t="s">
        <v>257</v>
      </c>
    </row>
    <row r="70" spans="2:2">
      <c r="B70" t="s">
        <v>258</v>
      </c>
    </row>
    <row r="71" spans="2:2">
      <c r="B71" t="s">
        <v>259</v>
      </c>
    </row>
    <row r="72" spans="2:2">
      <c r="B72" t="s">
        <v>260</v>
      </c>
    </row>
    <row r="73" spans="2:2">
      <c r="B73" t="s">
        <v>261</v>
      </c>
    </row>
    <row r="74" spans="2:2">
      <c r="B74" t="s">
        <v>262</v>
      </c>
    </row>
    <row r="75" spans="2:2">
      <c r="B75" t="s">
        <v>263</v>
      </c>
    </row>
    <row r="76" spans="2:2">
      <c r="B76" t="s">
        <v>264</v>
      </c>
    </row>
    <row r="77" spans="2:2">
      <c r="B77" t="s">
        <v>265</v>
      </c>
    </row>
    <row r="78" spans="2:2">
      <c r="B78" t="s">
        <v>266</v>
      </c>
    </row>
    <row r="79" spans="2:2">
      <c r="B79" t="s">
        <v>267</v>
      </c>
    </row>
    <row r="80" spans="2:2">
      <c r="B80" t="s">
        <v>268</v>
      </c>
    </row>
    <row r="81" spans="2:2">
      <c r="B81" t="s">
        <v>269</v>
      </c>
    </row>
    <row r="82" spans="2:2">
      <c r="B82" t="s">
        <v>270</v>
      </c>
    </row>
    <row r="83" spans="2:2">
      <c r="B83" t="s">
        <v>271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workbookViewId="0">
      <selection activeCell="C18" sqref="C18"/>
    </sheetView>
  </sheetViews>
  <sheetFormatPr defaultColWidth="9" defaultRowHeight="13.5" outlineLevelCol="3"/>
  <cols>
    <col min="1" max="1" width="16.8833333333333" style="90" customWidth="1"/>
    <col min="2" max="2" width="17.3833333333333" style="90" customWidth="1"/>
    <col min="3" max="3" width="75.6333333333333" style="90" customWidth="1"/>
    <col min="4" max="4" width="35.25" style="90"/>
    <col min="5" max="16384" width="9" style="90"/>
  </cols>
  <sheetData>
    <row r="1" s="90" customFormat="1" ht="27" spans="1:4">
      <c r="A1" s="91" t="s">
        <v>7</v>
      </c>
      <c r="B1" s="92"/>
      <c r="C1" s="92"/>
      <c r="D1" s="93"/>
    </row>
    <row r="2" s="90" customFormat="1" spans="1:4">
      <c r="A2" s="94" t="s">
        <v>8</v>
      </c>
      <c r="B2" s="94" t="s">
        <v>9</v>
      </c>
      <c r="C2" s="94" t="s">
        <v>10</v>
      </c>
      <c r="D2" s="94" t="s">
        <v>11</v>
      </c>
    </row>
    <row r="3" s="90" customFormat="1" spans="1:4">
      <c r="A3" s="95">
        <v>0.1</v>
      </c>
      <c r="B3" s="96">
        <v>45208</v>
      </c>
      <c r="C3" s="95" t="s">
        <v>12</v>
      </c>
      <c r="D3" s="95"/>
    </row>
    <row r="4" s="90" customFormat="1" spans="1:4">
      <c r="A4" s="95"/>
      <c r="B4" s="95"/>
      <c r="C4" s="95"/>
      <c r="D4" s="95"/>
    </row>
    <row r="5" s="90" customFormat="1" spans="1:4">
      <c r="A5" s="95"/>
      <c r="B5" s="95"/>
      <c r="C5" s="95"/>
      <c r="D5" s="95"/>
    </row>
    <row r="6" s="90" customFormat="1" spans="1:4">
      <c r="A6" s="95"/>
      <c r="B6" s="95"/>
      <c r="C6" s="95"/>
      <c r="D6" s="95"/>
    </row>
    <row r="7" s="90" customFormat="1" spans="1:4">
      <c r="A7" s="95"/>
      <c r="B7" s="95"/>
      <c r="C7" s="95"/>
      <c r="D7" s="95"/>
    </row>
    <row r="8" s="90" customFormat="1" spans="1:4">
      <c r="A8" s="95"/>
      <c r="B8" s="95"/>
      <c r="C8" s="95"/>
      <c r="D8" s="95"/>
    </row>
    <row r="9" s="90" customFormat="1" spans="1:4">
      <c r="A9" s="95"/>
      <c r="B9" s="95"/>
      <c r="C9" s="95"/>
      <c r="D9" s="95"/>
    </row>
    <row r="10" s="90" customFormat="1" spans="1:4">
      <c r="A10" s="95"/>
      <c r="B10" s="95"/>
      <c r="C10" s="95"/>
      <c r="D10" s="95"/>
    </row>
    <row r="11" s="90" customFormat="1" spans="1:4">
      <c r="A11" s="95"/>
      <c r="B11" s="95"/>
      <c r="C11" s="95"/>
      <c r="D11" s="95"/>
    </row>
    <row r="12" s="90" customFormat="1" spans="1:4">
      <c r="A12" s="95"/>
      <c r="B12" s="95"/>
      <c r="C12" s="95"/>
      <c r="D12" s="95"/>
    </row>
    <row r="13" s="90" customFormat="1" spans="1:4">
      <c r="A13" s="95"/>
      <c r="B13" s="95"/>
      <c r="C13" s="95"/>
      <c r="D13" s="95"/>
    </row>
    <row r="14" s="90" customFormat="1" spans="1:4">
      <c r="A14" s="95"/>
      <c r="B14" s="95"/>
      <c r="C14" s="95"/>
      <c r="D14" s="95"/>
    </row>
    <row r="15" s="90" customFormat="1" spans="1:4">
      <c r="A15" s="95"/>
      <c r="B15" s="95"/>
      <c r="C15" s="95"/>
      <c r="D15" s="95"/>
    </row>
    <row r="16" s="90" customFormat="1" spans="1:4">
      <c r="A16" s="95"/>
      <c r="B16" s="95"/>
      <c r="C16" s="95"/>
      <c r="D16" s="95"/>
    </row>
    <row r="17" s="90" customFormat="1" spans="1:4">
      <c r="A17" s="95"/>
      <c r="B17" s="95"/>
      <c r="C17" s="95"/>
      <c r="D17" s="95"/>
    </row>
    <row r="18" s="90" customFormat="1" spans="1:4">
      <c r="A18" s="95"/>
      <c r="B18" s="95"/>
      <c r="C18" s="95"/>
      <c r="D18" s="95"/>
    </row>
    <row r="19" s="90" customFormat="1" spans="1:4">
      <c r="A19" s="95"/>
      <c r="B19" s="95"/>
      <c r="C19" s="95"/>
      <c r="D19" s="95"/>
    </row>
    <row r="20" s="90" customFormat="1" spans="1:4">
      <c r="A20" s="95"/>
      <c r="B20" s="95"/>
      <c r="C20" s="95"/>
      <c r="D20" s="95"/>
    </row>
    <row r="21" s="90" customFormat="1" spans="1:4">
      <c r="A21" s="95"/>
      <c r="B21" s="95"/>
      <c r="C21" s="95"/>
      <c r="D21" s="95"/>
    </row>
    <row r="22" s="90" customFormat="1" spans="1:4">
      <c r="A22" s="95"/>
      <c r="B22" s="95"/>
      <c r="C22" s="95"/>
      <c r="D22" s="95"/>
    </row>
    <row r="23" s="90" customFormat="1" spans="1:4">
      <c r="A23" s="95"/>
      <c r="B23" s="95"/>
      <c r="C23" s="95"/>
      <c r="D23" s="95"/>
    </row>
    <row r="24" s="90" customFormat="1" spans="1:4">
      <c r="A24" s="95"/>
      <c r="B24" s="95"/>
      <c r="C24" s="95"/>
      <c r="D24" s="95"/>
    </row>
    <row r="25" s="90" customFormat="1" spans="1:4">
      <c r="A25" s="95"/>
      <c r="B25" s="95"/>
      <c r="C25" s="95"/>
      <c r="D25" s="95"/>
    </row>
    <row r="26" s="90" customFormat="1" spans="1:4">
      <c r="A26" s="95"/>
      <c r="B26" s="95"/>
      <c r="C26" s="95"/>
      <c r="D26" s="95"/>
    </row>
    <row r="27" s="90" customFormat="1" spans="1:4">
      <c r="A27" s="95"/>
      <c r="B27" s="95"/>
      <c r="C27" s="95"/>
      <c r="D27" s="95"/>
    </row>
    <row r="28" s="90" customFormat="1" spans="1:4">
      <c r="A28" s="95"/>
      <c r="B28" s="95"/>
      <c r="C28" s="95"/>
      <c r="D28" s="95"/>
    </row>
    <row r="29" s="90" customFormat="1" spans="1:4">
      <c r="A29" s="95"/>
      <c r="B29" s="95"/>
      <c r="C29" s="95"/>
      <c r="D29" s="95"/>
    </row>
    <row r="30" s="90" customFormat="1" spans="1:4">
      <c r="A30" s="97"/>
      <c r="B30" s="97"/>
      <c r="C30" s="97"/>
      <c r="D30" s="97"/>
    </row>
    <row r="31" s="90" customFormat="1" spans="1:4">
      <c r="A31" s="97"/>
      <c r="B31" s="97"/>
      <c r="C31" s="97"/>
      <c r="D31" s="97"/>
    </row>
    <row r="32" s="90" customFormat="1" spans="1:4">
      <c r="A32" s="97"/>
      <c r="B32" s="97"/>
      <c r="C32" s="97"/>
      <c r="D32" s="97"/>
    </row>
    <row r="33" s="90" customFormat="1" spans="1:4">
      <c r="A33" s="97"/>
      <c r="B33" s="97"/>
      <c r="C33" s="97"/>
      <c r="D33" s="97"/>
    </row>
  </sheetData>
  <mergeCells count="1">
    <mergeCell ref="A1:D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18" sqref="C18"/>
    </sheetView>
  </sheetViews>
  <sheetFormatPr defaultColWidth="9" defaultRowHeight="13.5"/>
  <sheetData/>
  <customSheetViews>
    <customSheetView guid="{7C7462E1-4A37-4C2E-99C6-8F62E81568B7}" scale="130">
      <selection activeCell="R6" sqref="R6"/>
      <pageMargins left="0.75" right="0.75" top="1" bottom="1" header="0.5" footer="0.5"/>
      <pageSetup paperSize="9" orientation="portrait"/>
      <headerFooter/>
    </customSheetView>
  </customSheetViews>
  <pageMargins left="0.75" right="0.75" top="1" bottom="1" header="0.5" footer="0.5"/>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R42"/>
  <sheetViews>
    <sheetView topLeftCell="C1" workbookViewId="0">
      <selection activeCell="B11" sqref="$A11:$XFD11"/>
    </sheetView>
  </sheetViews>
  <sheetFormatPr defaultColWidth="9" defaultRowHeight="14.25"/>
  <cols>
    <col min="1" max="2" width="9" style="69"/>
    <col min="3" max="3" width="14.3333333333333" style="69" customWidth="1"/>
    <col min="4" max="6" width="9" style="69"/>
    <col min="7" max="7" width="19.775" style="69" customWidth="1"/>
    <col min="8" max="8" width="11.6666666666667" style="69" customWidth="1"/>
    <col min="9" max="9" width="10.3333333333333" style="69" customWidth="1"/>
    <col min="10" max="10" width="12.8916666666667" style="69" customWidth="1"/>
    <col min="11" max="11" width="16.1083333333333" style="69" customWidth="1"/>
    <col min="12" max="13" width="9" style="69"/>
    <col min="14" max="14" width="16.1083333333333" style="69" customWidth="1"/>
    <col min="15" max="16" width="9" style="69"/>
    <col min="17" max="17" width="16.1083333333333" style="69" customWidth="1"/>
    <col min="18" max="16384" width="9" style="69"/>
  </cols>
  <sheetData>
    <row r="8" s="69" customFormat="1" spans="4:18">
      <c r="D8" s="85" t="s">
        <v>13</v>
      </c>
      <c r="E8" s="85"/>
      <c r="F8" s="85"/>
      <c r="G8" s="85"/>
      <c r="H8" s="85"/>
      <c r="I8" s="85"/>
      <c r="J8" s="85"/>
      <c r="K8" s="85" t="s">
        <v>14</v>
      </c>
      <c r="L8" s="85"/>
      <c r="M8" s="85"/>
      <c r="N8" s="85"/>
      <c r="O8" s="85"/>
      <c r="P8" s="85"/>
      <c r="Q8" s="85"/>
      <c r="R8" s="85"/>
    </row>
    <row r="9" s="69" customFormat="1" spans="4:18">
      <c r="D9" s="86" t="s">
        <v>15</v>
      </c>
      <c r="E9" s="86"/>
      <c r="F9" s="86" t="s">
        <v>16</v>
      </c>
      <c r="G9" s="86"/>
      <c r="H9" s="86" t="s">
        <v>17</v>
      </c>
      <c r="I9" s="86"/>
      <c r="J9" s="86"/>
      <c r="K9" s="89" t="s">
        <v>18</v>
      </c>
      <c r="L9" s="89"/>
      <c r="M9" s="89" t="s">
        <v>19</v>
      </c>
      <c r="N9" s="89"/>
      <c r="O9" s="89"/>
      <c r="P9" s="89" t="s">
        <v>20</v>
      </c>
      <c r="Q9" s="89"/>
      <c r="R9" s="89"/>
    </row>
    <row r="10" s="69" customFormat="1" spans="2:18">
      <c r="B10" s="87" t="s">
        <v>21</v>
      </c>
      <c r="C10" s="87" t="s">
        <v>22</v>
      </c>
      <c r="D10" s="77" t="s">
        <v>23</v>
      </c>
      <c r="E10" s="77"/>
      <c r="F10" s="77" t="s">
        <v>24</v>
      </c>
      <c r="G10" s="77" t="s">
        <v>25</v>
      </c>
      <c r="H10" s="77" t="s">
        <v>26</v>
      </c>
      <c r="I10" s="77"/>
      <c r="J10" s="77" t="s">
        <v>27</v>
      </c>
      <c r="K10" s="77" t="s">
        <v>26</v>
      </c>
      <c r="L10" s="77"/>
      <c r="M10" s="77" t="s">
        <v>28</v>
      </c>
      <c r="N10" s="77"/>
      <c r="O10" s="77"/>
      <c r="P10" s="77" t="s">
        <v>29</v>
      </c>
      <c r="Q10" s="77"/>
      <c r="R10" s="77"/>
    </row>
    <row r="11" s="69" customFormat="1" spans="2:18">
      <c r="B11" s="87" t="s">
        <v>30</v>
      </c>
      <c r="C11" s="87" t="s">
        <v>31</v>
      </c>
      <c r="D11" s="77" t="s">
        <v>23</v>
      </c>
      <c r="E11" s="77"/>
      <c r="F11" s="77" t="s">
        <v>32</v>
      </c>
      <c r="G11" s="77" t="s">
        <v>33</v>
      </c>
      <c r="H11" s="77" t="s">
        <v>34</v>
      </c>
      <c r="I11" s="77" t="s">
        <v>35</v>
      </c>
      <c r="J11" s="77" t="s">
        <v>27</v>
      </c>
      <c r="K11" s="77" t="s">
        <v>36</v>
      </c>
      <c r="L11" s="77" t="s">
        <v>37</v>
      </c>
      <c r="M11" s="77" t="s">
        <v>28</v>
      </c>
      <c r="N11" s="77" t="s">
        <v>36</v>
      </c>
      <c r="O11" s="77" t="s">
        <v>37</v>
      </c>
      <c r="P11" s="77"/>
      <c r="Q11" s="77" t="s">
        <v>36</v>
      </c>
      <c r="R11" s="77" t="s">
        <v>37</v>
      </c>
    </row>
    <row r="12" s="69" customFormat="1" spans="2:18">
      <c r="B12" s="87" t="s">
        <v>38</v>
      </c>
      <c r="C12" s="87" t="s">
        <v>31</v>
      </c>
      <c r="D12" s="77" t="s">
        <v>39</v>
      </c>
      <c r="E12" s="77"/>
      <c r="F12" s="77" t="s">
        <v>40</v>
      </c>
      <c r="G12" s="77" t="s">
        <v>41</v>
      </c>
      <c r="H12" s="77" t="s">
        <v>42</v>
      </c>
      <c r="I12" s="77" t="s">
        <v>35</v>
      </c>
      <c r="J12" s="77" t="s">
        <v>43</v>
      </c>
      <c r="K12" s="77" t="s">
        <v>36</v>
      </c>
      <c r="L12" s="77" t="s">
        <v>37</v>
      </c>
      <c r="M12" s="77" t="s">
        <v>28</v>
      </c>
      <c r="N12" s="77" t="s">
        <v>36</v>
      </c>
      <c r="O12" s="77" t="s">
        <v>37</v>
      </c>
      <c r="P12" s="77" t="s">
        <v>29</v>
      </c>
      <c r="Q12" s="77" t="s">
        <v>36</v>
      </c>
      <c r="R12" s="77" t="s">
        <v>37</v>
      </c>
    </row>
    <row r="13" s="69" customFormat="1" spans="2:18">
      <c r="B13" s="87" t="s">
        <v>44</v>
      </c>
      <c r="C13" s="87" t="s">
        <v>31</v>
      </c>
      <c r="D13" s="77" t="s">
        <v>45</v>
      </c>
      <c r="E13" s="77"/>
      <c r="F13" s="77" t="s">
        <v>46</v>
      </c>
      <c r="G13" s="77" t="s">
        <v>41</v>
      </c>
      <c r="H13" s="77" t="s">
        <v>42</v>
      </c>
      <c r="I13" s="77" t="s">
        <v>41</v>
      </c>
      <c r="J13" s="77" t="s">
        <v>43</v>
      </c>
      <c r="K13" s="77" t="s">
        <v>36</v>
      </c>
      <c r="L13" s="77" t="s">
        <v>41</v>
      </c>
      <c r="M13" s="77" t="s">
        <v>28</v>
      </c>
      <c r="N13" s="77" t="s">
        <v>36</v>
      </c>
      <c r="O13" s="77" t="s">
        <v>41</v>
      </c>
      <c r="P13" s="77" t="s">
        <v>29</v>
      </c>
      <c r="Q13" s="77" t="s">
        <v>36</v>
      </c>
      <c r="R13" s="77" t="s">
        <v>41</v>
      </c>
    </row>
    <row r="17" s="69" customFormat="1" spans="2:17">
      <c r="B17" s="88"/>
      <c r="C17" s="88"/>
      <c r="D17" s="88"/>
      <c r="E17" s="88"/>
      <c r="F17" s="88"/>
      <c r="G17" s="88"/>
      <c r="H17" s="88"/>
      <c r="I17" s="88"/>
      <c r="J17" s="88"/>
      <c r="K17" s="88"/>
      <c r="L17" s="88"/>
      <c r="M17" s="88"/>
      <c r="N17" s="88"/>
      <c r="O17" s="88"/>
      <c r="P17" s="88"/>
      <c r="Q17" s="88"/>
    </row>
    <row r="18" s="69" customFormat="1" spans="2:17">
      <c r="B18" s="88"/>
      <c r="C18" s="88"/>
      <c r="D18" s="88"/>
      <c r="E18" s="88"/>
      <c r="F18" s="88"/>
      <c r="G18" s="88"/>
      <c r="H18" s="88"/>
      <c r="I18" s="88"/>
      <c r="J18" s="88"/>
      <c r="K18" s="88"/>
      <c r="L18" s="88"/>
      <c r="M18" s="88"/>
      <c r="N18" s="88"/>
      <c r="O18" s="88"/>
      <c r="P18" s="88"/>
      <c r="Q18" s="88"/>
    </row>
    <row r="19" s="69" customFormat="1" spans="2:17">
      <c r="B19" s="88"/>
      <c r="C19" s="88"/>
      <c r="D19" s="88"/>
      <c r="E19" s="88"/>
      <c r="F19" s="88"/>
      <c r="G19" s="88"/>
      <c r="H19" s="88"/>
      <c r="I19" s="88"/>
      <c r="J19" s="88"/>
      <c r="K19" s="88"/>
      <c r="L19" s="88"/>
      <c r="M19" s="88"/>
      <c r="N19" s="88"/>
      <c r="O19" s="88"/>
      <c r="P19" s="88"/>
      <c r="Q19" s="88"/>
    </row>
    <row r="20" s="69" customFormat="1" spans="2:17">
      <c r="B20" s="88"/>
      <c r="C20" s="88"/>
      <c r="D20" s="88"/>
      <c r="E20" s="88"/>
      <c r="F20" s="88"/>
      <c r="G20" s="88"/>
      <c r="H20" s="88"/>
      <c r="I20" s="88"/>
      <c r="J20" s="88"/>
      <c r="K20" s="88"/>
      <c r="L20" s="88"/>
      <c r="M20" s="88"/>
      <c r="N20" s="88"/>
      <c r="O20" s="88"/>
      <c r="P20" s="88"/>
      <c r="Q20" s="88"/>
    </row>
    <row r="21" s="69" customFormat="1" spans="2:17">
      <c r="B21" s="88"/>
      <c r="C21" s="88"/>
      <c r="D21" s="88"/>
      <c r="E21" s="88"/>
      <c r="F21" s="88"/>
      <c r="G21" s="88"/>
      <c r="H21" s="88"/>
      <c r="I21" s="88"/>
      <c r="J21" s="88"/>
      <c r="K21" s="88"/>
      <c r="L21" s="88"/>
      <c r="M21" s="88"/>
      <c r="N21" s="88"/>
      <c r="O21" s="88"/>
      <c r="P21" s="88"/>
      <c r="Q21" s="88"/>
    </row>
    <row r="22" s="69" customFormat="1" spans="2:17">
      <c r="B22" s="88"/>
      <c r="C22" s="88"/>
      <c r="D22" s="88"/>
      <c r="E22" s="88"/>
      <c r="F22" s="88"/>
      <c r="G22" s="88"/>
      <c r="H22" s="88"/>
      <c r="I22" s="88"/>
      <c r="J22" s="88"/>
      <c r="K22" s="88"/>
      <c r="L22" s="88"/>
      <c r="M22" s="88"/>
      <c r="N22" s="88"/>
      <c r="O22" s="88"/>
      <c r="P22" s="88"/>
      <c r="Q22" s="88"/>
    </row>
    <row r="23" s="69" customFormat="1" spans="2:17">
      <c r="B23" s="88"/>
      <c r="C23" s="88"/>
      <c r="D23" s="88"/>
      <c r="E23" s="88"/>
      <c r="F23" s="88"/>
      <c r="G23" s="88"/>
      <c r="H23" s="88"/>
      <c r="I23" s="88"/>
      <c r="J23" s="88"/>
      <c r="K23" s="88"/>
      <c r="L23" s="88"/>
      <c r="M23" s="88"/>
      <c r="N23" s="88"/>
      <c r="O23" s="88"/>
      <c r="P23" s="88"/>
      <c r="Q23" s="88"/>
    </row>
    <row r="24" s="69" customFormat="1" spans="2:17">
      <c r="B24" s="88"/>
      <c r="C24" s="88"/>
      <c r="D24" s="88"/>
      <c r="E24" s="88"/>
      <c r="F24" s="88"/>
      <c r="G24" s="88"/>
      <c r="H24" s="88"/>
      <c r="I24" s="88"/>
      <c r="J24" s="88"/>
      <c r="K24" s="88"/>
      <c r="L24" s="88"/>
      <c r="M24" s="88"/>
      <c r="N24" s="88"/>
      <c r="O24" s="88"/>
      <c r="P24" s="88"/>
      <c r="Q24" s="88"/>
    </row>
    <row r="25" s="69" customFormat="1" spans="2:17">
      <c r="B25" s="88"/>
      <c r="C25" s="88"/>
      <c r="D25" s="88"/>
      <c r="E25" s="88"/>
      <c r="F25" s="88"/>
      <c r="G25" s="88"/>
      <c r="H25" s="88"/>
      <c r="I25" s="88"/>
      <c r="J25" s="88"/>
      <c r="K25" s="88"/>
      <c r="L25" s="88"/>
      <c r="M25" s="88"/>
      <c r="N25" s="88"/>
      <c r="O25" s="88"/>
      <c r="P25" s="88"/>
      <c r="Q25" s="88"/>
    </row>
    <row r="26" s="69" customFormat="1" spans="2:17">
      <c r="B26" s="88"/>
      <c r="C26" s="88"/>
      <c r="D26" s="88"/>
      <c r="E26" s="88"/>
      <c r="F26" s="88"/>
      <c r="G26" s="88"/>
      <c r="H26" s="88"/>
      <c r="I26" s="88"/>
      <c r="J26" s="88"/>
      <c r="K26" s="88"/>
      <c r="L26" s="88"/>
      <c r="M26" s="88"/>
      <c r="N26" s="88"/>
      <c r="O26" s="88"/>
      <c r="P26" s="88"/>
      <c r="Q26" s="88"/>
    </row>
    <row r="27" s="69" customFormat="1" spans="2:17">
      <c r="B27" s="88"/>
      <c r="C27" s="88"/>
      <c r="D27" s="88"/>
      <c r="E27" s="88"/>
      <c r="F27" s="88"/>
      <c r="G27" s="88"/>
      <c r="H27" s="88"/>
      <c r="I27" s="88"/>
      <c r="J27" s="88"/>
      <c r="K27" s="88"/>
      <c r="L27" s="88"/>
      <c r="M27" s="88"/>
      <c r="N27" s="88"/>
      <c r="O27" s="88"/>
      <c r="P27" s="88"/>
      <c r="Q27" s="88"/>
    </row>
    <row r="28" s="69" customFormat="1" spans="2:17">
      <c r="B28" s="88"/>
      <c r="C28" s="88"/>
      <c r="D28" s="88"/>
      <c r="E28" s="88"/>
      <c r="F28" s="88"/>
      <c r="G28" s="88"/>
      <c r="H28" s="88"/>
      <c r="I28" s="88"/>
      <c r="J28" s="88"/>
      <c r="K28" s="88"/>
      <c r="L28" s="88"/>
      <c r="M28" s="88"/>
      <c r="N28" s="88"/>
      <c r="O28" s="88"/>
      <c r="P28" s="88"/>
      <c r="Q28" s="88"/>
    </row>
    <row r="29" s="69" customFormat="1" spans="2:17">
      <c r="B29" s="88"/>
      <c r="C29" s="88"/>
      <c r="D29" s="88"/>
      <c r="E29" s="88"/>
      <c r="F29" s="88"/>
      <c r="G29" s="88"/>
      <c r="H29" s="88"/>
      <c r="I29" s="88"/>
      <c r="J29" s="88"/>
      <c r="K29" s="88"/>
      <c r="L29" s="88"/>
      <c r="M29" s="88"/>
      <c r="N29" s="88"/>
      <c r="O29" s="88"/>
      <c r="P29" s="88"/>
      <c r="Q29" s="88"/>
    </row>
    <row r="30" s="69" customFormat="1" spans="2:17">
      <c r="B30" s="88"/>
      <c r="C30" s="88"/>
      <c r="D30" s="88"/>
      <c r="E30" s="88"/>
      <c r="F30" s="88"/>
      <c r="G30" s="88"/>
      <c r="H30" s="88"/>
      <c r="I30" s="88"/>
      <c r="J30" s="88"/>
      <c r="K30" s="88"/>
      <c r="L30" s="88"/>
      <c r="M30" s="88"/>
      <c r="N30" s="88"/>
      <c r="O30" s="88"/>
      <c r="P30" s="88"/>
      <c r="Q30" s="88"/>
    </row>
    <row r="31" s="69" customFormat="1" spans="2:17">
      <c r="B31" s="88"/>
      <c r="C31" s="88"/>
      <c r="D31" s="88"/>
      <c r="E31" s="88"/>
      <c r="F31" s="88"/>
      <c r="G31" s="88"/>
      <c r="H31" s="88"/>
      <c r="I31" s="88"/>
      <c r="J31" s="88"/>
      <c r="K31" s="88"/>
      <c r="L31" s="88"/>
      <c r="M31" s="88"/>
      <c r="N31" s="88"/>
      <c r="O31" s="88"/>
      <c r="P31" s="88"/>
      <c r="Q31" s="88"/>
    </row>
    <row r="32" s="69" customFormat="1" spans="2:17">
      <c r="B32" s="88"/>
      <c r="C32" s="88"/>
      <c r="D32" s="88"/>
      <c r="E32" s="88"/>
      <c r="F32" s="88"/>
      <c r="G32" s="88"/>
      <c r="H32" s="88"/>
      <c r="I32" s="88"/>
      <c r="J32" s="88"/>
      <c r="K32" s="88"/>
      <c r="L32" s="88"/>
      <c r="M32" s="88"/>
      <c r="N32" s="88"/>
      <c r="O32" s="88"/>
      <c r="P32" s="88"/>
      <c r="Q32" s="88"/>
    </row>
    <row r="33" s="69" customFormat="1" spans="2:17">
      <c r="B33" s="88"/>
      <c r="C33" s="88"/>
      <c r="D33" s="88"/>
      <c r="E33" s="88"/>
      <c r="F33" s="88"/>
      <c r="G33" s="88"/>
      <c r="H33" s="88"/>
      <c r="I33" s="88"/>
      <c r="J33" s="88"/>
      <c r="K33" s="88"/>
      <c r="L33" s="88"/>
      <c r="M33" s="88"/>
      <c r="N33" s="88"/>
      <c r="O33" s="88"/>
      <c r="P33" s="88"/>
      <c r="Q33" s="88"/>
    </row>
    <row r="34" s="69" customFormat="1" spans="2:17">
      <c r="B34" s="88"/>
      <c r="C34" s="88"/>
      <c r="D34" s="88"/>
      <c r="E34" s="88"/>
      <c r="F34" s="88"/>
      <c r="G34" s="88"/>
      <c r="H34" s="88"/>
      <c r="I34" s="88"/>
      <c r="J34" s="88"/>
      <c r="K34" s="88"/>
      <c r="L34" s="88"/>
      <c r="M34" s="88"/>
      <c r="N34" s="88"/>
      <c r="O34" s="88"/>
      <c r="P34" s="88"/>
      <c r="Q34" s="88"/>
    </row>
    <row r="35" s="69" customFormat="1" spans="2:17">
      <c r="B35" s="88"/>
      <c r="C35" s="88"/>
      <c r="D35" s="88"/>
      <c r="E35" s="88"/>
      <c r="F35" s="88"/>
      <c r="G35" s="88"/>
      <c r="H35" s="88"/>
      <c r="I35" s="88"/>
      <c r="J35" s="88"/>
      <c r="K35" s="88"/>
      <c r="L35" s="88"/>
      <c r="M35" s="88"/>
      <c r="N35" s="88"/>
      <c r="O35" s="88"/>
      <c r="P35" s="88"/>
      <c r="Q35" s="88"/>
    </row>
    <row r="36" s="69" customFormat="1" spans="2:17">
      <c r="B36" s="88"/>
      <c r="C36" s="88"/>
      <c r="D36" s="88"/>
      <c r="E36" s="88"/>
      <c r="F36" s="88"/>
      <c r="G36" s="88"/>
      <c r="H36" s="88"/>
      <c r="I36" s="88"/>
      <c r="J36" s="88"/>
      <c r="K36" s="88"/>
      <c r="L36" s="88"/>
      <c r="M36" s="88"/>
      <c r="N36" s="88"/>
      <c r="O36" s="88"/>
      <c r="P36" s="88"/>
      <c r="Q36" s="88"/>
    </row>
    <row r="37" s="69" customFormat="1" spans="2:17">
      <c r="B37" s="88"/>
      <c r="C37" s="88"/>
      <c r="D37" s="88"/>
      <c r="E37" s="88"/>
      <c r="F37" s="88"/>
      <c r="G37" s="88"/>
      <c r="H37" s="88"/>
      <c r="I37" s="88"/>
      <c r="J37" s="88"/>
      <c r="K37" s="88"/>
      <c r="L37" s="88"/>
      <c r="M37" s="88"/>
      <c r="N37" s="88"/>
      <c r="O37" s="88"/>
      <c r="P37" s="88"/>
      <c r="Q37" s="88"/>
    </row>
    <row r="38" s="69" customFormat="1" spans="2:17">
      <c r="B38" s="88"/>
      <c r="C38" s="88"/>
      <c r="D38" s="88"/>
      <c r="E38" s="88"/>
      <c r="F38" s="88"/>
      <c r="G38" s="88"/>
      <c r="H38" s="88"/>
      <c r="I38" s="88"/>
      <c r="J38" s="88"/>
      <c r="K38" s="88"/>
      <c r="L38" s="88"/>
      <c r="M38" s="88"/>
      <c r="N38" s="88"/>
      <c r="O38" s="88"/>
      <c r="P38" s="88"/>
      <c r="Q38" s="88"/>
    </row>
    <row r="39" s="69" customFormat="1" spans="2:17">
      <c r="B39" s="88"/>
      <c r="C39" s="88"/>
      <c r="D39" s="88"/>
      <c r="E39" s="88"/>
      <c r="F39" s="88"/>
      <c r="G39" s="88"/>
      <c r="H39" s="88"/>
      <c r="I39" s="88"/>
      <c r="J39" s="88"/>
      <c r="K39" s="88"/>
      <c r="L39" s="88"/>
      <c r="M39" s="88"/>
      <c r="N39" s="88"/>
      <c r="O39" s="88"/>
      <c r="P39" s="88"/>
      <c r="Q39" s="88"/>
    </row>
    <row r="40" s="69" customFormat="1" spans="2:17">
      <c r="B40" s="88"/>
      <c r="C40" s="88"/>
      <c r="D40" s="88"/>
      <c r="E40" s="88"/>
      <c r="F40" s="88"/>
      <c r="G40" s="88"/>
      <c r="H40" s="88"/>
      <c r="I40" s="88"/>
      <c r="J40" s="88"/>
      <c r="K40" s="88"/>
      <c r="L40" s="88"/>
      <c r="M40" s="88"/>
      <c r="N40" s="88"/>
      <c r="O40" s="88"/>
      <c r="P40" s="88"/>
      <c r="Q40" s="88"/>
    </row>
    <row r="41" s="69" customFormat="1" spans="2:17">
      <c r="B41" s="88"/>
      <c r="C41" s="88"/>
      <c r="D41" s="88"/>
      <c r="E41" s="88"/>
      <c r="F41" s="88"/>
      <c r="G41" s="88"/>
      <c r="H41" s="88"/>
      <c r="I41" s="88"/>
      <c r="J41" s="88"/>
      <c r="K41" s="88"/>
      <c r="L41" s="88"/>
      <c r="M41" s="88"/>
      <c r="N41" s="88"/>
      <c r="O41" s="88"/>
      <c r="P41" s="88"/>
      <c r="Q41" s="88"/>
    </row>
    <row r="42" s="69" customFormat="1" spans="2:17">
      <c r="B42" s="88"/>
      <c r="C42" s="88"/>
      <c r="D42" s="88"/>
      <c r="E42" s="88"/>
      <c r="F42" s="88"/>
      <c r="G42" s="88"/>
      <c r="H42" s="88"/>
      <c r="I42" s="88"/>
      <c r="J42" s="88"/>
      <c r="K42" s="88"/>
      <c r="L42" s="88"/>
      <c r="M42" s="88"/>
      <c r="N42" s="88"/>
      <c r="O42" s="88"/>
      <c r="P42" s="88"/>
      <c r="Q42" s="88"/>
    </row>
  </sheetData>
  <mergeCells count="8">
    <mergeCell ref="D8:J8"/>
    <mergeCell ref="K8:R8"/>
    <mergeCell ref="D9:E9"/>
    <mergeCell ref="F9:G9"/>
    <mergeCell ref="H9:J9"/>
    <mergeCell ref="K9:L9"/>
    <mergeCell ref="M9:O9"/>
    <mergeCell ref="P9:R9"/>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M17"/>
  <sheetViews>
    <sheetView workbookViewId="0">
      <selection activeCell="C18" sqref="C18"/>
    </sheetView>
  </sheetViews>
  <sheetFormatPr defaultColWidth="9" defaultRowHeight="14.25"/>
  <cols>
    <col min="1" max="1" width="9" style="69"/>
    <col min="2" max="3" width="12.775" style="69" customWidth="1"/>
    <col min="4" max="16384" width="9" style="69"/>
  </cols>
  <sheetData>
    <row r="8" s="69" customFormat="1" spans="2:13">
      <c r="B8" s="71" t="s">
        <v>47</v>
      </c>
      <c r="C8" s="71" t="s">
        <v>48</v>
      </c>
      <c r="D8" s="72" t="s">
        <v>15</v>
      </c>
      <c r="E8" s="73"/>
      <c r="F8" s="74" t="s">
        <v>16</v>
      </c>
      <c r="G8" s="74"/>
      <c r="H8" s="74" t="s">
        <v>49</v>
      </c>
      <c r="I8" s="74"/>
      <c r="J8" s="74" t="s">
        <v>50</v>
      </c>
      <c r="K8" s="74"/>
      <c r="L8" s="74" t="s">
        <v>51</v>
      </c>
      <c r="M8" s="74"/>
    </row>
    <row r="9" s="69" customFormat="1" spans="2:13">
      <c r="B9" s="75"/>
      <c r="C9" s="76"/>
      <c r="D9" s="77"/>
      <c r="E9" s="77"/>
      <c r="F9" s="77"/>
      <c r="G9" s="77"/>
      <c r="H9" s="77"/>
      <c r="I9" s="77"/>
      <c r="J9" s="77"/>
      <c r="K9" s="77"/>
      <c r="L9" s="77"/>
      <c r="M9" s="77"/>
    </row>
    <row r="10" s="69" customFormat="1" spans="2:13">
      <c r="B10" s="75"/>
      <c r="C10" s="71" t="s">
        <v>52</v>
      </c>
      <c r="D10" s="72" t="s">
        <v>51</v>
      </c>
      <c r="E10" s="73"/>
      <c r="F10" s="74" t="s">
        <v>50</v>
      </c>
      <c r="G10" s="74"/>
      <c r="H10" s="74" t="s">
        <v>15</v>
      </c>
      <c r="I10" s="74"/>
      <c r="J10" s="74" t="s">
        <v>16</v>
      </c>
      <c r="K10" s="74"/>
      <c r="L10" s="74" t="s">
        <v>49</v>
      </c>
      <c r="M10" s="74"/>
    </row>
    <row r="11" s="69" customFormat="1" spans="2:13">
      <c r="B11" s="76"/>
      <c r="C11" s="76"/>
      <c r="D11" s="77"/>
      <c r="E11" s="77"/>
      <c r="F11" s="77"/>
      <c r="G11" s="77"/>
      <c r="H11" s="77"/>
      <c r="I11" s="77"/>
      <c r="J11" s="77"/>
      <c r="K11" s="77"/>
      <c r="L11" s="77"/>
      <c r="M11" s="77"/>
    </row>
    <row r="12" s="69" customFormat="1" spans="2:5">
      <c r="B12" s="75" t="s">
        <v>53</v>
      </c>
      <c r="C12" s="78"/>
      <c r="D12" s="79" t="s">
        <v>51</v>
      </c>
      <c r="E12" s="79"/>
    </row>
    <row r="13" s="69" customFormat="1" spans="2:5">
      <c r="B13" s="76"/>
      <c r="C13" s="80"/>
      <c r="D13" s="77"/>
      <c r="E13" s="77"/>
    </row>
    <row r="14" s="69" customFormat="1" spans="2:9">
      <c r="B14" s="81" t="s">
        <v>54</v>
      </c>
      <c r="C14" s="71" t="s">
        <v>48</v>
      </c>
      <c r="D14" s="74" t="s">
        <v>15</v>
      </c>
      <c r="E14" s="74"/>
      <c r="F14" s="74" t="s">
        <v>16</v>
      </c>
      <c r="G14" s="74"/>
      <c r="H14" s="74" t="s">
        <v>49</v>
      </c>
      <c r="I14" s="74"/>
    </row>
    <row r="15" s="69" customFormat="1" spans="2:9">
      <c r="B15" s="82"/>
      <c r="C15" s="76"/>
      <c r="D15" s="83"/>
      <c r="E15" s="83"/>
      <c r="F15" s="83"/>
      <c r="G15" s="83"/>
      <c r="H15" s="83"/>
      <c r="I15" s="83"/>
    </row>
    <row r="16" s="69" customFormat="1" spans="2:13">
      <c r="B16" s="82"/>
      <c r="C16" s="71" t="s">
        <v>52</v>
      </c>
      <c r="D16" s="74" t="s">
        <v>15</v>
      </c>
      <c r="E16" s="74"/>
      <c r="F16" s="74" t="s">
        <v>16</v>
      </c>
      <c r="G16" s="74"/>
      <c r="H16" s="74" t="s">
        <v>49</v>
      </c>
      <c r="I16" s="74"/>
      <c r="J16" s="74" t="s">
        <v>50</v>
      </c>
      <c r="K16" s="74"/>
      <c r="L16" s="74" t="s">
        <v>51</v>
      </c>
      <c r="M16" s="74"/>
    </row>
    <row r="17" s="69" customFormat="1" spans="2:13">
      <c r="B17" s="84"/>
      <c r="C17" s="76"/>
      <c r="D17" s="77"/>
      <c r="E17" s="77"/>
      <c r="F17" s="77"/>
      <c r="G17" s="77"/>
      <c r="H17" s="77"/>
      <c r="I17" s="77"/>
      <c r="J17" s="77"/>
      <c r="K17" s="77"/>
      <c r="L17" s="77"/>
      <c r="M17" s="77"/>
    </row>
  </sheetData>
  <mergeCells count="27">
    <mergeCell ref="D8:E8"/>
    <mergeCell ref="F8:G8"/>
    <mergeCell ref="H8:I8"/>
    <mergeCell ref="J8:K8"/>
    <mergeCell ref="L8:M8"/>
    <mergeCell ref="D10:E10"/>
    <mergeCell ref="F10:G10"/>
    <mergeCell ref="H10:I10"/>
    <mergeCell ref="J10:K10"/>
    <mergeCell ref="L10:M10"/>
    <mergeCell ref="D12:E12"/>
    <mergeCell ref="D14:E14"/>
    <mergeCell ref="F14:G14"/>
    <mergeCell ref="H14:I14"/>
    <mergeCell ref="D16:E16"/>
    <mergeCell ref="F16:G16"/>
    <mergeCell ref="H16:I16"/>
    <mergeCell ref="J16:K16"/>
    <mergeCell ref="L16:M16"/>
    <mergeCell ref="B8:B11"/>
    <mergeCell ref="B12:B13"/>
    <mergeCell ref="B14:B17"/>
    <mergeCell ref="C8:C9"/>
    <mergeCell ref="C10:C11"/>
    <mergeCell ref="C12:C13"/>
    <mergeCell ref="C14:C15"/>
    <mergeCell ref="C16:C1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18" sqref="C18"/>
    </sheetView>
  </sheetViews>
  <sheetFormatPr defaultColWidth="9" defaultRowHeight="14.25"/>
  <cols>
    <col min="1" max="1" width="167.225" style="69" customWidth="1"/>
    <col min="2" max="16384" width="9" style="69"/>
  </cols>
  <sheetData>
    <row r="1" s="69" customFormat="1" ht="156.75" spans="1:1">
      <c r="A1" s="70" t="s">
        <v>55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6"/>
  <sheetViews>
    <sheetView workbookViewId="0">
      <selection activeCell="C18" sqref="C18"/>
    </sheetView>
  </sheetViews>
  <sheetFormatPr defaultColWidth="8.89166666666667" defaultRowHeight="13.5"/>
  <sheetData>
    <row r="1" ht="18.75" spans="1:6">
      <c r="A1" s="63" t="s">
        <v>56</v>
      </c>
      <c r="B1" s="63"/>
      <c r="C1" s="63"/>
      <c r="D1" s="63"/>
      <c r="E1" s="63"/>
      <c r="F1" s="63"/>
    </row>
    <row r="2" spans="1:6">
      <c r="A2" s="64" t="s">
        <v>57</v>
      </c>
      <c r="B2" s="64"/>
      <c r="C2" s="64" t="s">
        <v>58</v>
      </c>
      <c r="D2" s="64"/>
      <c r="E2" s="64" t="s">
        <v>59</v>
      </c>
      <c r="F2" s="64"/>
    </row>
    <row r="3" spans="1:6">
      <c r="A3" s="65" t="s">
        <v>60</v>
      </c>
      <c r="B3" s="65"/>
      <c r="C3" s="66"/>
      <c r="D3" s="66"/>
      <c r="E3" s="66"/>
      <c r="F3" s="66"/>
    </row>
    <row r="4" spans="1:6">
      <c r="A4" s="65" t="s">
        <v>61</v>
      </c>
      <c r="B4" s="65"/>
      <c r="C4" s="66"/>
      <c r="D4" s="66"/>
      <c r="E4" s="66"/>
      <c r="F4" s="66"/>
    </row>
    <row r="5" spans="1:6">
      <c r="A5" s="65" t="s">
        <v>62</v>
      </c>
      <c r="B5" s="65"/>
      <c r="C5" s="66"/>
      <c r="D5" s="66"/>
      <c r="E5" s="66"/>
      <c r="F5" s="66"/>
    </row>
    <row r="6" spans="1:6">
      <c r="A6" s="65" t="s">
        <v>63</v>
      </c>
      <c r="B6" s="65"/>
      <c r="C6" s="66" t="s">
        <v>64</v>
      </c>
      <c r="D6" s="66"/>
      <c r="E6" s="66"/>
      <c r="F6" s="66"/>
    </row>
    <row r="7" spans="1:6">
      <c r="A7" s="65" t="s">
        <v>65</v>
      </c>
      <c r="B7" s="65"/>
      <c r="C7" s="66" t="s">
        <v>66</v>
      </c>
      <c r="D7" s="66"/>
      <c r="E7" s="66"/>
      <c r="F7" s="66"/>
    </row>
    <row r="34" spans="4:19">
      <c r="D34" s="67" t="s">
        <v>67</v>
      </c>
      <c r="E34" s="68"/>
      <c r="F34" s="68"/>
      <c r="G34" s="68"/>
      <c r="P34" s="67" t="s">
        <v>68</v>
      </c>
      <c r="Q34" s="68"/>
      <c r="R34" s="68"/>
      <c r="S34" s="68"/>
    </row>
    <row r="35" spans="4:19">
      <c r="D35" s="68"/>
      <c r="E35" s="68"/>
      <c r="F35" s="68"/>
      <c r="G35" s="68"/>
      <c r="P35" s="68"/>
      <c r="Q35" s="68"/>
      <c r="R35" s="68"/>
      <c r="S35" s="68"/>
    </row>
    <row r="36" spans="4:19">
      <c r="D36" s="68"/>
      <c r="E36" s="68"/>
      <c r="F36" s="68"/>
      <c r="G36" s="68"/>
      <c r="P36" s="68"/>
      <c r="Q36" s="68"/>
      <c r="R36" s="68"/>
      <c r="S36" s="68"/>
    </row>
  </sheetData>
  <mergeCells count="19">
    <mergeCell ref="A1:F1"/>
    <mergeCell ref="A2:B2"/>
    <mergeCell ref="C2:D2"/>
    <mergeCell ref="E2:F2"/>
    <mergeCell ref="A3:B3"/>
    <mergeCell ref="C3:D3"/>
    <mergeCell ref="E3:F3"/>
    <mergeCell ref="A4:B4"/>
    <mergeCell ref="C4:D4"/>
    <mergeCell ref="E4:F4"/>
    <mergeCell ref="A5:B5"/>
    <mergeCell ref="C5:D5"/>
    <mergeCell ref="E5:F5"/>
    <mergeCell ref="A6:B6"/>
    <mergeCell ref="C6:F6"/>
    <mergeCell ref="A7:B7"/>
    <mergeCell ref="C7:F7"/>
    <mergeCell ref="D34:G36"/>
    <mergeCell ref="P34:S36"/>
  </mergeCells>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D22" sqref="D22"/>
    </sheetView>
  </sheetViews>
  <sheetFormatPr defaultColWidth="9" defaultRowHeight="14" customHeight="1" outlineLevelCol="3"/>
  <cols>
    <col min="1" max="1" width="33.1083333333333" customWidth="1"/>
    <col min="2" max="2" width="13.1083333333333" customWidth="1"/>
    <col min="3" max="3" width="24.3333333333333" customWidth="1"/>
    <col min="4" max="4" width="95.6666666666667" customWidth="1"/>
  </cols>
  <sheetData>
    <row r="1" s="56" customFormat="1" ht="27" customHeight="1" spans="1:4">
      <c r="A1" s="57" t="s">
        <v>69</v>
      </c>
      <c r="B1" s="57" t="s">
        <v>70</v>
      </c>
      <c r="C1" s="57" t="s">
        <v>71</v>
      </c>
      <c r="D1" s="57" t="s">
        <v>72</v>
      </c>
    </row>
    <row r="2" customHeight="1" spans="1:4">
      <c r="A2" s="58" t="s">
        <v>73</v>
      </c>
      <c r="B2" s="58" t="s">
        <v>74</v>
      </c>
      <c r="C2" s="58" t="s">
        <v>75</v>
      </c>
      <c r="D2" s="58" t="s">
        <v>76</v>
      </c>
    </row>
    <row r="3" customHeight="1" spans="1:4">
      <c r="A3" s="58" t="s">
        <v>73</v>
      </c>
      <c r="B3" s="58" t="s">
        <v>77</v>
      </c>
      <c r="C3" s="58" t="s">
        <v>78</v>
      </c>
      <c r="D3" s="58" t="s">
        <v>76</v>
      </c>
    </row>
    <row r="4" customHeight="1" spans="1:4">
      <c r="A4" s="58" t="s">
        <v>73</v>
      </c>
      <c r="B4" s="58" t="s">
        <v>79</v>
      </c>
      <c r="C4" s="58" t="s">
        <v>80</v>
      </c>
      <c r="D4" s="58" t="s">
        <v>76</v>
      </c>
    </row>
    <row r="5" customHeight="1" spans="1:4">
      <c r="A5" s="58" t="s">
        <v>73</v>
      </c>
      <c r="B5" s="58" t="s">
        <v>81</v>
      </c>
      <c r="C5" s="58" t="s">
        <v>82</v>
      </c>
      <c r="D5" s="58" t="s">
        <v>76</v>
      </c>
    </row>
    <row r="6" customHeight="1" spans="1:4">
      <c r="A6" s="59" t="s">
        <v>73</v>
      </c>
      <c r="B6" s="59" t="s">
        <v>83</v>
      </c>
      <c r="C6" s="59" t="s">
        <v>84</v>
      </c>
      <c r="D6" s="59"/>
    </row>
    <row r="7" customHeight="1" spans="1:4">
      <c r="A7" s="59" t="s">
        <v>73</v>
      </c>
      <c r="B7" s="59" t="s">
        <v>85</v>
      </c>
      <c r="C7" s="59" t="s">
        <v>86</v>
      </c>
      <c r="D7" s="59"/>
    </row>
    <row r="8" customHeight="1" spans="1:4">
      <c r="A8" s="58" t="s">
        <v>73</v>
      </c>
      <c r="B8" s="58" t="s">
        <v>87</v>
      </c>
      <c r="C8" s="58" t="s">
        <v>88</v>
      </c>
      <c r="D8" s="58" t="s">
        <v>76</v>
      </c>
    </row>
    <row r="9" customHeight="1" spans="1:4">
      <c r="A9" s="58" t="s">
        <v>73</v>
      </c>
      <c r="B9" s="58" t="s">
        <v>89</v>
      </c>
      <c r="C9" s="58" t="s">
        <v>90</v>
      </c>
      <c r="D9" s="58" t="s">
        <v>76</v>
      </c>
    </row>
    <row r="10" customHeight="1" spans="1:4">
      <c r="A10" s="58" t="s">
        <v>73</v>
      </c>
      <c r="B10" s="58" t="s">
        <v>91</v>
      </c>
      <c r="C10" s="58" t="s">
        <v>92</v>
      </c>
      <c r="D10" s="58" t="s">
        <v>76</v>
      </c>
    </row>
    <row r="11" customHeight="1" spans="1:4">
      <c r="A11" s="58" t="s">
        <v>73</v>
      </c>
      <c r="B11" s="58" t="s">
        <v>93</v>
      </c>
      <c r="C11" s="58" t="s">
        <v>94</v>
      </c>
      <c r="D11" s="58" t="s">
        <v>76</v>
      </c>
    </row>
    <row r="12" customHeight="1" spans="1:4">
      <c r="A12" s="58" t="s">
        <v>73</v>
      </c>
      <c r="B12" s="58" t="s">
        <v>95</v>
      </c>
      <c r="C12" s="58" t="s">
        <v>96</v>
      </c>
      <c r="D12" s="58" t="s">
        <v>97</v>
      </c>
    </row>
    <row r="13" customHeight="1" spans="1:4">
      <c r="A13" s="58" t="s">
        <v>73</v>
      </c>
      <c r="B13" s="58" t="s">
        <v>98</v>
      </c>
      <c r="C13" s="58" t="s">
        <v>99</v>
      </c>
      <c r="D13" s="58" t="s">
        <v>100</v>
      </c>
    </row>
    <row r="14" customHeight="1" spans="1:4">
      <c r="A14" s="58" t="s">
        <v>73</v>
      </c>
      <c r="B14" s="58" t="s">
        <v>101</v>
      </c>
      <c r="C14" s="58" t="s">
        <v>102</v>
      </c>
      <c r="D14" s="58" t="s">
        <v>103</v>
      </c>
    </row>
    <row r="15" customHeight="1" spans="1:4">
      <c r="A15" s="58" t="s">
        <v>73</v>
      </c>
      <c r="B15" s="58" t="s">
        <v>104</v>
      </c>
      <c r="C15" s="58" t="s">
        <v>105</v>
      </c>
      <c r="D15" s="58" t="s">
        <v>76</v>
      </c>
    </row>
    <row r="16" customHeight="1" spans="1:4">
      <c r="A16" s="58"/>
      <c r="B16" s="60" t="s">
        <v>106</v>
      </c>
      <c r="C16" s="60"/>
      <c r="D16" s="60"/>
    </row>
    <row r="17" customHeight="1" spans="1:4">
      <c r="A17" s="61"/>
      <c r="B17" s="60" t="s">
        <v>107</v>
      </c>
      <c r="C17" s="60"/>
      <c r="D17" s="60"/>
    </row>
    <row r="18" customHeight="1" spans="1:4">
      <c r="A18" s="59"/>
      <c r="B18" s="60" t="s">
        <v>108</v>
      </c>
      <c r="C18" s="60"/>
      <c r="D18" s="60"/>
    </row>
    <row r="19" customHeight="1" spans="1:4">
      <c r="A19" s="62"/>
      <c r="B19" s="60" t="s">
        <v>109</v>
      </c>
      <c r="C19" s="60"/>
      <c r="D19" s="60"/>
    </row>
  </sheetData>
  <customSheetViews>
    <customSheetView guid="{7C7462E1-4A37-4C2E-99C6-8F62E81568B7}" scale="145">
      <selection activeCell="B24" sqref="B24:D24"/>
      <pageMargins left="0.75" right="0.75" top="1" bottom="1" header="0.5" footer="0.5"/>
      <pageSetup paperSize="9" orientation="portrait"/>
      <headerFooter/>
    </customSheetView>
  </customSheetViews>
  <mergeCells count="4">
    <mergeCell ref="B16:D16"/>
    <mergeCell ref="B17:D17"/>
    <mergeCell ref="B18:D18"/>
    <mergeCell ref="B19:D19"/>
  </mergeCells>
  <pageMargins left="0.75" right="0.75" top="1" bottom="1" header="0.5" footer="0.5"/>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2"/>
  <sheetViews>
    <sheetView topLeftCell="A34" workbookViewId="0">
      <selection activeCell="C29" sqref="C29:C36"/>
    </sheetView>
  </sheetViews>
  <sheetFormatPr defaultColWidth="9" defaultRowHeight="13.5"/>
  <cols>
    <col min="1" max="1" width="3.25" customWidth="1"/>
    <col min="2" max="2" width="51.1333333333333" customWidth="1"/>
    <col min="3" max="3" width="70.8916666666667" customWidth="1"/>
    <col min="5" max="5" width="13.1333333333333" customWidth="1"/>
    <col min="8" max="8" width="9.13333333333333" customWidth="1"/>
    <col min="9" max="9" width="11.3333333333333" customWidth="1"/>
  </cols>
  <sheetData>
    <row r="1" spans="1:9">
      <c r="A1" s="7" t="s">
        <v>110</v>
      </c>
      <c r="B1" s="7"/>
      <c r="C1" s="7"/>
      <c r="D1" s="8" t="s">
        <v>111</v>
      </c>
      <c r="E1" s="8" t="s">
        <v>112</v>
      </c>
      <c r="F1" s="8" t="s">
        <v>113</v>
      </c>
      <c r="G1" s="8"/>
      <c r="H1" s="8"/>
      <c r="I1" s="47" t="s">
        <v>114</v>
      </c>
    </row>
    <row r="2" ht="22.5" spans="1:9">
      <c r="A2" s="7"/>
      <c r="B2" s="7"/>
      <c r="C2" s="7"/>
      <c r="D2" s="9"/>
      <c r="E2" s="9"/>
      <c r="F2" s="10" t="s">
        <v>75</v>
      </c>
      <c r="G2" s="10"/>
      <c r="H2" s="10"/>
      <c r="I2" s="48"/>
    </row>
    <row r="3" spans="1:9">
      <c r="A3" s="11" t="s">
        <v>115</v>
      </c>
      <c r="B3" s="11" t="s">
        <v>116</v>
      </c>
      <c r="C3" s="11" t="s">
        <v>117</v>
      </c>
      <c r="D3" s="11" t="s">
        <v>118</v>
      </c>
      <c r="E3" s="11" t="s">
        <v>119</v>
      </c>
      <c r="F3" s="11" t="s">
        <v>120</v>
      </c>
      <c r="G3" s="11" t="s">
        <v>8</v>
      </c>
      <c r="H3" s="11" t="s">
        <v>9</v>
      </c>
      <c r="I3" s="11" t="s">
        <v>121</v>
      </c>
    </row>
    <row r="4" ht="18.75" spans="1:9">
      <c r="A4" s="12" t="s">
        <v>122</v>
      </c>
      <c r="B4" s="13"/>
      <c r="C4" s="13"/>
      <c r="D4" s="13"/>
      <c r="E4" s="13"/>
      <c r="F4" s="13"/>
      <c r="G4" s="13"/>
      <c r="H4" s="13"/>
      <c r="I4" s="13"/>
    </row>
    <row r="5" ht="14.25" spans="1:9">
      <c r="A5" s="14" t="s">
        <v>123</v>
      </c>
      <c r="B5" s="15"/>
      <c r="C5" s="15"/>
      <c r="D5" s="15"/>
      <c r="E5" s="15"/>
      <c r="F5" s="15"/>
      <c r="G5" s="15"/>
      <c r="H5" s="15"/>
      <c r="I5" s="15"/>
    </row>
    <row r="6" ht="42.75" spans="1:9">
      <c r="A6" s="16">
        <v>1</v>
      </c>
      <c r="B6" s="17" t="s">
        <v>124</v>
      </c>
      <c r="C6" s="17" t="s">
        <v>125</v>
      </c>
      <c r="D6" s="18"/>
      <c r="E6" s="16"/>
      <c r="F6" s="19"/>
      <c r="G6" s="19"/>
      <c r="H6" s="19"/>
      <c r="I6" s="19"/>
    </row>
    <row r="7" ht="14.25" spans="1:9">
      <c r="A7" s="14" t="s">
        <v>126</v>
      </c>
      <c r="B7" s="15"/>
      <c r="C7" s="15"/>
      <c r="D7" s="15"/>
      <c r="E7" s="15"/>
      <c r="F7" s="15"/>
      <c r="G7" s="15"/>
      <c r="H7" s="15"/>
      <c r="I7" s="15"/>
    </row>
    <row r="8" ht="97" customHeight="1" spans="1:9">
      <c r="A8" s="16">
        <v>1</v>
      </c>
      <c r="B8" s="17" t="s">
        <v>127</v>
      </c>
      <c r="C8" s="17" t="str">
        <f>_xlfn.DISPIMG("ID_8F366E7EA20D4472A999D32E329C46EC",1)</f>
        <v>=DISPIMG("ID_8F366E7EA20D4472A999D32E329C46EC",1)</v>
      </c>
      <c r="D8" s="18"/>
      <c r="E8" s="16"/>
      <c r="F8" s="19"/>
      <c r="G8" s="19"/>
      <c r="H8" s="19"/>
      <c r="I8" s="19"/>
    </row>
    <row r="9" ht="14.25" spans="1:9">
      <c r="A9" s="14" t="s">
        <v>128</v>
      </c>
      <c r="B9" s="15"/>
      <c r="C9" s="15"/>
      <c r="D9" s="15"/>
      <c r="E9" s="15"/>
      <c r="F9" s="15"/>
      <c r="G9" s="15"/>
      <c r="H9" s="15"/>
      <c r="I9" s="15"/>
    </row>
    <row r="10" ht="71.25" spans="1:9">
      <c r="A10" s="22">
        <v>1</v>
      </c>
      <c r="B10" s="17" t="s">
        <v>129</v>
      </c>
      <c r="C10" s="17" t="s">
        <v>130</v>
      </c>
      <c r="D10" s="18"/>
      <c r="E10" s="16"/>
      <c r="F10" s="19"/>
      <c r="G10" s="19"/>
      <c r="H10" s="19"/>
      <c r="I10" s="19"/>
    </row>
    <row r="11" ht="14.25" spans="1:9">
      <c r="A11" s="22">
        <v>2</v>
      </c>
      <c r="B11" s="17" t="s">
        <v>131</v>
      </c>
      <c r="C11" s="17" t="s">
        <v>132</v>
      </c>
      <c r="D11" s="18"/>
      <c r="E11" s="16"/>
      <c r="F11" s="19"/>
      <c r="G11" s="19"/>
      <c r="H11" s="19"/>
      <c r="I11" s="19"/>
    </row>
    <row r="12" ht="14.25" spans="1:9">
      <c r="A12" s="14" t="s">
        <v>133</v>
      </c>
      <c r="B12" s="15"/>
      <c r="C12" s="15"/>
      <c r="D12" s="15"/>
      <c r="E12" s="15"/>
      <c r="F12" s="15"/>
      <c r="G12" s="15"/>
      <c r="H12" s="15"/>
      <c r="I12" s="15"/>
    </row>
    <row r="13" ht="28.5" spans="1:9">
      <c r="A13" s="23">
        <v>1</v>
      </c>
      <c r="B13" s="24" t="s">
        <v>134</v>
      </c>
      <c r="C13" s="15" t="s">
        <v>135</v>
      </c>
      <c r="D13" s="15"/>
      <c r="E13" s="15"/>
      <c r="F13" s="15"/>
      <c r="G13" s="15"/>
      <c r="H13" s="15"/>
      <c r="I13" s="15"/>
    </row>
    <row r="14" ht="14.25" spans="1:9">
      <c r="A14" s="25"/>
      <c r="B14" s="17" t="s">
        <v>136</v>
      </c>
      <c r="C14" s="17" t="s">
        <v>137</v>
      </c>
      <c r="D14" s="18"/>
      <c r="E14" s="18"/>
      <c r="F14" s="18"/>
      <c r="G14" s="16"/>
      <c r="H14" s="18"/>
      <c r="I14" s="16"/>
    </row>
    <row r="15" ht="14.25" spans="1:9">
      <c r="A15" s="25"/>
      <c r="B15" s="26" t="s">
        <v>138</v>
      </c>
      <c r="C15" s="26" t="s">
        <v>139</v>
      </c>
      <c r="D15" s="18"/>
      <c r="E15" s="18"/>
      <c r="F15" s="18"/>
      <c r="G15" s="16"/>
      <c r="H15" s="18"/>
      <c r="I15" s="16"/>
    </row>
    <row r="16" ht="14.25" spans="1:9">
      <c r="A16" s="25"/>
      <c r="B16" s="17" t="s">
        <v>140</v>
      </c>
      <c r="C16" s="17" t="s">
        <v>141</v>
      </c>
      <c r="D16" s="18"/>
      <c r="E16" s="18"/>
      <c r="F16" s="18"/>
      <c r="G16" s="16"/>
      <c r="H16" s="18"/>
      <c r="I16" s="16"/>
    </row>
    <row r="17" ht="14.25" spans="1:9">
      <c r="A17" s="27"/>
      <c r="B17" s="17" t="s">
        <v>142</v>
      </c>
      <c r="C17" s="17" t="s">
        <v>143</v>
      </c>
      <c r="D17" s="18"/>
      <c r="E17" s="18"/>
      <c r="F17" s="18"/>
      <c r="G17" s="16"/>
      <c r="H17" s="18"/>
      <c r="I17" s="16"/>
    </row>
    <row r="18" ht="102" customHeight="1" spans="1:9">
      <c r="A18" s="27"/>
      <c r="B18" s="23" t="s">
        <v>144</v>
      </c>
      <c r="C18" s="28" t="s">
        <v>145</v>
      </c>
      <c r="D18" s="18"/>
      <c r="E18" s="18"/>
      <c r="F18" s="18"/>
      <c r="G18" s="16"/>
      <c r="H18" s="18"/>
      <c r="I18" s="16"/>
    </row>
    <row r="19" ht="102" customHeight="1" spans="1:9">
      <c r="A19" s="27"/>
      <c r="B19" s="27"/>
      <c r="C19" s="28" t="str">
        <f>_xlfn.DISPIMG("ID_7D4CC523069A49D9AB07C2CB3051F1BF",1)</f>
        <v>=DISPIMG("ID_7D4CC523069A49D9AB07C2CB3051F1BF",1)</v>
      </c>
      <c r="D19" s="18"/>
      <c r="E19" s="18"/>
      <c r="F19" s="18"/>
      <c r="G19" s="16"/>
      <c r="H19" s="18"/>
      <c r="I19" s="16"/>
    </row>
    <row r="20" ht="14.25" spans="1:9">
      <c r="A20" s="14" t="s">
        <v>146</v>
      </c>
      <c r="B20" s="15"/>
      <c r="C20" s="15"/>
      <c r="D20" s="15"/>
      <c r="E20" s="15"/>
      <c r="F20" s="15"/>
      <c r="G20" s="15"/>
      <c r="H20" s="15"/>
      <c r="I20" s="15"/>
    </row>
    <row r="21" ht="30" customHeight="1" spans="1:9">
      <c r="A21" s="16">
        <v>1</v>
      </c>
      <c r="B21" s="17" t="s">
        <v>147</v>
      </c>
      <c r="C21" s="29" t="str">
        <f>_xlfn.DISPIMG("ID_67CDEEE1D1C94C07884E8B7B8205D8D2",1)</f>
        <v>=DISPIMG("ID_67CDEEE1D1C94C07884E8B7B8205D8D2",1)</v>
      </c>
      <c r="D21" s="15"/>
      <c r="E21" s="15"/>
      <c r="F21" s="15"/>
      <c r="G21" s="15"/>
      <c r="H21" s="15"/>
      <c r="I21" s="15"/>
    </row>
    <row r="22" ht="14.25" spans="1:9">
      <c r="A22" s="16"/>
      <c r="B22" s="17"/>
      <c r="C22" s="30"/>
      <c r="D22" s="15"/>
      <c r="E22" s="15"/>
      <c r="F22" s="15"/>
      <c r="G22" s="15"/>
      <c r="H22" s="15"/>
      <c r="I22" s="15"/>
    </row>
    <row r="23" ht="14.25" spans="1:9">
      <c r="A23" s="16"/>
      <c r="B23" s="17"/>
      <c r="C23" s="31"/>
      <c r="D23" s="18"/>
      <c r="E23" s="18"/>
      <c r="F23" s="18"/>
      <c r="G23" s="16"/>
      <c r="H23" s="18"/>
      <c r="I23" s="16"/>
    </row>
    <row r="24" ht="14.25" spans="1:9">
      <c r="A24" s="16">
        <v>2</v>
      </c>
      <c r="B24" s="17" t="s">
        <v>148</v>
      </c>
      <c r="C24" s="29" t="str">
        <f>_xlfn.DISPIMG("ID_09DC8A8EA50B41669C55CBCB4CA22A16",1)</f>
        <v>=DISPIMG("ID_09DC8A8EA50B41669C55CBCB4CA22A16",1)</v>
      </c>
      <c r="D24" s="18"/>
      <c r="E24" s="18"/>
      <c r="F24" s="18"/>
      <c r="G24" s="16"/>
      <c r="H24" s="18"/>
      <c r="I24" s="16"/>
    </row>
    <row r="25" ht="14.25" spans="1:9">
      <c r="A25" s="16"/>
      <c r="B25" s="17"/>
      <c r="C25" s="32"/>
      <c r="D25" s="18"/>
      <c r="E25" s="18"/>
      <c r="F25" s="18"/>
      <c r="G25" s="16"/>
      <c r="H25" s="18"/>
      <c r="I25" s="16"/>
    </row>
    <row r="26" ht="14.25" spans="1:9">
      <c r="A26" s="16"/>
      <c r="B26" s="17"/>
      <c r="C26" s="32"/>
      <c r="D26" s="18"/>
      <c r="E26" s="18"/>
      <c r="F26" s="18"/>
      <c r="G26" s="16"/>
      <c r="H26" s="18"/>
      <c r="I26" s="16"/>
    </row>
    <row r="27" ht="55" customHeight="1" spans="1:9">
      <c r="A27" s="16"/>
      <c r="B27" s="17"/>
      <c r="C27" s="33"/>
      <c r="D27" s="18"/>
      <c r="E27" s="18"/>
      <c r="F27" s="18"/>
      <c r="G27" s="16"/>
      <c r="H27" s="18"/>
      <c r="I27" s="16"/>
    </row>
    <row r="28" ht="28.5" spans="1:9">
      <c r="A28" s="16">
        <v>3</v>
      </c>
      <c r="B28" s="17" t="s">
        <v>149</v>
      </c>
      <c r="C28" s="34" t="s">
        <v>150</v>
      </c>
      <c r="D28" s="18"/>
      <c r="E28" s="18"/>
      <c r="F28" s="18"/>
      <c r="G28" s="16"/>
      <c r="H28" s="18"/>
      <c r="I28" s="16"/>
    </row>
    <row r="29" ht="14.25" spans="1:9">
      <c r="A29" s="16">
        <v>4</v>
      </c>
      <c r="B29" s="17" t="s">
        <v>151</v>
      </c>
      <c r="C29" s="29" t="str">
        <f>_xlfn.DISPIMG("ID_4C339B966CDF433194ABFC541D770094",1)</f>
        <v>=DISPIMG("ID_4C339B966CDF433194ABFC541D770094",1)</v>
      </c>
      <c r="D29" s="18"/>
      <c r="E29" s="18"/>
      <c r="F29" s="18"/>
      <c r="G29" s="16"/>
      <c r="H29" s="18"/>
      <c r="I29" s="16"/>
    </row>
    <row r="30" ht="14.25" spans="1:9">
      <c r="A30" s="16"/>
      <c r="B30" s="17"/>
      <c r="C30" s="32"/>
      <c r="D30" s="18"/>
      <c r="E30" s="18"/>
      <c r="F30" s="18"/>
      <c r="G30" s="16"/>
      <c r="H30" s="18"/>
      <c r="I30" s="16"/>
    </row>
    <row r="31" ht="14.25" spans="1:9">
      <c r="A31" s="16"/>
      <c r="B31" s="17"/>
      <c r="C31" s="32"/>
      <c r="D31" s="18"/>
      <c r="E31" s="18"/>
      <c r="F31" s="18"/>
      <c r="G31" s="16"/>
      <c r="H31" s="18"/>
      <c r="I31" s="16"/>
    </row>
    <row r="32" ht="14.25" spans="1:9">
      <c r="A32" s="16"/>
      <c r="B32" s="17"/>
      <c r="C32" s="32"/>
      <c r="D32" s="18"/>
      <c r="E32" s="18"/>
      <c r="F32" s="18"/>
      <c r="G32" s="16"/>
      <c r="H32" s="18"/>
      <c r="I32" s="16"/>
    </row>
    <row r="33" ht="14.25" spans="1:9">
      <c r="A33" s="16"/>
      <c r="B33" s="17"/>
      <c r="C33" s="32"/>
      <c r="D33" s="18"/>
      <c r="E33" s="18"/>
      <c r="F33" s="18"/>
      <c r="G33" s="16"/>
      <c r="H33" s="18"/>
      <c r="I33" s="16"/>
    </row>
    <row r="34" ht="14.25" spans="1:9">
      <c r="A34" s="16"/>
      <c r="B34" s="17"/>
      <c r="C34" s="32"/>
      <c r="D34" s="18"/>
      <c r="E34" s="18"/>
      <c r="F34" s="18"/>
      <c r="G34" s="16"/>
      <c r="H34" s="18"/>
      <c r="I34" s="16"/>
    </row>
    <row r="35" ht="14.25" spans="1:9">
      <c r="A35" s="16"/>
      <c r="B35" s="17"/>
      <c r="C35" s="32"/>
      <c r="D35" s="18"/>
      <c r="E35" s="18"/>
      <c r="F35" s="18"/>
      <c r="G35" s="16"/>
      <c r="H35" s="18"/>
      <c r="I35" s="16"/>
    </row>
    <row r="36" ht="82" customHeight="1" spans="1:9">
      <c r="A36" s="16"/>
      <c r="B36" s="17"/>
      <c r="C36" s="33"/>
      <c r="D36" s="18"/>
      <c r="E36" s="18"/>
      <c r="F36" s="18"/>
      <c r="G36" s="16"/>
      <c r="H36" s="18"/>
      <c r="I36" s="16"/>
    </row>
    <row r="37" ht="22" customHeight="1" spans="1:9">
      <c r="A37" s="16">
        <v>5</v>
      </c>
      <c r="B37" s="17" t="s">
        <v>152</v>
      </c>
      <c r="C37" s="35" t="str">
        <f>_xlfn.DISPIMG("ID_ECE765100A5F4E6A813037D1B6C7CA63",1)</f>
        <v>=DISPIMG("ID_ECE765100A5F4E6A813037D1B6C7CA63",1)</v>
      </c>
      <c r="D37" s="18"/>
      <c r="E37" s="18"/>
      <c r="F37" s="18"/>
      <c r="G37" s="16"/>
      <c r="H37" s="18"/>
      <c r="I37" s="16"/>
    </row>
    <row r="38" ht="14.25" spans="1:9">
      <c r="A38" s="16">
        <v>6</v>
      </c>
      <c r="B38" s="17" t="s">
        <v>153</v>
      </c>
      <c r="C38" s="29" t="str">
        <f>_xlfn.DISPIMG("ID_295566F5AE594F77BAA117A677FD8B3F",1)</f>
        <v>=DISPIMG("ID_295566F5AE594F77BAA117A677FD8B3F",1)</v>
      </c>
      <c r="D38" s="18"/>
      <c r="E38" s="18"/>
      <c r="F38" s="18"/>
      <c r="G38" s="16"/>
      <c r="H38" s="18"/>
      <c r="I38" s="16"/>
    </row>
    <row r="39" ht="14.25" spans="1:9">
      <c r="A39" s="16"/>
      <c r="B39" s="17"/>
      <c r="C39" s="32"/>
      <c r="D39" s="18"/>
      <c r="E39" s="18"/>
      <c r="F39" s="18"/>
      <c r="G39" s="16"/>
      <c r="H39" s="18"/>
      <c r="I39" s="16"/>
    </row>
    <row r="40" ht="14.25" spans="1:9">
      <c r="A40" s="16"/>
      <c r="B40" s="17"/>
      <c r="C40" s="32"/>
      <c r="D40" s="18"/>
      <c r="E40" s="18"/>
      <c r="F40" s="18"/>
      <c r="G40" s="16"/>
      <c r="H40" s="18"/>
      <c r="I40" s="16"/>
    </row>
    <row r="41" ht="27" customHeight="1" spans="1:9">
      <c r="A41" s="16"/>
      <c r="B41" s="17"/>
      <c r="C41" s="33"/>
      <c r="D41" s="18"/>
      <c r="E41" s="18"/>
      <c r="F41" s="18"/>
      <c r="G41" s="16"/>
      <c r="H41" s="18"/>
      <c r="I41" s="16"/>
    </row>
    <row r="42" ht="14.25" spans="1:9">
      <c r="A42" s="16">
        <v>7</v>
      </c>
      <c r="B42" s="17" t="s">
        <v>154</v>
      </c>
      <c r="C42" s="29" t="str">
        <f>_xlfn.DISPIMG("ID_AAADA0D3EEED4A54B13AE1ED37D8181B",1)</f>
        <v>=DISPIMG("ID_AAADA0D3EEED4A54B13AE1ED37D8181B",1)</v>
      </c>
      <c r="D42" s="18"/>
      <c r="E42" s="18"/>
      <c r="F42" s="18"/>
      <c r="G42" s="16"/>
      <c r="H42" s="18"/>
      <c r="I42" s="16"/>
    </row>
    <row r="43" ht="62" customHeight="1" spans="1:9">
      <c r="A43" s="16"/>
      <c r="B43" s="17"/>
      <c r="C43" s="33"/>
      <c r="D43" s="18"/>
      <c r="E43" s="18"/>
      <c r="F43" s="18"/>
      <c r="G43" s="16"/>
      <c r="H43" s="18"/>
      <c r="I43" s="16"/>
    </row>
    <row r="44" ht="14.25" spans="1:9">
      <c r="A44" s="16">
        <v>8</v>
      </c>
      <c r="B44" s="17" t="s">
        <v>155</v>
      </c>
      <c r="C44" s="29" t="str">
        <f>_xlfn.DISPIMG("ID_54C4363BBB514CDE834151BC72B6939A",1)</f>
        <v>=DISPIMG("ID_54C4363BBB514CDE834151BC72B6939A",1)</v>
      </c>
      <c r="D44" s="18"/>
      <c r="E44" s="18"/>
      <c r="F44" s="18"/>
      <c r="G44" s="16"/>
      <c r="H44" s="18"/>
      <c r="I44" s="16"/>
    </row>
    <row r="45" ht="14.25" spans="1:9">
      <c r="A45" s="16"/>
      <c r="B45" s="17"/>
      <c r="C45" s="32"/>
      <c r="D45" s="18"/>
      <c r="E45" s="18"/>
      <c r="F45" s="18"/>
      <c r="G45" s="16"/>
      <c r="H45" s="18"/>
      <c r="I45" s="16"/>
    </row>
    <row r="46" ht="63" customHeight="1" spans="1:9">
      <c r="A46" s="17"/>
      <c r="B46" s="17"/>
      <c r="C46" s="33"/>
      <c r="D46" s="18"/>
      <c r="E46" s="18"/>
      <c r="F46" s="18"/>
      <c r="G46" s="16"/>
      <c r="H46" s="18"/>
      <c r="I46" s="16"/>
    </row>
    <row r="47" ht="71" customHeight="1" spans="1:9">
      <c r="A47" s="16">
        <v>9</v>
      </c>
      <c r="B47" s="17" t="s">
        <v>156</v>
      </c>
      <c r="C47" s="35" t="str">
        <f>_xlfn.DISPIMG("ID_2E9DE204AD8C4A859130E3FD277D497E",1)</f>
        <v>=DISPIMG("ID_2E9DE204AD8C4A859130E3FD277D497E",1)</v>
      </c>
      <c r="D47" s="18"/>
      <c r="E47" s="18"/>
      <c r="F47" s="18"/>
      <c r="G47" s="16"/>
      <c r="H47" s="18"/>
      <c r="I47" s="16"/>
    </row>
    <row r="48" ht="132" customHeight="1" spans="1:9">
      <c r="A48" s="16">
        <v>10</v>
      </c>
      <c r="B48" s="17" t="s">
        <v>157</v>
      </c>
      <c r="C48" s="17" t="str">
        <f>_xlfn.DISPIMG("ID_5C27304F0A3442A68BB64C670D04D06C",1)</f>
        <v>=DISPIMG("ID_5C27304F0A3442A68BB64C670D04D06C",1)</v>
      </c>
      <c r="D48" s="18"/>
      <c r="E48" s="18"/>
      <c r="F48" s="18"/>
      <c r="G48" s="16"/>
      <c r="H48" s="18"/>
      <c r="I48" s="16"/>
    </row>
    <row r="49" ht="28.5" spans="1:9">
      <c r="A49" s="16">
        <v>11</v>
      </c>
      <c r="B49" s="17" t="s">
        <v>158</v>
      </c>
      <c r="C49" s="34" t="s">
        <v>159</v>
      </c>
      <c r="D49" s="18"/>
      <c r="E49" s="18"/>
      <c r="F49" s="18"/>
      <c r="G49" s="18"/>
      <c r="H49" s="18"/>
      <c r="I49" s="18"/>
    </row>
    <row r="50" ht="14.25" spans="1:9">
      <c r="A50" s="38" t="s">
        <v>160</v>
      </c>
      <c r="B50" s="38"/>
      <c r="C50" s="38"/>
      <c r="D50" s="38"/>
      <c r="E50" s="38"/>
      <c r="F50" s="38"/>
      <c r="G50" s="38"/>
      <c r="H50" s="38"/>
      <c r="I50" s="38"/>
    </row>
    <row r="51" ht="14.25" spans="1:9">
      <c r="A51" s="16">
        <v>1</v>
      </c>
      <c r="B51" s="16" t="s">
        <v>161</v>
      </c>
      <c r="C51" s="26" t="s">
        <v>162</v>
      </c>
      <c r="D51" s="18"/>
      <c r="E51" s="18"/>
      <c r="F51" s="18"/>
      <c r="G51" s="18"/>
      <c r="H51" s="18"/>
      <c r="I51" s="18"/>
    </row>
    <row r="52" ht="14.25" spans="1:9">
      <c r="A52" s="16"/>
      <c r="B52" s="52" t="str">
        <f>_xlfn.DISPIMG("ID_C011A97C40E647BAB12276E1318201A9",1)</f>
        <v>=DISPIMG("ID_C011A97C40E647BAB12276E1318201A9",1)</v>
      </c>
      <c r="C52" s="39" t="s">
        <v>163</v>
      </c>
      <c r="D52" s="18"/>
      <c r="E52" s="18"/>
      <c r="F52" s="18"/>
      <c r="G52" s="18"/>
      <c r="H52" s="18"/>
      <c r="I52" s="18"/>
    </row>
    <row r="53" ht="14.25" spans="1:9">
      <c r="A53" s="16"/>
      <c r="B53" s="53"/>
      <c r="C53" s="39"/>
      <c r="D53" s="18"/>
      <c r="E53" s="18"/>
      <c r="F53" s="18"/>
      <c r="G53" s="18"/>
      <c r="H53" s="18"/>
      <c r="I53" s="18"/>
    </row>
    <row r="54" ht="14.25" spans="1:9">
      <c r="A54" s="16"/>
      <c r="B54" s="53"/>
      <c r="C54" s="39"/>
      <c r="D54" s="18"/>
      <c r="E54" s="18"/>
      <c r="F54" s="18"/>
      <c r="G54" s="18"/>
      <c r="H54" s="18"/>
      <c r="I54" s="18"/>
    </row>
    <row r="55" ht="14.25" spans="1:9">
      <c r="A55" s="16"/>
      <c r="B55" s="54"/>
      <c r="C55" s="39"/>
      <c r="D55" s="18"/>
      <c r="E55" s="18"/>
      <c r="F55" s="18"/>
      <c r="G55" s="18"/>
      <c r="H55" s="18"/>
      <c r="I55" s="18"/>
    </row>
    <row r="56" ht="14.25" spans="1:9">
      <c r="A56" s="38" t="s">
        <v>164</v>
      </c>
      <c r="B56" s="38"/>
      <c r="C56" s="38"/>
      <c r="D56" s="38"/>
      <c r="E56" s="38"/>
      <c r="F56" s="38"/>
      <c r="G56" s="38"/>
      <c r="H56" s="38"/>
      <c r="I56" s="38"/>
    </row>
    <row r="57" ht="14.25" spans="1:9">
      <c r="A57" s="16">
        <v>1</v>
      </c>
      <c r="B57" s="16" t="s">
        <v>165</v>
      </c>
      <c r="C57" s="17" t="s">
        <v>166</v>
      </c>
      <c r="D57" s="18"/>
      <c r="E57" s="18"/>
      <c r="F57" s="18"/>
      <c r="G57" s="18"/>
      <c r="H57" s="18"/>
      <c r="I57" s="18"/>
    </row>
    <row r="58" ht="18.75" spans="1:9">
      <c r="A58" s="41" t="s">
        <v>167</v>
      </c>
      <c r="B58" s="42"/>
      <c r="C58" s="42"/>
      <c r="D58" s="42"/>
      <c r="E58" s="42"/>
      <c r="F58" s="42"/>
      <c r="G58" s="42"/>
      <c r="H58" s="42"/>
      <c r="I58" s="42"/>
    </row>
    <row r="59" spans="1:9">
      <c r="A59" s="43"/>
      <c r="B59" s="44"/>
      <c r="C59" s="44"/>
      <c r="D59" s="44"/>
      <c r="E59" s="44"/>
      <c r="F59" s="44"/>
      <c r="G59" s="44"/>
      <c r="H59" s="44"/>
      <c r="I59" s="44"/>
    </row>
    <row r="60" spans="1:9">
      <c r="A60" s="45"/>
      <c r="B60" s="46"/>
      <c r="C60" s="46"/>
      <c r="D60" s="46"/>
      <c r="E60" s="46"/>
      <c r="F60" s="46"/>
      <c r="G60" s="46"/>
      <c r="H60" s="46"/>
      <c r="I60" s="46"/>
    </row>
    <row r="61" ht="18.75" spans="1:9">
      <c r="A61" s="41" t="s">
        <v>168</v>
      </c>
      <c r="B61" s="42"/>
      <c r="C61" s="42"/>
      <c r="D61" s="42"/>
      <c r="E61" s="42"/>
      <c r="F61" s="42"/>
      <c r="G61" s="42"/>
      <c r="H61" s="42"/>
      <c r="I61" s="42"/>
    </row>
    <row r="62" spans="1:9">
      <c r="A62" s="49"/>
      <c r="B62" s="50"/>
      <c r="C62" s="50"/>
      <c r="D62" s="50"/>
      <c r="E62" s="50"/>
      <c r="F62" s="50"/>
      <c r="G62" s="50"/>
      <c r="H62" s="50"/>
      <c r="I62" s="51"/>
    </row>
  </sheetData>
  <customSheetViews>
    <customSheetView guid="{7C7462E1-4A37-4C2E-99C6-8F62E81568B7}" scale="140" topLeftCell="A44">
      <selection activeCell="C61" sqref="C61"/>
      <pageMargins left="0.75" right="0.75" top="1" bottom="1" header="0.5" footer="0.5"/>
      <pageSetup paperSize="9" orientation="portrait"/>
      <headerFooter/>
    </customSheetView>
  </customSheetViews>
  <mergeCells count="37">
    <mergeCell ref="F1:H1"/>
    <mergeCell ref="F2:H2"/>
    <mergeCell ref="A4:I4"/>
    <mergeCell ref="A5:I5"/>
    <mergeCell ref="A7:I7"/>
    <mergeCell ref="A9:I9"/>
    <mergeCell ref="A12:I12"/>
    <mergeCell ref="A20:I20"/>
    <mergeCell ref="A50:I50"/>
    <mergeCell ref="A56:I56"/>
    <mergeCell ref="A58:I58"/>
    <mergeCell ref="A59:I59"/>
    <mergeCell ref="A60:I60"/>
    <mergeCell ref="A61:I61"/>
    <mergeCell ref="A13:A17"/>
    <mergeCell ref="A21:A23"/>
    <mergeCell ref="A24:A27"/>
    <mergeCell ref="A29:A36"/>
    <mergeCell ref="A38:A41"/>
    <mergeCell ref="A42:A43"/>
    <mergeCell ref="A44:A46"/>
    <mergeCell ref="B18:B19"/>
    <mergeCell ref="B21:B23"/>
    <mergeCell ref="B24:B27"/>
    <mergeCell ref="B29:B36"/>
    <mergeCell ref="B38:B41"/>
    <mergeCell ref="B42:B43"/>
    <mergeCell ref="B44:B46"/>
    <mergeCell ref="B52:B55"/>
    <mergeCell ref="C21:C23"/>
    <mergeCell ref="C24:C27"/>
    <mergeCell ref="C29:C36"/>
    <mergeCell ref="C38:C41"/>
    <mergeCell ref="C42:C43"/>
    <mergeCell ref="C44:C46"/>
    <mergeCell ref="C52:C55"/>
    <mergeCell ref="A1:C2"/>
  </mergeCells>
  <conditionalFormatting sqref="E7">
    <cfRule type="expression" dxfId="0" priority="6" stopIfTrue="1">
      <formula>NOT(ISERROR(SEARCH("Fail",E7)))</formula>
    </cfRule>
    <cfRule type="expression" dxfId="1" priority="5" stopIfTrue="1">
      <formula>NOT(ISERROR(SEARCH("PASS",E7)))</formula>
    </cfRule>
  </conditionalFormatting>
  <conditionalFormatting sqref="E9">
    <cfRule type="expression" dxfId="1" priority="3" stopIfTrue="1">
      <formula>NOT(ISERROR(SEARCH("PASS",E9)))</formula>
    </cfRule>
    <cfRule type="expression" dxfId="0" priority="4" stopIfTrue="1">
      <formula>NOT(ISERROR(SEARCH("Fail",E9)))</formula>
    </cfRule>
  </conditionalFormatting>
  <conditionalFormatting sqref="E20:E22">
    <cfRule type="expression" dxfId="1" priority="1" stopIfTrue="1">
      <formula>NOT(ISERROR(SEARCH("PASS",E20)))</formula>
    </cfRule>
    <cfRule type="expression" dxfId="0" priority="2" stopIfTrue="1">
      <formula>NOT(ISERROR(SEARCH("Fail",E20)))</formula>
    </cfRule>
  </conditionalFormatting>
  <conditionalFormatting sqref="E5 E12:E13">
    <cfRule type="expression" dxfId="1" priority="31" stopIfTrue="1">
      <formula>NOT(ISERROR(SEARCH("PASS",E5)))</formula>
    </cfRule>
    <cfRule type="expression" dxfId="0" priority="32" stopIfTrue="1">
      <formula>NOT(ISERROR(SEARCH("Fail",E5)))</formula>
    </cfRule>
  </conditionalFormatting>
  <conditionalFormatting sqref="E6 G14:G19 I14:I19 G23:G48 I23:I48">
    <cfRule type="expression" dxfId="1" priority="33" stopIfTrue="1">
      <formula>NOT(ISERROR(SEARCH("PASS",E6)))</formula>
    </cfRule>
    <cfRule type="expression" dxfId="0" priority="34" stopIfTrue="1">
      <formula>NOT(ISERROR(SEARCH("Fail",E6)))</formula>
    </cfRule>
    <cfRule type="expression" dxfId="1" priority="35" stopIfTrue="1">
      <formula>NOT(ISERROR(SEARCH("PASS",E6)))</formula>
    </cfRule>
  </conditionalFormatting>
  <conditionalFormatting sqref="E8 E10:E11">
    <cfRule type="expression" dxfId="1" priority="7" stopIfTrue="1">
      <formula>NOT(ISERROR(SEARCH("PASS",E8)))</formula>
    </cfRule>
    <cfRule type="expression" dxfId="0" priority="8" stopIfTrue="1">
      <formula>NOT(ISERROR(SEARCH("Fail",E8)))</formula>
    </cfRule>
    <cfRule type="expression" dxfId="1" priority="9" stopIfTrue="1">
      <formula>NOT(ISERROR(SEARCH("PASS",E8)))</formula>
    </cfRule>
  </conditionalFormatting>
  <dataValidations count="2">
    <dataValidation type="list" allowBlank="1" showInputMessage="1" showErrorMessage="1" sqref="D6 D8 D57:E57 D10:D11 D23:E49 D14:E19 D51:E55">
      <formula1>"手动,GPIB,综测方案"</formula1>
    </dataValidation>
    <dataValidation type="list" allowBlank="1" showInputMessage="1" showErrorMessage="1" sqref="E6 E8 E10:E11">
      <formula1>"PASS,Fail,Delay,N/A"</formula1>
    </dataValidation>
  </dataValidations>
  <pageMargins left="0.75" right="0.75" top="1" bottom="1" header="0.5" footer="0.5"/>
  <pageSetup paperSize="9" orientation="portrait"/>
  <headerFooter/>
  <ignoredErrors>
    <ignoredError sqref="C37 C44 C48"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m e r g e F i l e   x m l n s = " h t t p s : / / w e b . w p s . c n / e t / 2 0 1 8 / m a i n "   x m l n s : s = " h t t p : / / s c h e m a s . o p e n x m l f o r m a t s . o r g / s p r e a d s h e e t m l / 2 0 0 6 / m a i n " > < l i s t F i l e / > < / m e r g e F i l e > 
</file>

<file path=customXml/item2.xml>��< ? x m l   v e r s i o n = " 1 . 0 "   s t a n d a l o n e = " y e s " ? > < s e t t i n g s   x m l n s = " h t t p s : / / w e b . w p s . c n / e t / 2 0 1 8 / m a i n " > < b o o k S e t t i n g s > < i s F i l t e r S h a r e d > 1 < / i s F i l t e r S h a r e d > < i s A u t o U p d a t e P a u s e d > 0 < / i s A u t o U p d a t e P a u s e d > < f i l t e r T y p e > c o n n < / f i l t e r T y p e > < / b o o k S e t t i n g s > < / s e t t i n g s > 
</file>

<file path=customXml/item3.xml>��< ? x m l   v e r s i o n = " 1 . 0 "   s t a n d a l o n e = " y e s " ? > < p i x e l a t o r s   x m l n s = " h t t p s : / / w e b . w p s . c n / e t / 2 0 1 8 / m a i n "   x m l n s : s = " h t t p : / / s c h e m a s . o p e n x m l f o r m a t s . o r g / s p r e a d s h e e t m l / 2 0 0 6 / m a i n " > < p i x e l a t o r L i s t   s h e e t S t i d = " 4 6 " / > < p i x e l a t o r L i s t   s h e e t S t i d = " 4 4 " / > < p i x e l a t o r L i s t   s h e e t S t i d = " 5 2 " / > < p i x e l a t o r L i s t   s h e e t S t i d = " 5 3 " / > < p i x e l a t o r L i s t   s h e e t S t i d = " 7 6 " / > < p i x e l a t o r L i s t   s h e e t S t i d = " 7 7 " / > < p i x e l a t o r L i s t   s h e e t S t i d = " 7 8 " / > < p i x e l a t o r L i s t   s h e e t S t i d = " 7 9 " / > < p i x e l a t o r L i s t   s h e e t S t i d = " 7 0 " / > < p i x e l a t o r L i s t   s h e e t S t i d = " 6 3 " / > < p i x e l a t o r L i s t   s h e e t S t i d = " 6 9 " / > < p i x e l a t o r L i s t   s h e e t S t i d = " 6 8 " / > < p i x e l a t o r L i s t   s h e e t S t i d = " 6 7 " / > < p i x e l a t o r L i s t   s h e e t S t i d = " 6 1 " / > < p i x e l a t o r L i s t   s h e e t S t i d = " 6 2 " / > < p i x e l a t o r L i s t   s h e e t S t i d = " 6 4 " / > < p i x e l a t o r L i s t   s h e e t S t i d = " 6 5 " / > < p i x e l a t o r L i s t   s h e e t S t i d = " 6 6 " / > < p i x e l a t o r L i s t   s h e e t S t i d = " 7 1 " / > < p i x e l a t o r L i s t   s h e e t S t i d = " 7 2 " / > < p i x e l a t o r L i s t   s h e e t S t i d = " 7 3 " / > < p i x e l a t o r L i s t   s h e e t S t i d = " 7 5 " / > < p i x e l a t o r L i s t   s h e e t S t i d = " 8 0 " / > < p i x e l a t o r L i s t   s h e e t S t i d = " 8 1 " / > < p i x e l a t o r L i s t   s h e e t S t i d = " 5 4 " / > < p i x e l a t o r L i s t   s h e e t S t i d = " 5 6 " / > < p i x e l a t o r L i s t   s h e e t S t i d = " 5 5 " / > < p i x e l a t o r L i s t   s h e e t S t i d = " 8 8 " / > < p i x e l a t o r L i s t   s h e e t S t i d = " 8 9 " / > < p i x e l a t o r L i s t   s h e e t S t i d = " 8 6 " / > < p i x e l a t o r L i s t   s h e e t S t i d = " 8 5 " / > < p i x e l a t o r L i s t   s h e e t S t i d = " 8 4 " / > < p i x e l a t o r L i s t   s h e e t S t i d = " 8 3 " / > < p i x e l a t o r L i s t   s h e e t S t i d = " 9 1 " / > < p i x e l a t o r L i s t   s h e e t S t i d = " 9 0 " / > < p i x e l a t o r L i s t   s h e e t S t i d = " 9 2 " / > < / p i x e l a t o r s > 
</file>

<file path=customXml/item4.xml>��< ? x m l   v e r s i o n = " 1 . 0 "   s t a n d a l o n e = " y e s " ? > < s h e e t I n t e r l i n e   x m l n s = " h t t p s : / / w e b . w p s . c n / e t / 2 0 1 8 / m a i n "   x m l n s : s = " h t t p : / / s c h e m a s . o p e n x m l f o r m a t s . o r g / s p r e a d s h e e t m l / 2 0 0 6 / m a i n " > < i n t e r l i n e I t e m   s h e e t S t i d = " 4 6 "   i n t e r l i n e O n O f f = " 0 "   i n t e r l i n e C o l o r = " 0 " / > < i n t e r l i n e I t e m   s h e e t S t i d = " 4 4 "   i n t e r l i n e O n O f f = " 0 "   i n t e r l i n e C o l o r = " 0 " / > < i n t e r l i n e I t e m   s h e e t S t i d = " 5 2 "   i n t e r l i n e O n O f f = " 0 "   i n t e r l i n e C o l o r = " 0 " / > < i n t e r l i n e I t e m   s h e e t S t i d = " 5 3 "   i n t e r l i n e O n O f f = " 0 "   i n t e r l i n e C o l o r = " 0 " / > < i n t e r l i n e I t e m   s h e e t S t i d = " 7 6 "   i n t e r l i n e O n O f f = " 0 "   i n t e r l i n e C o l o r = " 0 " / > < i n t e r l i n e I t e m   s h e e t S t i d = " 7 7 "   i n t e r l i n e O n O f f = " 0 "   i n t e r l i n e C o l o r = " 0 " / > < i n t e r l i n e I t e m   s h e e t S t i d = " 7 8 "   i n t e r l i n e O n O f f = " 0 "   i n t e r l i n e C o l o r = " 0 " / > < i n t e r l i n e I t e m   s h e e t S t i d = " 7 9 "   i n t e r l i n e O n O f f = " 0 "   i n t e r l i n e C o l o r = " 0 " / > < i n t e r l i n e I t e m   s h e e t S t i d = " 7 0 "   i n t e r l i n e O n O f f = " 0 "   i n t e r l i n e C o l o r = " 0 " / > < i n t e r l i n e I t e m   s h e e t S t i d = " 6 3 "   i n t e r l i n e O n O f f = " 0 "   i n t e r l i n e C o l o r = " 0 " / > < i n t e r l i n e I t e m   s h e e t S t i d = " 6 9 "   i n t e r l i n e O n O f f = " 0 "   i n t e r l i n e C o l o r = " 0 " / > < i n t e r l i n e I t e m   s h e e t S t i d = " 6 8 "   i n t e r l i n e O n O f f = " 0 "   i n t e r l i n e C o l o r = " 0 " / > < i n t e r l i n e I t e m   s h e e t S t i d = " 6 7 "   i n t e r l i n e O n O f f = " 0 "   i n t e r l i n e C o l o r = " 0 " / > < i n t e r l i n e I t e m   s h e e t S t i d = " 6 1 "   i n t e r l i n e O n O f f = " 0 "   i n t e r l i n e C o l o r = " 0 " / > < i n t e r l i n e I t e m   s h e e t S t i d = " 6 2 "   i n t e r l i n e O n O f f = " 0 "   i n t e r l i n e C o l o r = " 0 " / > < i n t e r l i n e I t e m   s h e e t S t i d = " 6 4 "   i n t e r l i n e O n O f f = " 0 "   i n t e r l i n e C o l o r = " 0 " / > < i n t e r l i n e I t e m   s h e e t S t i d = " 6 5 "   i n t e r l i n e O n O f f = " 0 "   i n t e r l i n e C o l o r = " 0 " / > < i n t e r l i n e I t e m   s h e e t S t i d = " 6 6 "   i n t e r l i n e O n O f f = " 0 "   i n t e r l i n e C o l o r = " 0 " / > < i n t e r l i n e I t e m   s h e e t S t i d = " 7 1 "   i n t e r l i n e O n O f f = " 0 "   i n t e r l i n e C o l o r = " 0 " / > < i n t e r l i n e I t e m   s h e e t S t i d = " 7 2 "   i n t e r l i n e O n O f f = " 0 "   i n t e r l i n e C o l o r = " 0 " / > < i n t e r l i n e I t e m   s h e e t S t i d = " 7 3 "   i n t e r l i n e O n O f f = " 0 "   i n t e r l i n e C o l o r = " 0 " / > < i n t e r l i n e I t e m   s h e e t S t i d = " 7 5 "   i n t e r l i n e O n O f f = " 0 "   i n t e r l i n e C o l o r = " 0 " / > < i n t e r l i n e I t e m   s h e e t S t i d = " 8 0 "   i n t e r l i n e O n O f f = " 0 "   i n t e r l i n e C o l o r = " 0 " / > < i n t e r l i n e I t e m   s h e e t S t i d = " 8 1 "   i n t e r l i n e O n O f f = " 0 "   i n t e r l i n e C o l o r = " 0 " / > < i n t e r l i n e I t e m   s h e e t S t i d = " 5 4 "   i n t e r l i n e O n O f f = " 0 "   i n t e r l i n e C o l o r = " 0 " / > < i n t e r l i n e I t e m   s h e e t S t i d = " 5 6 "   i n t e r l i n e O n O f f = " 0 "   i n t e r l i n e C o l o r = " 0 " / > < i n t e r l i n e I t e m   s h e e t S t i d = " 5 5 "   i n t e r l i n e O n O f f = " 0 "   i n t e r l i n e C o l o r = " 0 " / > < i n t e r l i n e I t e m   s h e e t S t i d = " 8 8 "   i n t e r l i n e O n O f f = " 0 "   i n t e r l i n e C o l o r = " 0 " / > < i n t e r l i n e I t e m   s h e e t S t i d = " 8 9 "   i n t e r l i n e O n O f f = " 0 "   i n t e r l i n e C o l o r = " 0 " / > < i n t e r l i n e I t e m   s h e e t S t i d = " 8 6 "   i n t e r l i n e O n O f f = " 0 "   i n t e r l i n e C o l o r = " 0 " / > < i n t e r l i n e I t e m   s h e e t S t i d = " 8 5 "   i n t e r l i n e O n O f f = " 0 "   i n t e r l i n e C o l o r = " 0 " / > < i n t e r l i n e I t e m   s h e e t S t i d = " 8 4 "   i n t e r l i n e O n O f f = " 0 "   i n t e r l i n e C o l o r = " 0 " / > < i n t e r l i n e I t e m   s h e e t S t i d = " 8 3 "   i n t e r l i n e O n O f f = " 0 "   i n t e r l i n e C o l o r = " 0 " / > < i n t e r l i n e I t e m   s h e e t S t i d = " 9 1 "   i n t e r l i n e O n O f f = " 0 "   i n t e r l i n e C o l o r = " 0 " / > < i n t e r l i n e I t e m   s h e e t S t i d = " 9 0 "   i n t e r l i n e O n O f f = " 0 "   i n t e r l i n e C o l o r = " 0 " / > < i n t e r l i n e I t e m   s h e e t S t i d = " 9 2 "   i n t e r l i n e O n O f f = " 0 "   i n t e r l i n e C o l o r = " 0 " / > < / s h e e t I n t e r l i n e > 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9F91F69C-6E8C-4246-BC25-297BFDC75D90}">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3F8FC9E7-9E3E-4D00-BC07-C2C84DFACBCF}">
  <ds:schemaRefs/>
</ds:datastoreItem>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15</vt:i4>
      </vt:variant>
    </vt:vector>
  </HeadingPairs>
  <TitlesOfParts>
    <vt:vector size="15" baseType="lpstr">
      <vt:lpstr>封面</vt:lpstr>
      <vt:lpstr>修订记录</vt:lpstr>
      <vt:lpstr>协议频段</vt:lpstr>
      <vt:lpstr>无线帧结构信息</vt:lpstr>
      <vt:lpstr>测量帧结构信息</vt:lpstr>
      <vt:lpstr>风险</vt:lpstr>
      <vt:lpstr>测试环境</vt:lpstr>
      <vt:lpstr>测试能力说明</vt:lpstr>
      <vt:lpstr>输出功率范围</vt:lpstr>
      <vt:lpstr>GFSK频率偏差</vt:lpstr>
      <vt:lpstr>PSK误差矢量幅度</vt:lpstr>
      <vt:lpstr>频率容限</vt:lpstr>
      <vt:lpstr>GFSK频段内发射</vt:lpstr>
      <vt:lpstr>PSK频段内发射</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S</dc:creator>
  <cp:lastModifiedBy>admin</cp:lastModifiedBy>
  <dcterms:created xsi:type="dcterms:W3CDTF">2006-09-15T11:21:00Z</dcterms:created>
  <dcterms:modified xsi:type="dcterms:W3CDTF">2024-11-21T15:28:23Z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2052-12.1.0.18912</vt:lpwstr>
  </property>
  <property fmtid="{D5CDD505-2E9C-101B-9397-08002B2CF9AE}" pid="3" name="ICV">
    <vt:lpwstr>3CB819EB31214FED944DA38E44CB0200_13</vt:lpwstr>
  </property>
</Properties>
</file>