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k\Documents\GitHub\FlightDynamicsSVV\FlightDataAnalysis\"/>
    </mc:Choice>
  </mc:AlternateContent>
  <xr:revisionPtr revIDLastSave="0" documentId="13_ncr:1_{F7BF57F6-A34C-468A-8AE7-5B666529A64E}" xr6:coauthVersionLast="45" xr6:coauthVersionMax="45" xr10:uidLastSave="{00000000-0000-0000-0000-000000000000}"/>
  <bookViews>
    <workbookView xWindow="17400" yWindow="2985" windowWidth="2877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6" i="1"/>
  <c r="G8" i="1"/>
  <c r="E13" i="1"/>
  <c r="E15" i="1"/>
  <c r="E17" i="1"/>
  <c r="F3" i="1" l="1"/>
  <c r="F4" i="1"/>
  <c r="F5" i="1"/>
  <c r="F6" i="1"/>
  <c r="F7" i="1"/>
  <c r="F8" i="1"/>
  <c r="E3" i="1"/>
  <c r="E4" i="1"/>
  <c r="E5" i="1"/>
  <c r="E6" i="1"/>
  <c r="E7" i="1"/>
  <c r="E8" i="1"/>
  <c r="B3" i="1"/>
  <c r="B4" i="1"/>
  <c r="B5" i="1"/>
  <c r="B6" i="1"/>
  <c r="B7" i="1"/>
  <c r="B8" i="1"/>
  <c r="B12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<sst xmlns="http://schemas.openxmlformats.org/spreadsheetml/2006/main" count="26" uniqueCount="13">
  <si>
    <t>Flight data</t>
  </si>
  <si>
    <t>Graph</t>
  </si>
  <si>
    <t>eigenvalue</t>
  </si>
  <si>
    <t>Phugoid</t>
  </si>
  <si>
    <t>Dutch roll</t>
  </si>
  <si>
    <t>Damped dutch roll</t>
  </si>
  <si>
    <t>Reference data</t>
  </si>
  <si>
    <t>real</t>
  </si>
  <si>
    <t>imaginary</t>
  </si>
  <si>
    <t>real off %</t>
  </si>
  <si>
    <t>imaginary off%</t>
  </si>
  <si>
    <t>Column1</t>
  </si>
  <si>
    <t>difference in own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</si>
</sst>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numFmt numFmtId="15" formatCode="0.00E+00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A8819-4482-42F7-9DD2-63561BB7C700}" name="Table1" displayName="Table1" ref="A2:G8" totalsRowShown="0">
  <autoFilter ref="A2:G8" xr:uid="{ECDCA75F-B462-492C-8E20-C2001A1330E8}"/>
  <tableColumns count="7">
    <tableColumn id="1" xr3:uid="{12EC68D1-0E18-4EB7-AD39-A25BB9BAEB02}" name="Graph"/>
    <tableColumn id="2" xr3:uid="{48610438-8629-4955-8C5F-30211FE85251}" name="eigenvalue" dataDxfId="4">
      <calculatedColumnFormula>ROUND(Table1[[#This Row],[real]],4)&amp;"±"&amp;ROUND(Table1[[#This Row],[imaginary]],4)&amp;"i"</calculatedColumnFormula>
    </tableColumn>
    <tableColumn id="6" xr3:uid="{B2B33483-A50D-432B-9BB7-6B42D3EC130C}" name="real"/>
    <tableColumn id="3" xr3:uid="{5A705D55-5495-4C03-81BF-CAF71DF2E418}" name="imaginary"/>
    <tableColumn id="4" xr3:uid="{3A3A0476-E077-44C8-8BF5-ED93A85CEF1C}" name="real off %" dataDxfId="3">
      <calculatedColumnFormula>(Table1[[#This Row],[real]]-C12)/C12</calculatedColumnFormula>
    </tableColumn>
    <tableColumn id="5" xr3:uid="{07DB665B-B7CD-4228-B14A-5F9BDFDB42F9}" name="imaginary off%" dataDxfId="2">
      <calculatedColumnFormula>(Table1[[#This Row],[imaginary]]-D12)/D12</calculatedColumnFormula>
    </tableColumn>
    <tableColumn id="7" xr3:uid="{1623BA71-A95F-4E6D-BEA8-F186B30214DA}" name="Column1" dataDxfId="0">
      <calculatedColumnFormula>Table1[[#This Row],[real]]/C2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1EF1D-F9C7-4CE7-9487-5CB7D3D3FF2C}" name="Table13" displayName="Table13" ref="A11:E17" totalsRowShown="0">
  <autoFilter ref="A11:E17" xr:uid="{9F66E4DC-96A2-4C5F-8ECF-D2ED63A5333A}"/>
  <tableColumns count="5">
    <tableColumn id="1" xr3:uid="{6246D3A4-C755-4D87-A3A8-B465C32115BD}" name="Graph"/>
    <tableColumn id="2" xr3:uid="{CEF68AD3-6326-4931-91F5-06ACB5CC15CE}" name="eigenvalue" dataDxfId="5">
      <calculatedColumnFormula>ROUND(Table13[[#This Row],[real]],4)&amp;"±"&amp;ROUND(Table13[[#This Row],[imaginary]],4)&amp;"i"</calculatedColumnFormula>
    </tableColumn>
    <tableColumn id="3" xr3:uid="{0A5F0D52-41AB-4DE5-8281-35A7B838FC5E}" name="real"/>
    <tableColumn id="4" xr3:uid="{28CF6241-4E6C-448F-AD8A-C29D221BE41B}" name="imaginary"/>
    <tableColumn id="5" xr3:uid="{EB4E6C99-B0B7-48C4-8141-8DC90171C5B4}" name="difference in own column" dataDxfId="1">
      <calculatedColumnFormula>Table13[[#This Row],[real]]/C11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5" sqref="D25"/>
    </sheetView>
  </sheetViews>
  <sheetFormatPr defaultRowHeight="15" x14ac:dyDescent="0.25"/>
  <cols>
    <col min="1" max="1" width="17.5703125" bestFit="1" customWidth="1"/>
    <col min="2" max="2" width="17.28515625" bestFit="1" customWidth="1"/>
  </cols>
  <sheetData>
    <row r="1" spans="1:7" x14ac:dyDescent="0.25">
      <c r="A1" s="1" t="s">
        <v>0</v>
      </c>
      <c r="B1" s="1"/>
    </row>
    <row r="2" spans="1:7" x14ac:dyDescent="0.25">
      <c r="A2" t="s">
        <v>1</v>
      </c>
      <c r="B2" t="s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3</v>
      </c>
      <c r="B3" t="str">
        <f>ROUND(Table1[[#This Row],[real]],4)&amp;"±"&amp;ROUND(Table1[[#This Row],[imaginary]],4)&amp;"i"</f>
        <v>-0.0001±0.0031i</v>
      </c>
      <c r="C3" s="2">
        <v>-8.5307000000000002E-5</v>
      </c>
      <c r="D3">
        <v>3.0999999999999999E-3</v>
      </c>
      <c r="E3" s="3">
        <f>(Table1[[#This Row],[real]]-C12)/C12</f>
        <v>-0.25306890815165051</v>
      </c>
      <c r="F3" s="3">
        <f>(Table1[[#This Row],[imaginary]]-D12)/D12</f>
        <v>-8.8235294117647037E-2</v>
      </c>
      <c r="G3" s="2"/>
    </row>
    <row r="4" spans="1:7" x14ac:dyDescent="0.25">
      <c r="A4" t="s">
        <v>3</v>
      </c>
      <c r="B4" t="str">
        <f>ROUND(Table1[[#This Row],[real]],4)&amp;"±"&amp;ROUND(Table1[[#This Row],[imaginary]],4)&amp;"i"</f>
        <v>-0.0001±0.0031i</v>
      </c>
      <c r="C4" s="2">
        <v>-8.5307000000000002E-5</v>
      </c>
      <c r="D4">
        <v>3.0999999999999999E-3</v>
      </c>
      <c r="E4" s="3">
        <f>(Table1[[#This Row],[real]]-C13)/C13</f>
        <v>-0.25306890815165051</v>
      </c>
      <c r="F4" s="3">
        <f>(Table1[[#This Row],[imaginary]]-D13)/D13</f>
        <v>-8.8235294117647037E-2</v>
      </c>
      <c r="G4" s="3">
        <f>Table1[[#This Row],[real]]/C3</f>
        <v>1</v>
      </c>
    </row>
    <row r="5" spans="1:7" x14ac:dyDescent="0.25">
      <c r="A5" t="s">
        <v>4</v>
      </c>
      <c r="B5" t="str">
        <f>ROUND(Table1[[#This Row],[real]],4)&amp;"±"&amp;ROUND(Table1[[#This Row],[imaginary]],4)&amp;"i"</f>
        <v>-0.0172±0.1529i</v>
      </c>
      <c r="C5">
        <v>-1.72E-2</v>
      </c>
      <c r="D5">
        <v>0.15290000000000001</v>
      </c>
      <c r="E5" s="3">
        <f>(Table1[[#This Row],[real]]-C14)/C14</f>
        <v>5.8479532163742331E-3</v>
      </c>
      <c r="F5" s="3">
        <f>(Table1[[#This Row],[imaginary]]-D14)/D14</f>
        <v>-0.1448545861297538</v>
      </c>
      <c r="G5" s="3"/>
    </row>
    <row r="6" spans="1:7" x14ac:dyDescent="0.25">
      <c r="A6" t="s">
        <v>4</v>
      </c>
      <c r="B6" t="str">
        <f>ROUND(Table1[[#This Row],[real]],4)&amp;"±"&amp;ROUND(Table1[[#This Row],[imaginary]],4)&amp;"i"</f>
        <v>-0.0154±0.1535i</v>
      </c>
      <c r="C6">
        <v>-1.54E-2</v>
      </c>
      <c r="D6">
        <v>0.1535</v>
      </c>
      <c r="E6" s="3">
        <f>(Table1[[#This Row],[real]]-C15)/C15</f>
        <v>-0.16304347826086951</v>
      </c>
      <c r="F6" s="3">
        <f>(Table1[[#This Row],[imaginary]]-D15)/D15</f>
        <v>-0.14816870144284131</v>
      </c>
      <c r="G6" s="3">
        <f>Table1[[#This Row],[real]]/C5</f>
        <v>0.89534883720930236</v>
      </c>
    </row>
    <row r="7" spans="1:7" x14ac:dyDescent="0.25">
      <c r="A7" t="s">
        <v>5</v>
      </c>
      <c r="B7" t="str">
        <f>ROUND(Table1[[#This Row],[real]],4)&amp;"±"&amp;ROUND(Table1[[#This Row],[imaginary]],4)&amp;"i"</f>
        <v>-0.0252±0.1672i</v>
      </c>
      <c r="C7">
        <v>-2.52E-2</v>
      </c>
      <c r="D7">
        <v>0.16719999999999999</v>
      </c>
      <c r="E7" s="3">
        <f>(Table1[[#This Row],[real]]-C16)/C16</f>
        <v>8.1545064377682358E-2</v>
      </c>
      <c r="F7" s="3">
        <f>(Table1[[#This Row],[imaginary]]-D16)/D16</f>
        <v>-0.12643678160919541</v>
      </c>
      <c r="G7" s="3"/>
    </row>
    <row r="8" spans="1:7" x14ac:dyDescent="0.25">
      <c r="A8" t="s">
        <v>5</v>
      </c>
      <c r="B8" t="str">
        <f>ROUND(Table1[[#This Row],[real]],4)&amp;"±"&amp;ROUND(Table1[[#This Row],[imaginary]],4)&amp;"i"</f>
        <v>-0.0382±0.1672i</v>
      </c>
      <c r="C8">
        <v>-3.8199999999999998E-2</v>
      </c>
      <c r="D8">
        <v>0.16719999999999999</v>
      </c>
      <c r="E8" s="3">
        <f>(Table1[[#This Row],[real]]-C17)/C17</f>
        <v>0</v>
      </c>
      <c r="F8" s="3">
        <f>(Table1[[#This Row],[imaginary]]-D17)/D17</f>
        <v>-0.15640766902119072</v>
      </c>
      <c r="G8" s="3">
        <f>Table1[[#This Row],[real]]/C7</f>
        <v>1.5158730158730158</v>
      </c>
    </row>
    <row r="10" spans="1:7" x14ac:dyDescent="0.25">
      <c r="A10" s="1" t="s">
        <v>6</v>
      </c>
      <c r="B10" s="1"/>
    </row>
    <row r="11" spans="1:7" x14ac:dyDescent="0.25">
      <c r="A11" t="s">
        <v>1</v>
      </c>
      <c r="B11" t="s">
        <v>2</v>
      </c>
      <c r="C11" t="s">
        <v>7</v>
      </c>
      <c r="D11" t="s">
        <v>8</v>
      </c>
      <c r="E11" t="s">
        <v>12</v>
      </c>
    </row>
    <row r="12" spans="1:7" x14ac:dyDescent="0.25">
      <c r="A12" t="s">
        <v>3</v>
      </c>
      <c r="B12" t="str">
        <f>ROUND(Table13[[#This Row],[real]],4)&amp;"±"&amp;ROUND(Table13[[#This Row],[imaginary]],4)&amp;"i"</f>
        <v>-0.0001±0.0034i</v>
      </c>
      <c r="C12" s="2">
        <v>-1.1421000000000001E-4</v>
      </c>
      <c r="D12">
        <v>3.3999999999999998E-3</v>
      </c>
    </row>
    <row r="13" spans="1:7" x14ac:dyDescent="0.25">
      <c r="A13" t="s">
        <v>3</v>
      </c>
      <c r="B13" t="str">
        <f>ROUND(Table13[[#This Row],[real]],4)&amp;"±"&amp;ROUND(Table13[[#This Row],[imaginary]],4)&amp;"i"</f>
        <v>-0.0001±0.0034i</v>
      </c>
      <c r="C13" s="2">
        <v>-1.1421000000000001E-4</v>
      </c>
      <c r="D13">
        <v>3.3999999999999998E-3</v>
      </c>
      <c r="E13" s="3">
        <f>Table13[[#This Row],[real]]/C12</f>
        <v>1</v>
      </c>
    </row>
    <row r="14" spans="1:7" x14ac:dyDescent="0.25">
      <c r="A14" t="s">
        <v>4</v>
      </c>
      <c r="B14" t="str">
        <f>ROUND(Table13[[#This Row],[real]],4)&amp;"±"&amp;ROUND(Table13[[#This Row],[imaginary]],4)&amp;"i"</f>
        <v>-0.0171±0.1788i</v>
      </c>
      <c r="C14">
        <v>-1.7100000000000001E-2</v>
      </c>
      <c r="D14">
        <v>0.17879999999999999</v>
      </c>
      <c r="E14" s="3"/>
    </row>
    <row r="15" spans="1:7" x14ac:dyDescent="0.25">
      <c r="A15" t="s">
        <v>4</v>
      </c>
      <c r="B15" t="str">
        <f>ROUND(Table13[[#This Row],[real]],4)&amp;"±"&amp;ROUND(Table13[[#This Row],[imaginary]],4)&amp;"i"</f>
        <v>-0.0184±0.1802i</v>
      </c>
      <c r="C15">
        <v>-1.84E-2</v>
      </c>
      <c r="D15">
        <v>0.1802</v>
      </c>
      <c r="E15" s="3">
        <f>Table13[[#This Row],[real]]/C14</f>
        <v>1.0760233918128654</v>
      </c>
    </row>
    <row r="16" spans="1:7" x14ac:dyDescent="0.25">
      <c r="A16" t="s">
        <v>5</v>
      </c>
      <c r="B16" t="str">
        <f>ROUND(Table13[[#This Row],[real]],4)&amp;"±"&amp;ROUND(Table13[[#This Row],[imaginary]],4)&amp;"i"</f>
        <v>-0.0233±0.1914i</v>
      </c>
      <c r="C16">
        <v>-2.3300000000000001E-2</v>
      </c>
      <c r="D16">
        <v>0.19139999999999999</v>
      </c>
      <c r="E16" s="3"/>
    </row>
    <row r="17" spans="1:5" x14ac:dyDescent="0.25">
      <c r="A17" t="s">
        <v>5</v>
      </c>
      <c r="B17" t="str">
        <f>ROUND(Table13[[#This Row],[real]],4)&amp;"±"&amp;ROUND(Table13[[#This Row],[imaginary]],4)&amp;"i"</f>
        <v>-0.0382±0.1982i</v>
      </c>
      <c r="C17">
        <v>-3.8199999999999998E-2</v>
      </c>
      <c r="D17">
        <v>0.19819999999999999</v>
      </c>
      <c r="E17" s="3">
        <f>Table13[[#This Row],[real]]/C16</f>
        <v>1.6394849785407724</v>
      </c>
    </row>
  </sheetData>
  <mergeCells count="2">
    <mergeCell ref="A1:B1"/>
    <mergeCell ref="A10:B10"/>
  </mergeCells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Vassen</dc:creator>
  <cp:lastModifiedBy>Frank Vassen</cp:lastModifiedBy>
  <dcterms:created xsi:type="dcterms:W3CDTF">2015-06-05T18:17:20Z</dcterms:created>
  <dcterms:modified xsi:type="dcterms:W3CDTF">2020-03-23T18:03:03Z</dcterms:modified>
</cp:coreProperties>
</file>