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15"/>
  <workbookPr/>
  <mc:AlternateContent xmlns:mc="http://schemas.openxmlformats.org/markup-compatibility/2006">
    <mc:Choice Requires="x15">
      <x15ac:absPath xmlns:x15ac="http://schemas.microsoft.com/office/spreadsheetml/2010/11/ac" url="https://hhmionline-my.sharepoint.com/personal/ramirezd2_hhmi_org/Documents/"/>
    </mc:Choice>
  </mc:AlternateContent>
  <xr:revisionPtr revIDLastSave="0" documentId="8_{B99DCE78-718F-4D61-947C-5DCE24151DCA}" xr6:coauthVersionLast="40" xr6:coauthVersionMax="40" xr10:uidLastSave="{00000000-0000-0000-0000-000000000000}"/>
  <bookViews>
    <workbookView xWindow="0" yWindow="0" windowWidth="38400" windowHeight="17010" firstSheet="27" activeTab="21" xr2:uid="{00000000-000D-0000-FFFF-FFFF00000000}"/>
  </bookViews>
  <sheets>
    <sheet name="Neuron Info" sheetId="28" r:id="rId1"/>
    <sheet name="2014-06-24" sheetId="15" r:id="rId2"/>
    <sheet name="2015-06-19" sheetId="3" r:id="rId3"/>
    <sheet name="2015-07-11" sheetId="10" r:id="rId4"/>
    <sheet name="2016-04-04" sheetId="11" r:id="rId5"/>
    <sheet name="2016-07-18" sheetId="2" r:id="rId6"/>
    <sheet name="2016-10-25" sheetId="5" r:id="rId7"/>
    <sheet name="2016-10-31" sheetId="4" r:id="rId8"/>
    <sheet name="2017-01-15" sheetId="6" r:id="rId9"/>
    <sheet name="2017-02-22" sheetId="7" r:id="rId10"/>
    <sheet name="2017-04-19" sheetId="12" r:id="rId11"/>
    <sheet name="2017-05-04" sheetId="14" r:id="rId12"/>
    <sheet name="2017-06-10" sheetId="13" r:id="rId13"/>
    <sheet name="2017-06-28" sheetId="16" r:id="rId14"/>
    <sheet name="2017-08-10" sheetId="17" r:id="rId15"/>
    <sheet name="2017-08-28" sheetId="18" r:id="rId16"/>
    <sheet name="2017-09-11" sheetId="19" r:id="rId17"/>
    <sheet name="2017-09-19" sheetId="20" r:id="rId18"/>
    <sheet name="2017-09-25" sheetId="21" r:id="rId19"/>
    <sheet name="2017-10-31" sheetId="23" r:id="rId20"/>
    <sheet name="2017-11-17" sheetId="22" r:id="rId21"/>
    <sheet name="2017-12-19" sheetId="24" r:id="rId22"/>
    <sheet name="2018-01-30" sheetId="25" r:id="rId23"/>
    <sheet name="2018-02-06" sheetId="26" r:id="rId24"/>
    <sheet name="2018-03-09" sheetId="27" r:id="rId25"/>
    <sheet name="2018-04-03" sheetId="30" r:id="rId26"/>
    <sheet name="2018-04-13" sheetId="31" r:id="rId27"/>
    <sheet name="2018-05-23" sheetId="32" r:id="rId28"/>
  </sheets>
  <definedNames>
    <definedName name="_xlnm._FilterDatabase" localSheetId="1" hidden="1">'2014-06-24'!$A$1:$O$97</definedName>
    <definedName name="_xlnm._FilterDatabase" localSheetId="2" hidden="1">'2015-06-19'!$A$1:$O$42</definedName>
    <definedName name="_xlnm._FilterDatabase" localSheetId="3" hidden="1">'2015-07-11'!$A$1:$O$85</definedName>
    <definedName name="_xlnm._FilterDatabase" localSheetId="4" hidden="1">'2016-04-04'!$A$1:$O$97</definedName>
    <definedName name="_xlnm._FilterDatabase" localSheetId="5" hidden="1">'2016-07-18'!$A$1:$O$106</definedName>
    <definedName name="_xlnm._FilterDatabase" localSheetId="6" hidden="1">'2016-10-25'!$A$1:$O$94</definedName>
    <definedName name="_xlnm._FilterDatabase" localSheetId="7" hidden="1">'2016-10-31'!$A$1:$O$120</definedName>
    <definedName name="_xlnm._FilterDatabase" localSheetId="8" hidden="1">'2017-01-15'!$A$1:$P$115</definedName>
    <definedName name="_xlnm._FilterDatabase" localSheetId="9" hidden="1">'2017-02-22'!$A$1:$O$176</definedName>
    <definedName name="_xlnm._FilterDatabase" localSheetId="10" hidden="1">'2017-04-19'!$A$1:$N$108</definedName>
    <definedName name="_xlnm._FilterDatabase" localSheetId="11" hidden="1">'2017-05-04'!$B$1:$N$201</definedName>
    <definedName name="_xlnm._FilterDatabase" localSheetId="12" hidden="1">'2017-06-10'!$A$1:$O$97</definedName>
    <definedName name="_xlnm._FilterDatabase" localSheetId="13" hidden="1">'2017-06-28'!$A$1:$O$153</definedName>
    <definedName name="_xlnm._FilterDatabase" localSheetId="14" hidden="1">'2017-08-10'!$A$1:$P$97</definedName>
    <definedName name="_xlnm._FilterDatabase" localSheetId="15" hidden="1">'2017-08-28'!$A$1:$P$95</definedName>
    <definedName name="_xlnm._FilterDatabase" localSheetId="16" hidden="1">'2017-09-11'!$A$1:$P$58</definedName>
    <definedName name="_xlnm._FilterDatabase" localSheetId="17" hidden="1">'2017-09-19'!$B$1:$O$97</definedName>
    <definedName name="_xlnm._FilterDatabase" localSheetId="18" hidden="1">'2017-09-25'!$B$1:$O$95</definedName>
    <definedName name="_xlnm._FilterDatabase" localSheetId="20" hidden="1">'2017-11-17'!$A$1:$R$111</definedName>
    <definedName name="_xlnm._FilterDatabase" localSheetId="21" hidden="1">'2017-12-19'!$A$1:$R$127</definedName>
    <definedName name="_xlnm._FilterDatabase" localSheetId="22" hidden="1">'2018-01-30'!$A$1:$R$95</definedName>
    <definedName name="_xlnm._FilterDatabase" localSheetId="26" hidden="1">'2018-04-13'!$A$1:$R$269</definedName>
  </definedNames>
  <calcPr calcId="179020" iterate="1"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 i="32" l="1"/>
  <c r="K2" i="32"/>
  <c r="F3" i="32"/>
  <c r="K3" i="32"/>
  <c r="M3" i="32"/>
  <c r="N2" i="32"/>
  <c r="F4" i="32"/>
  <c r="K4" i="32"/>
  <c r="M4" i="32"/>
  <c r="M5" i="32"/>
  <c r="N4" i="32"/>
  <c r="F5" i="32"/>
  <c r="K5" i="32"/>
  <c r="F6" i="32"/>
  <c r="K6" i="32"/>
  <c r="M6" i="32"/>
  <c r="F7" i="32"/>
  <c r="K7" i="32"/>
  <c r="M7" i="32"/>
  <c r="N6" i="32"/>
  <c r="F8" i="32"/>
  <c r="K8" i="32"/>
  <c r="M8" i="32"/>
  <c r="F9" i="32"/>
  <c r="K9" i="32"/>
  <c r="M9" i="32"/>
  <c r="F10" i="32"/>
  <c r="K10" i="32"/>
  <c r="M10" i="32"/>
  <c r="F11" i="32"/>
  <c r="K11" i="32"/>
  <c r="M11" i="32"/>
  <c r="F12" i="32"/>
  <c r="K12" i="32"/>
  <c r="M12" i="32"/>
  <c r="M13" i="32"/>
  <c r="N12" i="32"/>
  <c r="F13" i="32"/>
  <c r="K13" i="32"/>
  <c r="F14" i="32"/>
  <c r="K14" i="32"/>
  <c r="M14" i="32"/>
  <c r="M15" i="32"/>
  <c r="N14" i="32"/>
  <c r="F15" i="32"/>
  <c r="K15" i="32"/>
  <c r="F16" i="32"/>
  <c r="K16" i="32"/>
  <c r="M16" i="32"/>
  <c r="M17" i="32"/>
  <c r="N16" i="32"/>
  <c r="F17" i="32"/>
  <c r="K17" i="32"/>
  <c r="F18" i="32"/>
  <c r="K18" i="32"/>
  <c r="F19" i="32"/>
  <c r="K19" i="32"/>
  <c r="M19" i="32"/>
  <c r="N18" i="32"/>
  <c r="F20" i="32"/>
  <c r="K20" i="32"/>
  <c r="M21" i="32"/>
  <c r="N20" i="32"/>
  <c r="F21" i="32"/>
  <c r="K21" i="32"/>
  <c r="F22" i="32"/>
  <c r="K22" i="32"/>
  <c r="L22" i="32"/>
  <c r="F23" i="32"/>
  <c r="K23" i="32"/>
  <c r="M23" i="32"/>
  <c r="N22" i="32"/>
  <c r="F24" i="32"/>
  <c r="K24" i="32"/>
  <c r="M24" i="32"/>
  <c r="F25" i="32"/>
  <c r="K25" i="32"/>
  <c r="M25" i="32"/>
  <c r="N24" i="32"/>
  <c r="F26" i="32"/>
  <c r="K26" i="32"/>
  <c r="M26" i="32"/>
  <c r="N26" i="32"/>
  <c r="F27" i="32"/>
  <c r="K27" i="32"/>
  <c r="F28" i="32"/>
  <c r="K28" i="32"/>
  <c r="L28" i="32"/>
  <c r="D29" i="32"/>
  <c r="M29" i="32"/>
  <c r="N28" i="32"/>
  <c r="F29" i="32"/>
  <c r="K29" i="32"/>
  <c r="F30" i="32"/>
  <c r="K30" i="32"/>
  <c r="M30" i="32"/>
  <c r="M31" i="32"/>
  <c r="N30" i="32"/>
  <c r="F31" i="32"/>
  <c r="K31" i="32"/>
  <c r="F32" i="32"/>
  <c r="K32" i="32"/>
  <c r="M32" i="32"/>
  <c r="M33" i="32"/>
  <c r="N32" i="32"/>
  <c r="F33" i="32"/>
  <c r="K33" i="32"/>
  <c r="F34" i="32"/>
  <c r="K34" i="32"/>
  <c r="M34" i="32"/>
  <c r="M35" i="32"/>
  <c r="N34" i="32"/>
  <c r="F35" i="32"/>
  <c r="K35" i="32"/>
  <c r="F36" i="32"/>
  <c r="K36" i="32"/>
  <c r="M36" i="32"/>
  <c r="M37" i="32"/>
  <c r="N36" i="32"/>
  <c r="F37" i="32"/>
  <c r="K37" i="32"/>
  <c r="F38" i="32"/>
  <c r="K38" i="32"/>
  <c r="M38" i="32"/>
  <c r="M39" i="32"/>
  <c r="N38" i="32"/>
  <c r="F39" i="32"/>
  <c r="K39" i="32"/>
  <c r="F40" i="32"/>
  <c r="K40" i="32"/>
  <c r="M40" i="32"/>
  <c r="M41" i="32"/>
  <c r="N40" i="32"/>
  <c r="F41" i="32"/>
  <c r="K41" i="32"/>
  <c r="F42" i="32"/>
  <c r="K42" i="32"/>
  <c r="F43" i="32"/>
  <c r="K43" i="32"/>
  <c r="M43" i="32"/>
  <c r="N42" i="32"/>
  <c r="F44" i="32"/>
  <c r="K44" i="32"/>
  <c r="M44" i="32"/>
  <c r="M45" i="32"/>
  <c r="N44" i="32"/>
  <c r="F45" i="32"/>
  <c r="K45" i="32"/>
  <c r="F46" i="32"/>
  <c r="K46" i="32"/>
  <c r="F47" i="32"/>
  <c r="K47" i="32"/>
  <c r="M47" i="32"/>
  <c r="N46" i="32"/>
  <c r="F48" i="32"/>
  <c r="K48" i="32"/>
  <c r="M48" i="32"/>
  <c r="M49" i="32"/>
  <c r="N48" i="32"/>
  <c r="F49" i="32"/>
  <c r="K49" i="32"/>
  <c r="F50" i="32"/>
  <c r="K50" i="32"/>
  <c r="M51" i="32"/>
  <c r="N50" i="32"/>
  <c r="F51" i="32"/>
  <c r="K51" i="32"/>
  <c r="F52" i="32"/>
  <c r="K52" i="32"/>
  <c r="M52" i="32"/>
  <c r="F53" i="32"/>
  <c r="K53" i="32"/>
  <c r="M53" i="32"/>
  <c r="N52" i="32"/>
  <c r="F54" i="32"/>
  <c r="K54" i="32"/>
  <c r="L54" i="32"/>
  <c r="D55" i="32"/>
  <c r="F55" i="32"/>
  <c r="K55" i="32"/>
  <c r="M55" i="32"/>
  <c r="N54" i="32"/>
  <c r="F2" i="31"/>
  <c r="K2" i="31"/>
  <c r="M2" i="31"/>
  <c r="M3" i="31"/>
  <c r="N2" i="31"/>
  <c r="F3" i="31"/>
  <c r="K3" i="31"/>
  <c r="F4" i="31"/>
  <c r="K4" i="31"/>
  <c r="M4" i="31"/>
  <c r="M5" i="31"/>
  <c r="N4" i="31"/>
  <c r="F5" i="31"/>
  <c r="K5" i="31"/>
  <c r="F6" i="31"/>
  <c r="K6" i="31"/>
  <c r="M6" i="31"/>
  <c r="F7" i="31"/>
  <c r="K7" i="31"/>
  <c r="M7" i="31"/>
  <c r="N6" i="31"/>
  <c r="F8" i="31"/>
  <c r="K8" i="31"/>
  <c r="M8" i="31"/>
  <c r="M9" i="31"/>
  <c r="N8" i="31"/>
  <c r="F9" i="31"/>
  <c r="K9" i="31"/>
  <c r="F10" i="31"/>
  <c r="K10" i="31"/>
  <c r="M10" i="31"/>
  <c r="F11" i="31"/>
  <c r="K11" i="31"/>
  <c r="M11" i="31"/>
  <c r="F12" i="31"/>
  <c r="K12" i="31"/>
  <c r="M12" i="31"/>
  <c r="F13" i="31"/>
  <c r="K13" i="31"/>
  <c r="M13" i="31"/>
  <c r="N12" i="31"/>
  <c r="F14" i="31"/>
  <c r="K14" i="31"/>
  <c r="M14" i="31"/>
  <c r="F15" i="31"/>
  <c r="K15" i="31"/>
  <c r="M15" i="31"/>
  <c r="N14" i="31"/>
  <c r="F16" i="31"/>
  <c r="K16" i="31"/>
  <c r="F17" i="31"/>
  <c r="K17" i="31"/>
  <c r="M17" i="31"/>
  <c r="N16" i="31"/>
  <c r="F18" i="31"/>
  <c r="K18" i="31"/>
  <c r="M18" i="31"/>
  <c r="M19" i="31"/>
  <c r="N18" i="31"/>
  <c r="F19" i="31"/>
  <c r="K19" i="31"/>
  <c r="F20" i="31"/>
  <c r="K20" i="31"/>
  <c r="M20" i="31"/>
  <c r="F21" i="31"/>
  <c r="K21" i="31"/>
  <c r="M21" i="31"/>
  <c r="N20" i="31"/>
  <c r="F22" i="31"/>
  <c r="K22" i="31"/>
  <c r="M22" i="31"/>
  <c r="M23" i="31"/>
  <c r="N22" i="31"/>
  <c r="F23" i="31"/>
  <c r="K23" i="31"/>
  <c r="F24" i="31"/>
  <c r="K24" i="31"/>
  <c r="M24" i="31"/>
  <c r="M25" i="31"/>
  <c r="N24" i="31"/>
  <c r="F25" i="31"/>
  <c r="K25" i="31"/>
  <c r="F26" i="31"/>
  <c r="K26" i="31"/>
  <c r="M26" i="31"/>
  <c r="M27" i="31"/>
  <c r="N26" i="31"/>
  <c r="F27" i="31"/>
  <c r="K27" i="31"/>
  <c r="F28" i="31"/>
  <c r="K28" i="31"/>
  <c r="M28" i="31"/>
  <c r="F29" i="31"/>
  <c r="K29" i="31"/>
  <c r="M29" i="31"/>
  <c r="N28" i="31"/>
  <c r="F30" i="31"/>
  <c r="K30" i="31"/>
  <c r="L30" i="31"/>
  <c r="O30" i="31"/>
  <c r="Q30" i="31"/>
  <c r="F31" i="31"/>
  <c r="K31" i="31"/>
  <c r="M31" i="31"/>
  <c r="F32" i="31"/>
  <c r="K32" i="31"/>
  <c r="M32" i="31"/>
  <c r="M33" i="31"/>
  <c r="N32" i="31"/>
  <c r="F33" i="31"/>
  <c r="K33" i="31"/>
  <c r="F34" i="31"/>
  <c r="K34" i="31"/>
  <c r="M34" i="31"/>
  <c r="M35" i="31"/>
  <c r="N34" i="31"/>
  <c r="F35" i="31"/>
  <c r="K35" i="31"/>
  <c r="F36" i="31"/>
  <c r="K36" i="31"/>
  <c r="M36" i="31"/>
  <c r="M37" i="31"/>
  <c r="N36" i="31"/>
  <c r="F37" i="31"/>
  <c r="K37" i="31"/>
  <c r="F38" i="31"/>
  <c r="K38" i="31"/>
  <c r="M38" i="31"/>
  <c r="F39" i="31"/>
  <c r="K39" i="31"/>
  <c r="M39" i="31"/>
  <c r="N38" i="31"/>
  <c r="F40" i="31"/>
  <c r="K40" i="31"/>
  <c r="M40" i="31"/>
  <c r="M41" i="31"/>
  <c r="N40" i="31"/>
  <c r="F41" i="31"/>
  <c r="K41" i="31"/>
  <c r="F42" i="31"/>
  <c r="K42" i="31"/>
  <c r="M42" i="31"/>
  <c r="M43" i="31"/>
  <c r="N42" i="31"/>
  <c r="F43" i="31"/>
  <c r="K43" i="31"/>
  <c r="F44" i="31"/>
  <c r="K44" i="31"/>
  <c r="M44" i="31"/>
  <c r="F45" i="31"/>
  <c r="K45" i="31"/>
  <c r="M45" i="31"/>
  <c r="N44" i="31"/>
  <c r="F46" i="31"/>
  <c r="K46" i="31"/>
  <c r="M46" i="31"/>
  <c r="M47" i="31"/>
  <c r="N46" i="31"/>
  <c r="F47" i="31"/>
  <c r="K47" i="31"/>
  <c r="F48" i="31"/>
  <c r="K48" i="31"/>
  <c r="M48" i="31"/>
  <c r="N48" i="31"/>
  <c r="F49" i="31"/>
  <c r="K49" i="31"/>
  <c r="F50" i="31"/>
  <c r="K50" i="31"/>
  <c r="M50" i="31"/>
  <c r="M51" i="31"/>
  <c r="N50" i="31"/>
  <c r="F51" i="31"/>
  <c r="K51" i="31"/>
  <c r="F52" i="31"/>
  <c r="K52" i="31"/>
  <c r="M52" i="31"/>
  <c r="F53" i="31"/>
  <c r="K53" i="31"/>
  <c r="M53" i="31"/>
  <c r="N52" i="31"/>
  <c r="F54" i="31"/>
  <c r="K54" i="31"/>
  <c r="M54" i="31"/>
  <c r="M55" i="31"/>
  <c r="N54" i="31"/>
  <c r="F55" i="31"/>
  <c r="K55" i="31"/>
  <c r="F56" i="31"/>
  <c r="K56" i="31"/>
  <c r="M56" i="31"/>
  <c r="M57" i="31"/>
  <c r="N56" i="31"/>
  <c r="F57" i="31"/>
  <c r="K57" i="31"/>
  <c r="F58" i="31"/>
  <c r="K58" i="31"/>
  <c r="M58" i="31"/>
  <c r="F59" i="31"/>
  <c r="K59" i="31"/>
  <c r="M59" i="31"/>
  <c r="N58" i="31"/>
  <c r="F60" i="31"/>
  <c r="K60" i="31"/>
  <c r="M60" i="31"/>
  <c r="M61" i="31"/>
  <c r="N60" i="31"/>
  <c r="F61" i="31"/>
  <c r="K61" i="31"/>
  <c r="F62" i="31"/>
  <c r="K62" i="31"/>
  <c r="M62" i="31"/>
  <c r="F63" i="31"/>
  <c r="K63" i="31"/>
  <c r="M63" i="31"/>
  <c r="N62" i="31"/>
  <c r="F64" i="31"/>
  <c r="K64" i="31"/>
  <c r="F65" i="31"/>
  <c r="K65" i="31"/>
  <c r="M65" i="31"/>
  <c r="N64" i="31"/>
  <c r="F66" i="31"/>
  <c r="K66" i="31"/>
  <c r="L66" i="31"/>
  <c r="O66" i="31"/>
  <c r="Q66" i="31"/>
  <c r="F67" i="31"/>
  <c r="K67" i="31"/>
  <c r="M67" i="31"/>
  <c r="F68" i="31"/>
  <c r="K68" i="31"/>
  <c r="M68" i="31"/>
  <c r="N68" i="31"/>
  <c r="F69" i="31"/>
  <c r="K69" i="31"/>
  <c r="F70" i="31"/>
  <c r="K70" i="31"/>
  <c r="M70" i="31"/>
  <c r="M71" i="31"/>
  <c r="N70" i="31"/>
  <c r="F71" i="31"/>
  <c r="K71" i="31"/>
  <c r="F72" i="31"/>
  <c r="K72" i="31"/>
  <c r="M72" i="31"/>
  <c r="F73" i="31"/>
  <c r="K73" i="31"/>
  <c r="M73" i="31"/>
  <c r="N72" i="31"/>
  <c r="F74" i="31"/>
  <c r="K74" i="31"/>
  <c r="M74" i="31"/>
  <c r="M75" i="31"/>
  <c r="N74" i="31"/>
  <c r="F75" i="31"/>
  <c r="K75" i="31"/>
  <c r="F76" i="31"/>
  <c r="K76" i="31"/>
  <c r="M76" i="31"/>
  <c r="F77" i="31"/>
  <c r="K77" i="31"/>
  <c r="M77" i="31"/>
  <c r="N76" i="31"/>
  <c r="F78" i="31"/>
  <c r="K78" i="31"/>
  <c r="M78" i="31"/>
  <c r="F79" i="31"/>
  <c r="K79" i="31"/>
  <c r="M79" i="31"/>
  <c r="N78" i="31"/>
  <c r="F80" i="31"/>
  <c r="K80" i="31"/>
  <c r="M80" i="31"/>
  <c r="M81" i="31"/>
  <c r="N80" i="31"/>
  <c r="F81" i="31"/>
  <c r="K81" i="31"/>
  <c r="F82" i="31"/>
  <c r="K82" i="31"/>
  <c r="M82" i="31"/>
  <c r="F83" i="31"/>
  <c r="K83" i="31"/>
  <c r="M83" i="31"/>
  <c r="N82" i="31"/>
  <c r="F84" i="31"/>
  <c r="K84" i="31"/>
  <c r="M84" i="31"/>
  <c r="M85" i="31"/>
  <c r="N84" i="31"/>
  <c r="F85" i="31"/>
  <c r="K85" i="31"/>
  <c r="F86" i="31"/>
  <c r="K86" i="31"/>
  <c r="M86" i="31"/>
  <c r="M87" i="31"/>
  <c r="N86" i="31"/>
  <c r="F87" i="31"/>
  <c r="K87" i="31"/>
  <c r="F88" i="31"/>
  <c r="K88" i="31"/>
  <c r="M88" i="31"/>
  <c r="M89" i="31"/>
  <c r="N88" i="31"/>
  <c r="F89" i="31"/>
  <c r="K89" i="31"/>
  <c r="F90" i="31"/>
  <c r="K90" i="31"/>
  <c r="M90" i="31"/>
  <c r="F91" i="31"/>
  <c r="K91" i="31"/>
  <c r="M91" i="31"/>
  <c r="N90" i="31"/>
  <c r="F92" i="31"/>
  <c r="K92" i="31"/>
  <c r="L92" i="31"/>
  <c r="D93" i="31"/>
  <c r="M93" i="31"/>
  <c r="N92" i="31"/>
  <c r="K93" i="31"/>
  <c r="F94" i="31"/>
  <c r="M94" i="31"/>
  <c r="M95" i="31"/>
  <c r="N94" i="31"/>
  <c r="F95" i="31"/>
  <c r="K95" i="31"/>
  <c r="F96" i="31"/>
  <c r="K96" i="31"/>
  <c r="M96" i="31"/>
  <c r="M97" i="31"/>
  <c r="N96" i="31"/>
  <c r="F97" i="31"/>
  <c r="K97" i="31"/>
  <c r="F98" i="31"/>
  <c r="K98" i="31"/>
  <c r="L98" i="31"/>
  <c r="D99" i="31"/>
  <c r="M99" i="31"/>
  <c r="N98" i="31"/>
  <c r="F99" i="31"/>
  <c r="K99" i="31"/>
  <c r="F100" i="31"/>
  <c r="K100" i="31"/>
  <c r="M100" i="31"/>
  <c r="M101" i="31"/>
  <c r="N100" i="31"/>
  <c r="F101" i="31"/>
  <c r="K101" i="31"/>
  <c r="F102" i="31"/>
  <c r="K102" i="31"/>
  <c r="M102" i="31"/>
  <c r="M103" i="31"/>
  <c r="N102" i="31"/>
  <c r="F103" i="31"/>
  <c r="K103" i="31"/>
  <c r="F104" i="31"/>
  <c r="K104" i="31"/>
  <c r="M104" i="31"/>
  <c r="M105" i="31"/>
  <c r="N104" i="31"/>
  <c r="F105" i="31"/>
  <c r="K105" i="31"/>
  <c r="F106" i="31"/>
  <c r="K106" i="31"/>
  <c r="M106" i="31"/>
  <c r="F107" i="31"/>
  <c r="K107" i="31"/>
  <c r="M107" i="31"/>
  <c r="N106" i="31"/>
  <c r="F108" i="31"/>
  <c r="K108" i="31"/>
  <c r="M108" i="31"/>
  <c r="M109" i="31"/>
  <c r="N108" i="31"/>
  <c r="F109" i="31"/>
  <c r="K109" i="31"/>
  <c r="F110" i="31"/>
  <c r="K110" i="31"/>
  <c r="L110" i="31"/>
  <c r="O110" i="31"/>
  <c r="Q110" i="31"/>
  <c r="F111" i="31"/>
  <c r="K111" i="31"/>
  <c r="M111" i="31"/>
  <c r="F112" i="31"/>
  <c r="K112" i="31"/>
  <c r="M112" i="31"/>
  <c r="M113" i="31"/>
  <c r="N112" i="31"/>
  <c r="F113" i="31"/>
  <c r="K113" i="31"/>
  <c r="F114" i="31"/>
  <c r="K114" i="31"/>
  <c r="M114" i="31"/>
  <c r="M115" i="31"/>
  <c r="N114" i="31"/>
  <c r="F115" i="31"/>
  <c r="K115" i="31"/>
  <c r="F116" i="31"/>
  <c r="K116" i="31"/>
  <c r="M116" i="31"/>
  <c r="F117" i="31"/>
  <c r="K117" i="31"/>
  <c r="M117" i="31"/>
  <c r="N116" i="31"/>
  <c r="F118" i="31"/>
  <c r="K118" i="31"/>
  <c r="M118" i="31"/>
  <c r="M119" i="31"/>
  <c r="N118" i="31"/>
  <c r="F119" i="31"/>
  <c r="K119" i="31"/>
  <c r="F120" i="31"/>
  <c r="K120" i="31"/>
  <c r="M120" i="31"/>
  <c r="M121" i="31"/>
  <c r="N120" i="31"/>
  <c r="F121" i="31"/>
  <c r="K121" i="31"/>
  <c r="F122" i="31"/>
  <c r="K122" i="31"/>
  <c r="F123" i="31"/>
  <c r="K123" i="31"/>
  <c r="M123" i="31"/>
  <c r="N122" i="31"/>
  <c r="F124" i="31"/>
  <c r="K124" i="31"/>
  <c r="M124" i="31"/>
  <c r="M125" i="31"/>
  <c r="N124" i="31"/>
  <c r="F125" i="31"/>
  <c r="K125" i="31"/>
  <c r="F126" i="31"/>
  <c r="K126" i="31"/>
  <c r="M126" i="31"/>
  <c r="M127" i="31"/>
  <c r="N126" i="31"/>
  <c r="F127" i="31"/>
  <c r="K127" i="31"/>
  <c r="F128" i="31"/>
  <c r="K128" i="31"/>
  <c r="M128" i="31"/>
  <c r="M129" i="31"/>
  <c r="N128" i="31"/>
  <c r="F129" i="31"/>
  <c r="K129" i="31"/>
  <c r="F130" i="31"/>
  <c r="K130" i="31"/>
  <c r="M130" i="31"/>
  <c r="F131" i="31"/>
  <c r="K131" i="31"/>
  <c r="M131" i="31"/>
  <c r="N130" i="31"/>
  <c r="F132" i="31"/>
  <c r="K132" i="31"/>
  <c r="M132" i="31"/>
  <c r="M133" i="31"/>
  <c r="N132" i="31"/>
  <c r="F133" i="31"/>
  <c r="K133" i="31"/>
  <c r="F134" i="31"/>
  <c r="K134" i="31"/>
  <c r="M134" i="31"/>
  <c r="M135" i="31"/>
  <c r="N134" i="31"/>
  <c r="F135" i="31"/>
  <c r="K135" i="31"/>
  <c r="F136" i="31"/>
  <c r="K136" i="31"/>
  <c r="M136" i="31"/>
  <c r="F137" i="31"/>
  <c r="K137" i="31"/>
  <c r="M137" i="31"/>
  <c r="N136" i="31"/>
  <c r="F138" i="31"/>
  <c r="K138" i="31"/>
  <c r="M138" i="31"/>
  <c r="M139" i="31"/>
  <c r="N138" i="31"/>
  <c r="F139" i="31"/>
  <c r="K139" i="31"/>
  <c r="F140" i="31"/>
  <c r="K140" i="31"/>
  <c r="M140" i="31"/>
  <c r="F141" i="31"/>
  <c r="K141" i="31"/>
  <c r="M141" i="31"/>
  <c r="N140" i="31"/>
  <c r="F142" i="31"/>
  <c r="K142" i="31"/>
  <c r="M142" i="31"/>
  <c r="F143" i="31"/>
  <c r="K143" i="31"/>
  <c r="M143" i="31"/>
  <c r="N142" i="31"/>
  <c r="F144" i="31"/>
  <c r="K144" i="31"/>
  <c r="M144" i="31"/>
  <c r="M145" i="31"/>
  <c r="N144" i="31"/>
  <c r="F145" i="31"/>
  <c r="K145" i="31"/>
  <c r="F146" i="31"/>
  <c r="K146" i="31"/>
  <c r="M146" i="31"/>
  <c r="F147" i="31"/>
  <c r="K147" i="31"/>
  <c r="M147" i="31"/>
  <c r="N146" i="31"/>
  <c r="F148" i="31"/>
  <c r="K148" i="31"/>
  <c r="M148" i="31"/>
  <c r="M149" i="31"/>
  <c r="N148" i="31"/>
  <c r="F149" i="31"/>
  <c r="K149" i="31"/>
  <c r="F150" i="31"/>
  <c r="K150" i="31"/>
  <c r="M150" i="31"/>
  <c r="M151" i="31"/>
  <c r="N150" i="31"/>
  <c r="F151" i="31"/>
  <c r="K151" i="31"/>
  <c r="F152" i="31"/>
  <c r="K152" i="31"/>
  <c r="M152" i="31"/>
  <c r="M153" i="31"/>
  <c r="N152" i="31"/>
  <c r="F153" i="31"/>
  <c r="K153" i="31"/>
  <c r="F154" i="31"/>
  <c r="K154" i="31"/>
  <c r="M154" i="31"/>
  <c r="F155" i="31"/>
  <c r="K155" i="31"/>
  <c r="M155" i="31"/>
  <c r="N154" i="31"/>
  <c r="F156" i="31"/>
  <c r="K156" i="31"/>
  <c r="M156" i="31"/>
  <c r="M157" i="31"/>
  <c r="N156" i="31"/>
  <c r="F157" i="31"/>
  <c r="K157" i="31"/>
  <c r="F158" i="31"/>
  <c r="K158" i="31"/>
  <c r="M158" i="31"/>
  <c r="M159" i="31"/>
  <c r="N158" i="31"/>
  <c r="F159" i="31"/>
  <c r="K159" i="31"/>
  <c r="F160" i="31"/>
  <c r="K160" i="31"/>
  <c r="M160" i="31"/>
  <c r="F161" i="31"/>
  <c r="K161" i="31"/>
  <c r="M161" i="31"/>
  <c r="N160" i="31"/>
  <c r="F162" i="31"/>
  <c r="K162" i="31"/>
  <c r="M162" i="31"/>
  <c r="M163" i="31"/>
  <c r="N162" i="31"/>
  <c r="F163" i="31"/>
  <c r="K163" i="31"/>
  <c r="F164" i="31"/>
  <c r="K164" i="31"/>
  <c r="M164" i="31"/>
  <c r="F165" i="31"/>
  <c r="K165" i="31"/>
  <c r="M165" i="31"/>
  <c r="N164" i="31"/>
  <c r="F166" i="31"/>
  <c r="K166" i="31"/>
  <c r="M166" i="31"/>
  <c r="F167" i="31"/>
  <c r="K167" i="31"/>
  <c r="M167" i="31"/>
  <c r="N166" i="31"/>
  <c r="F168" i="31"/>
  <c r="K168" i="31"/>
  <c r="M168" i="31"/>
  <c r="M169" i="31"/>
  <c r="N168" i="31"/>
  <c r="F169" i="31"/>
  <c r="K169" i="31"/>
  <c r="F170" i="31"/>
  <c r="K170" i="31"/>
  <c r="M170" i="31"/>
  <c r="F171" i="31"/>
  <c r="K171" i="31"/>
  <c r="M171" i="31"/>
  <c r="N170" i="31"/>
  <c r="F172" i="31"/>
  <c r="K172" i="31"/>
  <c r="M172" i="31"/>
  <c r="M173" i="31"/>
  <c r="N172" i="31"/>
  <c r="F173" i="31"/>
  <c r="K173" i="31"/>
  <c r="F174" i="31"/>
  <c r="K174" i="31"/>
  <c r="M174" i="31"/>
  <c r="M175" i="31"/>
  <c r="N174" i="31"/>
  <c r="F175" i="31"/>
  <c r="K175" i="31"/>
  <c r="F176" i="31"/>
  <c r="K176" i="31"/>
  <c r="M176" i="31"/>
  <c r="M177" i="31"/>
  <c r="N176" i="31"/>
  <c r="F177" i="31"/>
  <c r="K177" i="31"/>
  <c r="F178" i="31"/>
  <c r="K178" i="31"/>
  <c r="M178" i="31"/>
  <c r="F179" i="31"/>
  <c r="K179" i="31"/>
  <c r="M179" i="31"/>
  <c r="N178" i="31"/>
  <c r="F180" i="31"/>
  <c r="K180" i="31"/>
  <c r="M180" i="31"/>
  <c r="M181" i="31"/>
  <c r="N180" i="31"/>
  <c r="F181" i="31"/>
  <c r="K181" i="31"/>
  <c r="F182" i="31"/>
  <c r="K182" i="31"/>
  <c r="M182" i="31"/>
  <c r="M183" i="31"/>
  <c r="N182" i="31"/>
  <c r="F183" i="31"/>
  <c r="K183" i="31"/>
  <c r="F184" i="31"/>
  <c r="K184" i="31"/>
  <c r="M184" i="31"/>
  <c r="F185" i="31"/>
  <c r="K185" i="31"/>
  <c r="M185" i="31"/>
  <c r="N184" i="31"/>
  <c r="F186" i="31"/>
  <c r="K186" i="31"/>
  <c r="M186" i="31"/>
  <c r="M187" i="31"/>
  <c r="N186" i="31"/>
  <c r="F187" i="31"/>
  <c r="K187" i="31"/>
  <c r="F188" i="31"/>
  <c r="K188" i="31"/>
  <c r="M188" i="31"/>
  <c r="F189" i="31"/>
  <c r="K189" i="31"/>
  <c r="M189" i="31"/>
  <c r="N188" i="31"/>
  <c r="F190" i="31"/>
  <c r="K190" i="31"/>
  <c r="M190" i="31"/>
  <c r="F191" i="31"/>
  <c r="K191" i="31"/>
  <c r="M191" i="31"/>
  <c r="N190" i="31"/>
  <c r="F192" i="31"/>
  <c r="K192" i="31"/>
  <c r="M192" i="31"/>
  <c r="M193" i="31"/>
  <c r="N192" i="31"/>
  <c r="F193" i="31"/>
  <c r="K193" i="31"/>
  <c r="F194" i="31"/>
  <c r="K194" i="31"/>
  <c r="L194" i="31"/>
  <c r="N194" i="31"/>
  <c r="Q194" i="31"/>
  <c r="F195" i="31"/>
  <c r="K195" i="31"/>
  <c r="F196" i="31"/>
  <c r="K196" i="31"/>
  <c r="M196" i="31"/>
  <c r="F197" i="31"/>
  <c r="K197" i="31"/>
  <c r="F198" i="31"/>
  <c r="K198" i="31"/>
  <c r="M198" i="31"/>
  <c r="N198" i="31"/>
  <c r="F199" i="31"/>
  <c r="K199" i="31"/>
  <c r="K200" i="31"/>
  <c r="M200" i="31"/>
  <c r="M201" i="31"/>
  <c r="N200" i="31"/>
  <c r="F201" i="31"/>
  <c r="K201" i="31"/>
  <c r="F202" i="31"/>
  <c r="K202" i="31"/>
  <c r="M202" i="31"/>
  <c r="F203" i="31"/>
  <c r="K203" i="31"/>
  <c r="M203" i="31"/>
  <c r="N202" i="31"/>
  <c r="F204" i="31"/>
  <c r="K204" i="31"/>
  <c r="M204" i="31"/>
  <c r="M205" i="31"/>
  <c r="N204" i="31"/>
  <c r="F205" i="31"/>
  <c r="K205" i="31"/>
  <c r="F206" i="31"/>
  <c r="K206" i="31"/>
  <c r="M206" i="31"/>
  <c r="M207" i="31"/>
  <c r="N206" i="31"/>
  <c r="F207" i="31"/>
  <c r="K207" i="31"/>
  <c r="F208" i="31"/>
  <c r="K208" i="31"/>
  <c r="L208" i="31"/>
  <c r="D209" i="31"/>
  <c r="M209" i="31"/>
  <c r="N208" i="31"/>
  <c r="F209" i="31"/>
  <c r="K209" i="31"/>
  <c r="F210" i="31"/>
  <c r="K210" i="31"/>
  <c r="M210" i="31"/>
  <c r="M211" i="31"/>
  <c r="N210" i="31"/>
  <c r="F211" i="31"/>
  <c r="K211" i="31"/>
  <c r="F212" i="31"/>
  <c r="K212" i="31"/>
  <c r="L212" i="31"/>
  <c r="O212" i="31"/>
  <c r="Q212" i="31"/>
  <c r="F213" i="31"/>
  <c r="K213" i="31"/>
  <c r="M213" i="31"/>
  <c r="F214" i="31"/>
  <c r="K214" i="31"/>
  <c r="M214" i="31"/>
  <c r="F215" i="31"/>
  <c r="K215" i="31"/>
  <c r="M215" i="31"/>
  <c r="N214" i="31"/>
  <c r="F216" i="31"/>
  <c r="K216" i="31"/>
  <c r="M216" i="31"/>
  <c r="M217" i="31"/>
  <c r="N216" i="31"/>
  <c r="F217" i="31"/>
  <c r="K217" i="31"/>
  <c r="F218" i="31"/>
  <c r="K218" i="31"/>
  <c r="M218" i="31"/>
  <c r="F219" i="31"/>
  <c r="K219" i="31"/>
  <c r="M219" i="31"/>
  <c r="N218" i="31"/>
  <c r="F220" i="31"/>
  <c r="K220" i="31"/>
  <c r="M220" i="31"/>
  <c r="F221" i="31"/>
  <c r="K221" i="31"/>
  <c r="M221" i="31"/>
  <c r="F222" i="31"/>
  <c r="K222" i="31"/>
  <c r="M222" i="31"/>
  <c r="F223" i="31"/>
  <c r="K223" i="31"/>
  <c r="M223" i="31"/>
  <c r="N222" i="31"/>
  <c r="F224" i="31"/>
  <c r="K224" i="31"/>
  <c r="M224" i="31"/>
  <c r="M225" i="31"/>
  <c r="N224" i="31"/>
  <c r="F225" i="31"/>
  <c r="K225" i="31"/>
  <c r="F226" i="31"/>
  <c r="K226" i="31"/>
  <c r="L226" i="31"/>
  <c r="O226" i="31"/>
  <c r="Q226" i="31"/>
  <c r="F227" i="31"/>
  <c r="K227" i="31"/>
  <c r="M227" i="31"/>
  <c r="F228" i="31"/>
  <c r="K228" i="31"/>
  <c r="M228" i="31"/>
  <c r="M229" i="31"/>
  <c r="N228" i="31"/>
  <c r="F229" i="31"/>
  <c r="K229" i="31"/>
  <c r="F230" i="31"/>
  <c r="K230" i="31"/>
  <c r="M230" i="31"/>
  <c r="M231" i="31"/>
  <c r="N230" i="31"/>
  <c r="F231" i="31"/>
  <c r="K231" i="31"/>
  <c r="F232" i="31"/>
  <c r="K232" i="31"/>
  <c r="M232" i="31"/>
  <c r="F233" i="31"/>
  <c r="K233" i="31"/>
  <c r="M233" i="31"/>
  <c r="N232" i="31"/>
  <c r="F234" i="31"/>
  <c r="K234" i="31"/>
  <c r="M234" i="31"/>
  <c r="M235" i="31"/>
  <c r="N234" i="31"/>
  <c r="F235" i="31"/>
  <c r="K235" i="31"/>
  <c r="F236" i="31"/>
  <c r="K236" i="31"/>
  <c r="M236" i="31"/>
  <c r="F237" i="31"/>
  <c r="K237" i="31"/>
  <c r="M237" i="31"/>
  <c r="N236" i="31"/>
  <c r="F238" i="31"/>
  <c r="K238" i="31"/>
  <c r="M238" i="31"/>
  <c r="F239" i="31"/>
  <c r="K239" i="31"/>
  <c r="M239" i="31"/>
  <c r="N238" i="31"/>
  <c r="F240" i="31"/>
  <c r="K240" i="31"/>
  <c r="L240" i="31"/>
  <c r="O240" i="31"/>
  <c r="Q240" i="31"/>
  <c r="F241" i="31"/>
  <c r="K241" i="31"/>
  <c r="F242" i="31"/>
  <c r="K242" i="31"/>
  <c r="M242" i="31"/>
  <c r="F243" i="31"/>
  <c r="K243" i="31"/>
  <c r="M243" i="31"/>
  <c r="N242" i="31"/>
  <c r="F244" i="31"/>
  <c r="K244" i="31"/>
  <c r="M244" i="31"/>
  <c r="M245" i="31"/>
  <c r="N244" i="31"/>
  <c r="F245" i="31"/>
  <c r="K245" i="31"/>
  <c r="F246" i="31"/>
  <c r="K246" i="31"/>
  <c r="M246" i="31"/>
  <c r="M247" i="31"/>
  <c r="N246" i="31"/>
  <c r="F247" i="31"/>
  <c r="K247" i="31"/>
  <c r="F248" i="31"/>
  <c r="K248" i="31"/>
  <c r="M248" i="31"/>
  <c r="M249" i="31"/>
  <c r="N248" i="31"/>
  <c r="F249" i="31"/>
  <c r="K249" i="31"/>
  <c r="F250" i="31"/>
  <c r="K250" i="31"/>
  <c r="M250" i="31"/>
  <c r="F251" i="31"/>
  <c r="K251" i="31"/>
  <c r="M251" i="31"/>
  <c r="N250" i="31"/>
  <c r="F252" i="31"/>
  <c r="K252" i="31"/>
  <c r="M252" i="31"/>
  <c r="M253" i="31"/>
  <c r="N252" i="31"/>
  <c r="F253" i="31"/>
  <c r="K253" i="31"/>
  <c r="F254" i="31"/>
  <c r="K254" i="31"/>
  <c r="Q254" i="31"/>
  <c r="F255" i="31"/>
  <c r="K255" i="31"/>
  <c r="F256" i="31"/>
  <c r="K256" i="31"/>
  <c r="M256" i="31"/>
  <c r="M257" i="31"/>
  <c r="N256" i="31"/>
  <c r="F257" i="31"/>
  <c r="K257" i="31"/>
  <c r="M258" i="31"/>
  <c r="F259" i="31"/>
  <c r="K259" i="31"/>
  <c r="M259" i="31"/>
  <c r="N258" i="31"/>
  <c r="F260" i="31"/>
  <c r="K260" i="31"/>
  <c r="M260" i="31"/>
  <c r="N260" i="31"/>
  <c r="F261" i="31"/>
  <c r="K261" i="31"/>
  <c r="F262" i="31"/>
  <c r="K262" i="31"/>
  <c r="M262" i="31"/>
  <c r="M263" i="31"/>
  <c r="N262" i="31"/>
  <c r="F263" i="31"/>
  <c r="K263" i="31"/>
  <c r="F264" i="31"/>
  <c r="K264" i="31"/>
  <c r="M264" i="31"/>
  <c r="F265" i="31"/>
  <c r="K265" i="31"/>
  <c r="M265" i="31"/>
  <c r="N264" i="31"/>
  <c r="F266" i="31"/>
  <c r="K266" i="31"/>
  <c r="M266" i="31"/>
  <c r="M267" i="31"/>
  <c r="N266" i="31"/>
  <c r="F267" i="31"/>
  <c r="K267" i="31"/>
  <c r="F268" i="31"/>
  <c r="K268" i="31"/>
  <c r="M268" i="31"/>
  <c r="M269" i="31"/>
  <c r="N268" i="31"/>
  <c r="F269" i="31"/>
  <c r="K269" i="31"/>
  <c r="F270" i="31"/>
  <c r="K270" i="31"/>
  <c r="M270" i="31"/>
  <c r="M271" i="31"/>
  <c r="N270" i="31"/>
  <c r="F271" i="31"/>
  <c r="K271" i="31"/>
  <c r="K272" i="31"/>
  <c r="M272" i="31"/>
  <c r="M273" i="31"/>
  <c r="N272" i="31"/>
  <c r="F274" i="31"/>
  <c r="K274" i="31"/>
  <c r="M274" i="31"/>
  <c r="M275" i="31"/>
  <c r="N274" i="31"/>
  <c r="F275" i="31"/>
  <c r="K275" i="31"/>
  <c r="F276" i="31"/>
  <c r="K276" i="31"/>
  <c r="M276" i="31"/>
  <c r="F277" i="31"/>
  <c r="K277" i="31"/>
  <c r="M277" i="31"/>
  <c r="N276" i="31"/>
  <c r="F278" i="31"/>
  <c r="K278" i="31"/>
  <c r="M278" i="31"/>
  <c r="F279" i="31"/>
  <c r="K279" i="31"/>
  <c r="M279" i="31"/>
  <c r="N278" i="31"/>
  <c r="F280" i="31"/>
  <c r="K280" i="31"/>
  <c r="M280" i="31"/>
  <c r="M281" i="31"/>
  <c r="N280" i="31"/>
  <c r="F281" i="31"/>
  <c r="K281" i="31"/>
  <c r="F282" i="31"/>
  <c r="K282" i="31"/>
  <c r="M282" i="31"/>
  <c r="F283" i="31"/>
  <c r="K283" i="31"/>
  <c r="M283" i="31"/>
  <c r="N282" i="31"/>
  <c r="F284" i="31"/>
  <c r="K284" i="31"/>
  <c r="M284" i="31"/>
  <c r="M285" i="31"/>
  <c r="N284" i="31"/>
  <c r="F285" i="31"/>
  <c r="K285" i="31"/>
  <c r="F286" i="31"/>
  <c r="K286" i="31"/>
  <c r="M286" i="31"/>
  <c r="M287" i="31"/>
  <c r="N286" i="31"/>
  <c r="F287" i="31"/>
  <c r="K287" i="31"/>
  <c r="F288" i="31"/>
  <c r="K288" i="31"/>
  <c r="M288" i="31"/>
  <c r="N288" i="31"/>
  <c r="F289" i="31"/>
  <c r="K289" i="31"/>
  <c r="F290" i="31"/>
  <c r="K290" i="31"/>
  <c r="M290" i="31"/>
  <c r="F291" i="31"/>
  <c r="K291" i="31"/>
  <c r="M291" i="31"/>
  <c r="N290" i="31"/>
  <c r="F292" i="31"/>
  <c r="K292" i="31"/>
  <c r="M292" i="31"/>
  <c r="M293" i="31"/>
  <c r="N292" i="31"/>
  <c r="F293" i="31"/>
  <c r="K293" i="31"/>
  <c r="F294" i="31"/>
  <c r="K294" i="31"/>
  <c r="L294" i="31"/>
  <c r="Q294" i="31"/>
  <c r="D295" i="31"/>
  <c r="F295" i="31"/>
  <c r="K295" i="31"/>
  <c r="F296" i="31"/>
  <c r="K296" i="31"/>
  <c r="M296" i="31"/>
  <c r="F297" i="31"/>
  <c r="K297" i="31"/>
  <c r="M297" i="31"/>
  <c r="N296" i="31"/>
  <c r="F298" i="31"/>
  <c r="K298" i="31"/>
  <c r="M298" i="31"/>
  <c r="M299" i="31"/>
  <c r="N298" i="31"/>
  <c r="F299" i="31"/>
  <c r="K299" i="31"/>
  <c r="F300" i="31"/>
  <c r="K300" i="31"/>
  <c r="M300" i="31"/>
  <c r="M301" i="31"/>
  <c r="N300" i="31"/>
  <c r="F301" i="31"/>
  <c r="K301" i="31"/>
  <c r="F302" i="31"/>
  <c r="K302" i="31"/>
  <c r="M302" i="31"/>
  <c r="M303" i="31"/>
  <c r="N302" i="31"/>
  <c r="F303" i="31"/>
  <c r="K303" i="31"/>
  <c r="F304" i="31"/>
  <c r="K304" i="31"/>
  <c r="M304" i="31"/>
  <c r="F305" i="31"/>
  <c r="F306" i="31"/>
  <c r="K306" i="31"/>
  <c r="L306" i="31"/>
  <c r="M306" i="31"/>
  <c r="Q306" i="31"/>
  <c r="F307" i="31"/>
  <c r="K307" i="31"/>
  <c r="F308" i="31"/>
  <c r="K308" i="31"/>
  <c r="M308" i="31"/>
  <c r="F309" i="31"/>
  <c r="K309" i="31"/>
  <c r="M309" i="31"/>
  <c r="N308" i="31"/>
  <c r="F310" i="31"/>
  <c r="K310" i="31"/>
  <c r="M310" i="31"/>
  <c r="M311" i="31"/>
  <c r="N310" i="31"/>
  <c r="F311" i="31"/>
  <c r="K311" i="31"/>
  <c r="F312" i="31"/>
  <c r="K312" i="31"/>
  <c r="M312" i="31"/>
  <c r="M313" i="31"/>
  <c r="N312" i="31"/>
  <c r="F313" i="31"/>
  <c r="K313" i="31"/>
  <c r="F314" i="31"/>
  <c r="K314" i="31"/>
  <c r="M314" i="31"/>
  <c r="F315" i="31"/>
  <c r="K315" i="31"/>
  <c r="M315" i="31"/>
  <c r="N314" i="31"/>
  <c r="F2" i="30"/>
  <c r="K2" i="30"/>
  <c r="M2" i="30"/>
  <c r="M3" i="30"/>
  <c r="N2" i="30"/>
  <c r="F3" i="30"/>
  <c r="K3" i="30"/>
  <c r="F4" i="30"/>
  <c r="K4" i="30"/>
  <c r="L4" i="30"/>
  <c r="O4" i="30"/>
  <c r="Q4" i="30"/>
  <c r="F5" i="30"/>
  <c r="K5" i="30"/>
  <c r="M5" i="30"/>
  <c r="F6" i="30"/>
  <c r="K6" i="30"/>
  <c r="M6" i="30"/>
  <c r="F7" i="30"/>
  <c r="K7" i="30"/>
  <c r="M7" i="30"/>
  <c r="F8" i="30"/>
  <c r="K8" i="30"/>
  <c r="M8" i="30"/>
  <c r="M9" i="30"/>
  <c r="N8" i="30"/>
  <c r="F9" i="30"/>
  <c r="K9" i="30"/>
  <c r="F10" i="30"/>
  <c r="K10" i="30"/>
  <c r="M10" i="30"/>
  <c r="M11" i="30"/>
  <c r="N10" i="30"/>
  <c r="F11" i="30"/>
  <c r="K11" i="30"/>
  <c r="F12" i="30"/>
  <c r="K12" i="30"/>
  <c r="N12" i="30"/>
  <c r="F13" i="30"/>
  <c r="K13" i="30"/>
  <c r="F14" i="30"/>
  <c r="K14" i="30"/>
  <c r="L14" i="30"/>
  <c r="N14" i="30"/>
  <c r="O14" i="30"/>
  <c r="F15" i="30"/>
  <c r="K15" i="30"/>
  <c r="F16" i="30"/>
  <c r="K16" i="30"/>
  <c r="M16" i="30"/>
  <c r="F17" i="30"/>
  <c r="K17" i="30"/>
  <c r="M17" i="30"/>
  <c r="N16" i="30"/>
  <c r="F18" i="30"/>
  <c r="K18" i="30"/>
  <c r="L18" i="30"/>
  <c r="O18" i="30"/>
  <c r="Q18" i="30"/>
  <c r="F19" i="30"/>
  <c r="K19" i="30"/>
  <c r="M19" i="30"/>
  <c r="F20" i="30"/>
  <c r="K20" i="30"/>
  <c r="M21" i="30"/>
  <c r="N20" i="30"/>
  <c r="F21" i="30"/>
  <c r="K21" i="30"/>
  <c r="F22" i="30"/>
  <c r="K22" i="30"/>
  <c r="L22" i="30"/>
  <c r="O22" i="30"/>
  <c r="Q22" i="30"/>
  <c r="F23" i="30"/>
  <c r="K23" i="30"/>
  <c r="M23" i="30"/>
  <c r="O22" i="32"/>
  <c r="Q22" i="32"/>
  <c r="O54" i="32"/>
  <c r="Q54" i="32"/>
  <c r="O28" i="32"/>
  <c r="Q28" i="32"/>
  <c r="Q92" i="31"/>
  <c r="O92" i="31"/>
  <c r="O98" i="31"/>
  <c r="Q98" i="31"/>
  <c r="O208" i="31"/>
  <c r="Q208" i="31"/>
  <c r="Q14" i="30"/>
  <c r="B39" i="28"/>
  <c r="J2" i="11"/>
  <c r="J3" i="11"/>
  <c r="K2" i="11"/>
  <c r="J4" i="11"/>
  <c r="J5" i="11"/>
  <c r="K4" i="11"/>
  <c r="J6" i="11"/>
  <c r="J7" i="11"/>
  <c r="K6" i="11"/>
  <c r="J8" i="11"/>
  <c r="J9" i="11"/>
  <c r="K8" i="11"/>
  <c r="J10" i="11"/>
  <c r="J11" i="11"/>
  <c r="K10" i="11"/>
  <c r="J14" i="11"/>
  <c r="J15" i="11"/>
  <c r="K14" i="11"/>
  <c r="J16" i="11"/>
  <c r="J17" i="11"/>
  <c r="K16" i="11"/>
  <c r="J18" i="11"/>
  <c r="J19" i="11"/>
  <c r="K18" i="11"/>
  <c r="J22" i="11"/>
  <c r="J23" i="11"/>
  <c r="K22" i="11"/>
  <c r="J24" i="11"/>
  <c r="J25" i="11"/>
  <c r="K24" i="11"/>
  <c r="J26" i="11"/>
  <c r="J27" i="11"/>
  <c r="K26" i="11"/>
  <c r="J32" i="11"/>
  <c r="J33" i="11"/>
  <c r="K32" i="11"/>
  <c r="J34" i="11"/>
  <c r="J35" i="11"/>
  <c r="K34" i="11"/>
  <c r="J46" i="11"/>
  <c r="J47" i="11"/>
  <c r="K46" i="11"/>
  <c r="B38" i="28"/>
  <c r="B37" i="28"/>
  <c r="B36" i="28"/>
  <c r="B35" i="28"/>
  <c r="B34" i="28"/>
  <c r="B31" i="28"/>
  <c r="B30" i="28"/>
  <c r="B29" i="28"/>
  <c r="B28" i="28"/>
  <c r="B27" i="28"/>
  <c r="B26" i="28"/>
  <c r="B23" i="28"/>
  <c r="J2" i="10"/>
  <c r="J3" i="10"/>
  <c r="K2" i="10"/>
  <c r="J4" i="10"/>
  <c r="J5" i="10"/>
  <c r="K4" i="10"/>
  <c r="J6" i="10"/>
  <c r="J7" i="10"/>
  <c r="K6" i="10"/>
  <c r="J8" i="10"/>
  <c r="J9" i="10"/>
  <c r="K8" i="10"/>
  <c r="J10" i="10"/>
  <c r="J11" i="10"/>
  <c r="K10" i="10"/>
  <c r="J12" i="10"/>
  <c r="J13" i="10"/>
  <c r="K12" i="10"/>
  <c r="J14" i="10"/>
  <c r="J15" i="10"/>
  <c r="K14" i="10"/>
  <c r="J16" i="10"/>
  <c r="J17" i="10"/>
  <c r="K16" i="10"/>
  <c r="J18" i="10"/>
  <c r="J19" i="10"/>
  <c r="K18" i="10"/>
  <c r="J40" i="10"/>
  <c r="J41" i="10"/>
  <c r="K40" i="10"/>
  <c r="J56" i="10"/>
  <c r="J57" i="10"/>
  <c r="K56" i="10"/>
  <c r="J58" i="10"/>
  <c r="J59" i="10"/>
  <c r="K58" i="10"/>
  <c r="J60" i="10"/>
  <c r="J61" i="10"/>
  <c r="K60" i="10"/>
  <c r="J62" i="10"/>
  <c r="J63" i="10"/>
  <c r="K62" i="10"/>
  <c r="J64" i="10"/>
  <c r="J65" i="10"/>
  <c r="K64" i="10"/>
  <c r="J66" i="10"/>
  <c r="J67" i="10"/>
  <c r="K66" i="10"/>
  <c r="B22" i="28"/>
  <c r="B21" i="28"/>
  <c r="B20" i="28"/>
  <c r="B19" i="28"/>
  <c r="B18" i="28"/>
  <c r="J2" i="15"/>
  <c r="J3" i="15"/>
  <c r="K2" i="15"/>
  <c r="J4" i="15"/>
  <c r="J5" i="15"/>
  <c r="K4" i="15"/>
  <c r="J8" i="15"/>
  <c r="J9" i="15"/>
  <c r="K8" i="15"/>
  <c r="J10" i="15"/>
  <c r="J11" i="15"/>
  <c r="K10" i="15"/>
  <c r="J14" i="15"/>
  <c r="J15" i="15"/>
  <c r="K14" i="15"/>
  <c r="J18" i="15"/>
  <c r="J19" i="15"/>
  <c r="K18" i="15"/>
  <c r="J20" i="15"/>
  <c r="J21" i="15"/>
  <c r="K20" i="15"/>
  <c r="J22" i="15"/>
  <c r="J23" i="15"/>
  <c r="K22" i="15"/>
  <c r="J26" i="15"/>
  <c r="J27" i="15"/>
  <c r="K26" i="15"/>
  <c r="J28" i="15"/>
  <c r="J29" i="15"/>
  <c r="K28" i="15"/>
  <c r="J30" i="15"/>
  <c r="J31" i="15"/>
  <c r="K30" i="15"/>
  <c r="B6" i="28"/>
  <c r="J4" i="3"/>
  <c r="J5" i="3"/>
  <c r="K4" i="3"/>
  <c r="J6" i="3"/>
  <c r="J7" i="3"/>
  <c r="K6" i="3"/>
  <c r="K8" i="3"/>
  <c r="J10" i="3"/>
  <c r="J11" i="3"/>
  <c r="K10" i="3"/>
  <c r="J12" i="3"/>
  <c r="J13" i="3"/>
  <c r="K12" i="3"/>
  <c r="J14" i="3"/>
  <c r="J15" i="3"/>
  <c r="K14" i="3"/>
  <c r="J18" i="3"/>
  <c r="J19" i="3"/>
  <c r="K18" i="3"/>
  <c r="J20" i="3"/>
  <c r="J21" i="3"/>
  <c r="K20" i="3"/>
  <c r="J22" i="3"/>
  <c r="J23" i="3"/>
  <c r="K22" i="3"/>
  <c r="J26" i="3"/>
  <c r="J27" i="3"/>
  <c r="K26" i="3"/>
  <c r="J28" i="3"/>
  <c r="J29" i="3"/>
  <c r="K28" i="3"/>
  <c r="J30" i="3"/>
  <c r="J31" i="3"/>
  <c r="K30" i="3"/>
  <c r="J32" i="3"/>
  <c r="J33" i="3"/>
  <c r="K32" i="3"/>
  <c r="J36" i="3"/>
  <c r="J37" i="3"/>
  <c r="K36" i="3"/>
  <c r="J38" i="3"/>
  <c r="J39" i="3"/>
  <c r="K38" i="3"/>
  <c r="J40" i="3"/>
  <c r="J41" i="3"/>
  <c r="K40" i="3"/>
  <c r="B14" i="28"/>
  <c r="B15" i="28"/>
  <c r="B13" i="28"/>
  <c r="B12" i="28"/>
  <c r="B11" i="28"/>
  <c r="B10" i="28"/>
  <c r="B7" i="28"/>
  <c r="B5" i="28"/>
  <c r="B4" i="28"/>
  <c r="B3" i="28"/>
  <c r="B2" i="28"/>
  <c r="F2" i="27"/>
  <c r="K2" i="27"/>
  <c r="M2" i="27"/>
  <c r="M3" i="27"/>
  <c r="N2" i="27"/>
  <c r="F3" i="27"/>
  <c r="K3" i="27"/>
  <c r="F4" i="27"/>
  <c r="K4" i="27"/>
  <c r="M5" i="27"/>
  <c r="N4" i="27"/>
  <c r="F5" i="27"/>
  <c r="K5" i="27"/>
  <c r="F6" i="27"/>
  <c r="K6" i="27"/>
  <c r="M6" i="27"/>
  <c r="F7" i="27"/>
  <c r="K7" i="27"/>
  <c r="M7" i="27"/>
  <c r="N6" i="27"/>
  <c r="F8" i="27"/>
  <c r="K8" i="27"/>
  <c r="M8" i="27"/>
  <c r="F9" i="27"/>
  <c r="K9" i="27"/>
  <c r="M9" i="27"/>
  <c r="N8" i="27"/>
  <c r="F10" i="27"/>
  <c r="K10" i="27"/>
  <c r="M10" i="27"/>
  <c r="M11" i="27"/>
  <c r="N10" i="27"/>
  <c r="F11" i="27"/>
  <c r="K11" i="27"/>
  <c r="F12" i="27"/>
  <c r="K12" i="27"/>
  <c r="M12" i="27"/>
  <c r="F13" i="27"/>
  <c r="K13" i="27"/>
  <c r="M13" i="27"/>
  <c r="N12" i="27"/>
  <c r="F14" i="27"/>
  <c r="K14" i="27"/>
  <c r="M14" i="27"/>
  <c r="F15" i="27"/>
  <c r="K15" i="27"/>
  <c r="M15" i="27"/>
  <c r="N14" i="27"/>
  <c r="F16" i="27"/>
  <c r="K16" i="27"/>
  <c r="M16" i="27"/>
  <c r="M17" i="27"/>
  <c r="N16" i="27"/>
  <c r="F17" i="27"/>
  <c r="K17" i="27"/>
  <c r="F18" i="27"/>
  <c r="K18" i="27"/>
  <c r="M18" i="27"/>
  <c r="F19" i="27"/>
  <c r="K19" i="27"/>
  <c r="M19" i="27"/>
  <c r="N18" i="27"/>
  <c r="F20" i="27"/>
  <c r="K20" i="27"/>
  <c r="M20" i="27"/>
  <c r="F21" i="27"/>
  <c r="K21" i="27"/>
  <c r="M21" i="27"/>
  <c r="F22" i="27"/>
  <c r="K22" i="27"/>
  <c r="M22" i="27"/>
  <c r="M23" i="27"/>
  <c r="N22" i="27"/>
  <c r="F23" i="27"/>
  <c r="K23" i="27"/>
  <c r="F24" i="27"/>
  <c r="K24" i="27"/>
  <c r="M24" i="27"/>
  <c r="M25" i="27"/>
  <c r="N24" i="27"/>
  <c r="F25" i="27"/>
  <c r="K25" i="27"/>
  <c r="F26" i="27"/>
  <c r="K26" i="27"/>
  <c r="M26" i="27"/>
  <c r="M27" i="27"/>
  <c r="N26" i="27"/>
  <c r="F27" i="27"/>
  <c r="K27" i="27"/>
  <c r="F28" i="27"/>
  <c r="K28" i="27"/>
  <c r="M28" i="27"/>
  <c r="M29" i="27"/>
  <c r="N28" i="27"/>
  <c r="K29" i="27"/>
  <c r="F30" i="27"/>
  <c r="K30" i="27"/>
  <c r="M30" i="27"/>
  <c r="F31" i="27"/>
  <c r="K31" i="27"/>
  <c r="M31" i="27"/>
  <c r="N30" i="27"/>
  <c r="F32" i="27"/>
  <c r="K32" i="27"/>
  <c r="M32" i="27"/>
  <c r="M33" i="27"/>
  <c r="N32" i="27"/>
  <c r="F33" i="27"/>
  <c r="K33" i="27"/>
  <c r="F34" i="27"/>
  <c r="F35" i="27"/>
  <c r="K35" i="27"/>
  <c r="M35" i="27"/>
  <c r="N34" i="27"/>
  <c r="F36" i="27"/>
  <c r="K36" i="27"/>
  <c r="M36" i="27"/>
  <c r="M37" i="27"/>
  <c r="N36" i="27"/>
  <c r="F37" i="27"/>
  <c r="K37" i="27"/>
  <c r="F38" i="27"/>
  <c r="K38" i="27"/>
  <c r="M38" i="27"/>
  <c r="M39" i="27"/>
  <c r="N38" i="27"/>
  <c r="F39" i="27"/>
  <c r="K39" i="27"/>
  <c r="F40" i="27"/>
  <c r="K40" i="27"/>
  <c r="M40" i="27"/>
  <c r="F41" i="27"/>
  <c r="K41" i="27"/>
  <c r="M41" i="27"/>
  <c r="N40" i="27"/>
  <c r="F42" i="27"/>
  <c r="K42" i="27"/>
  <c r="M42" i="27"/>
  <c r="M43" i="27"/>
  <c r="N42" i="27"/>
  <c r="F43" i="27"/>
  <c r="K43" i="27"/>
  <c r="F44" i="27"/>
  <c r="K44" i="27"/>
  <c r="M44" i="27"/>
  <c r="M45" i="27"/>
  <c r="N44" i="27"/>
  <c r="F45" i="27"/>
  <c r="K45" i="27"/>
  <c r="F46" i="27"/>
  <c r="K46" i="27"/>
  <c r="F47" i="27"/>
  <c r="K47" i="27"/>
  <c r="M47" i="27"/>
  <c r="N46" i="27"/>
  <c r="F48" i="27"/>
  <c r="K48" i="27"/>
  <c r="L48" i="27"/>
  <c r="O48" i="27"/>
  <c r="Q48" i="27"/>
  <c r="F49" i="27"/>
  <c r="K49" i="27"/>
  <c r="M49" i="27"/>
  <c r="F50" i="27"/>
  <c r="K50" i="27"/>
  <c r="M50" i="27"/>
  <c r="M51" i="27"/>
  <c r="N50" i="27"/>
  <c r="F51" i="27"/>
  <c r="K51" i="27"/>
  <c r="F52" i="27"/>
  <c r="K52" i="27"/>
  <c r="L52" i="27"/>
  <c r="O52" i="27"/>
  <c r="Q52" i="27"/>
  <c r="F53" i="27"/>
  <c r="K53" i="27"/>
  <c r="M53" i="27"/>
  <c r="F54" i="27"/>
  <c r="K54" i="27"/>
  <c r="F55" i="27"/>
  <c r="K55" i="27"/>
  <c r="M55" i="27"/>
  <c r="N54" i="27"/>
  <c r="F56" i="27"/>
  <c r="K56" i="27"/>
  <c r="F57" i="27"/>
  <c r="K57" i="27"/>
  <c r="M57" i="27"/>
  <c r="F58" i="27"/>
  <c r="K58" i="27"/>
  <c r="F59" i="27"/>
  <c r="K59" i="27"/>
  <c r="M59" i="27"/>
  <c r="N58" i="27"/>
  <c r="F60" i="27"/>
  <c r="K60" i="27"/>
  <c r="M60" i="27"/>
  <c r="F61" i="27"/>
  <c r="K61" i="27"/>
  <c r="M61" i="27"/>
  <c r="F62" i="27"/>
  <c r="K62" i="27"/>
  <c r="M62" i="27"/>
  <c r="F63" i="27"/>
  <c r="K63" i="27"/>
  <c r="M63" i="27"/>
  <c r="N62" i="27"/>
  <c r="F64" i="27"/>
  <c r="K64" i="27"/>
  <c r="M64" i="27"/>
  <c r="M65" i="27"/>
  <c r="N64" i="27"/>
  <c r="K65" i="27"/>
  <c r="F66" i="27"/>
  <c r="K66" i="27"/>
  <c r="M66" i="27"/>
  <c r="F67" i="27"/>
  <c r="K67" i="27"/>
  <c r="M67" i="27"/>
  <c r="N66" i="27"/>
  <c r="F68" i="27"/>
  <c r="K68" i="27"/>
  <c r="M68" i="27"/>
  <c r="F69" i="27"/>
  <c r="K69" i="27"/>
  <c r="M69" i="27"/>
  <c r="N68" i="27"/>
  <c r="F70" i="27"/>
  <c r="K70" i="27"/>
  <c r="M70" i="27"/>
  <c r="M71" i="27"/>
  <c r="N70" i="27"/>
  <c r="F71" i="27"/>
  <c r="K71" i="27"/>
  <c r="F72" i="27"/>
  <c r="K72" i="27"/>
  <c r="M72" i="27"/>
  <c r="F73" i="27"/>
  <c r="K73" i="27"/>
  <c r="M73" i="27"/>
  <c r="N72" i="27"/>
  <c r="F74" i="27"/>
  <c r="K74" i="27"/>
  <c r="M74" i="27"/>
  <c r="F75" i="27"/>
  <c r="K75" i="27"/>
  <c r="M75" i="27"/>
  <c r="N74" i="27"/>
  <c r="K76" i="27"/>
  <c r="M76" i="27"/>
  <c r="M77" i="27"/>
  <c r="N76" i="27"/>
  <c r="F77" i="27"/>
  <c r="K77" i="27"/>
  <c r="F78" i="27"/>
  <c r="K78" i="27"/>
  <c r="M78" i="27"/>
  <c r="F79" i="27"/>
  <c r="K79" i="27"/>
  <c r="M79" i="27"/>
  <c r="N78" i="27"/>
  <c r="F80" i="27"/>
  <c r="K80" i="27"/>
  <c r="L80" i="27"/>
  <c r="N80" i="27"/>
  <c r="F81" i="27"/>
  <c r="K81" i="27"/>
  <c r="F82" i="27"/>
  <c r="K82" i="27"/>
  <c r="M82" i="27"/>
  <c r="N82" i="27"/>
  <c r="F83" i="27"/>
  <c r="K83" i="27"/>
  <c r="F84" i="27"/>
  <c r="K84" i="27"/>
  <c r="M84" i="27"/>
  <c r="M85" i="27"/>
  <c r="N84" i="27"/>
  <c r="F85" i="27"/>
  <c r="K85" i="27"/>
  <c r="F86" i="27"/>
  <c r="K86" i="27"/>
  <c r="L86" i="27"/>
  <c r="M86" i="27"/>
  <c r="O86" i="27"/>
  <c r="Q86" i="27"/>
  <c r="F87" i="27"/>
  <c r="F88" i="27"/>
  <c r="K88" i="27"/>
  <c r="M88" i="27"/>
  <c r="M89" i="27"/>
  <c r="N88" i="27"/>
  <c r="F89" i="27"/>
  <c r="K89" i="27"/>
  <c r="F90" i="27"/>
  <c r="K90" i="27"/>
  <c r="M90" i="27"/>
  <c r="F91" i="27"/>
  <c r="K91" i="27"/>
  <c r="M91" i="27"/>
  <c r="N90" i="27"/>
  <c r="F92" i="27"/>
  <c r="K92" i="27"/>
  <c r="M92" i="27"/>
  <c r="M93" i="27"/>
  <c r="N92" i="27"/>
  <c r="F93" i="27"/>
  <c r="K93" i="27"/>
  <c r="F94" i="27"/>
  <c r="K94" i="27"/>
  <c r="M94" i="27"/>
  <c r="M95" i="27"/>
  <c r="N94" i="27"/>
  <c r="F95" i="27"/>
  <c r="K95" i="27"/>
  <c r="F96" i="27"/>
  <c r="K96" i="27"/>
  <c r="F97" i="27"/>
  <c r="K97" i="27"/>
  <c r="M97" i="27"/>
  <c r="N96" i="27"/>
  <c r="F98" i="27"/>
  <c r="K98" i="27"/>
  <c r="M98" i="27"/>
  <c r="F99" i="27"/>
  <c r="K99" i="27"/>
  <c r="M99" i="27"/>
  <c r="F100" i="27"/>
  <c r="K100" i="27"/>
  <c r="L100" i="27"/>
  <c r="O100" i="27"/>
  <c r="Q100" i="27"/>
  <c r="F101" i="27"/>
  <c r="K101" i="27"/>
  <c r="M101" i="27"/>
  <c r="F102" i="27"/>
  <c r="K102" i="27"/>
  <c r="M102" i="27"/>
  <c r="M103" i="27"/>
  <c r="N102" i="27"/>
  <c r="F103" i="27"/>
  <c r="K103" i="27"/>
  <c r="F104" i="27"/>
  <c r="K104" i="27"/>
  <c r="L104" i="27"/>
  <c r="N104" i="27"/>
  <c r="Q104" i="27"/>
  <c r="O104" i="27"/>
  <c r="F105" i="27"/>
  <c r="K105" i="27"/>
  <c r="F106" i="27"/>
  <c r="K106" i="27"/>
  <c r="M106" i="27"/>
  <c r="F107" i="27"/>
  <c r="K107" i="27"/>
  <c r="M107" i="27"/>
  <c r="N106" i="27"/>
  <c r="F108" i="27"/>
  <c r="K108" i="27"/>
  <c r="M108" i="27"/>
  <c r="M109" i="27"/>
  <c r="N108" i="27"/>
  <c r="F109" i="27"/>
  <c r="K109" i="27"/>
  <c r="F110" i="27"/>
  <c r="K110" i="27"/>
  <c r="M110" i="27"/>
  <c r="F111" i="27"/>
  <c r="K111" i="27"/>
  <c r="F112" i="27"/>
  <c r="K112" i="27"/>
  <c r="M112" i="27"/>
  <c r="N112" i="27"/>
  <c r="F113" i="27"/>
  <c r="K113" i="27"/>
  <c r="F114" i="27"/>
  <c r="K114" i="27"/>
  <c r="M114" i="27"/>
  <c r="M115" i="27"/>
  <c r="N114" i="27"/>
  <c r="F115" i="27"/>
  <c r="K115" i="27"/>
  <c r="F116" i="27"/>
  <c r="K116" i="27"/>
  <c r="M116" i="27"/>
  <c r="F117" i="27"/>
  <c r="K117" i="27"/>
  <c r="M117" i="27"/>
  <c r="N116" i="27"/>
  <c r="F118" i="27"/>
  <c r="M119" i="27"/>
  <c r="N118" i="27"/>
  <c r="F119" i="27"/>
  <c r="K119" i="27"/>
  <c r="F120" i="27"/>
  <c r="K120" i="27"/>
  <c r="M120" i="27"/>
  <c r="N120" i="27"/>
  <c r="F121" i="27"/>
  <c r="K121" i="27"/>
  <c r="K122" i="27"/>
  <c r="F123" i="27"/>
  <c r="K123" i="27"/>
  <c r="F124" i="27"/>
  <c r="K124" i="27"/>
  <c r="M124" i="27"/>
  <c r="N124" i="27"/>
  <c r="F125" i="27"/>
  <c r="K125" i="27"/>
  <c r="F126" i="27"/>
  <c r="K126" i="27"/>
  <c r="M126" i="27"/>
  <c r="N126" i="27"/>
  <c r="F127" i="27"/>
  <c r="K127" i="27"/>
  <c r="D128" i="27"/>
  <c r="F128" i="27"/>
  <c r="K128" i="27"/>
  <c r="L128" i="27"/>
  <c r="M128" i="27"/>
  <c r="D129" i="27"/>
  <c r="K129" i="27"/>
  <c r="D130" i="27"/>
  <c r="F130" i="27"/>
  <c r="K130" i="27"/>
  <c r="L130" i="27"/>
  <c r="M130" i="27"/>
  <c r="D131" i="27"/>
  <c r="K131" i="27"/>
  <c r="D132" i="27"/>
  <c r="F132" i="27"/>
  <c r="K132" i="27"/>
  <c r="L132" i="27"/>
  <c r="M132" i="27"/>
  <c r="D133" i="27"/>
  <c r="K133" i="27"/>
  <c r="D134" i="27"/>
  <c r="F134" i="27"/>
  <c r="K134" i="27"/>
  <c r="L134" i="27"/>
  <c r="M134" i="27"/>
  <c r="D135" i="27"/>
  <c r="K135" i="27"/>
  <c r="D136" i="27"/>
  <c r="F136" i="27"/>
  <c r="K136" i="27"/>
  <c r="L136" i="27"/>
  <c r="M136" i="27"/>
  <c r="D137" i="27"/>
  <c r="K137" i="27"/>
  <c r="F2" i="26"/>
  <c r="K2" i="26"/>
  <c r="L2" i="26"/>
  <c r="Q2" i="26"/>
  <c r="F3" i="26"/>
  <c r="K3" i="26"/>
  <c r="M3" i="26"/>
  <c r="F4" i="26"/>
  <c r="K4" i="26"/>
  <c r="L4" i="26"/>
  <c r="Q4" i="26"/>
  <c r="F5" i="26"/>
  <c r="K5" i="26"/>
  <c r="F6" i="26"/>
  <c r="K6" i="26"/>
  <c r="L6" i="26"/>
  <c r="O6" i="26"/>
  <c r="Q6" i="26"/>
  <c r="F7" i="26"/>
  <c r="K7" i="26"/>
  <c r="M7" i="26"/>
  <c r="F8" i="26"/>
  <c r="K8" i="26"/>
  <c r="L8" i="26"/>
  <c r="O8" i="26"/>
  <c r="Q8" i="26"/>
  <c r="F9" i="26"/>
  <c r="K9" i="26"/>
  <c r="M9" i="26"/>
  <c r="F10" i="26"/>
  <c r="K10" i="26"/>
  <c r="L10" i="26"/>
  <c r="D11" i="26"/>
  <c r="F11" i="26"/>
  <c r="K11" i="26"/>
  <c r="F12" i="26"/>
  <c r="K12" i="26"/>
  <c r="L12" i="26"/>
  <c r="O12" i="26"/>
  <c r="Q12" i="26"/>
  <c r="F13" i="26"/>
  <c r="K13" i="26"/>
  <c r="M13" i="26"/>
  <c r="F14" i="26"/>
  <c r="K14" i="26"/>
  <c r="L14" i="26"/>
  <c r="O14" i="26"/>
  <c r="Q14" i="26"/>
  <c r="F15" i="26"/>
  <c r="K15" i="26"/>
  <c r="M15" i="26"/>
  <c r="F16" i="26"/>
  <c r="K16" i="26"/>
  <c r="L16" i="26"/>
  <c r="O16" i="26"/>
  <c r="Q16" i="26"/>
  <c r="F17" i="26"/>
  <c r="K17" i="26"/>
  <c r="M17" i="26"/>
  <c r="F18" i="26"/>
  <c r="K18" i="26"/>
  <c r="L18" i="26"/>
  <c r="O18" i="26"/>
  <c r="Q18" i="26"/>
  <c r="F19" i="26"/>
  <c r="K19" i="26"/>
  <c r="M19" i="26"/>
  <c r="F20" i="26"/>
  <c r="K20" i="26"/>
  <c r="L20" i="26"/>
  <c r="D21" i="26"/>
  <c r="M21" i="26"/>
  <c r="N20" i="26"/>
  <c r="F21" i="26"/>
  <c r="K21" i="26"/>
  <c r="F22" i="26"/>
  <c r="K22" i="26"/>
  <c r="L22" i="26"/>
  <c r="O22" i="26"/>
  <c r="Q22" i="26"/>
  <c r="F23" i="26"/>
  <c r="K23" i="26"/>
  <c r="M23" i="26"/>
  <c r="F24" i="26"/>
  <c r="K24" i="26"/>
  <c r="L24" i="26"/>
  <c r="O24" i="26"/>
  <c r="Q24" i="26"/>
  <c r="F25" i="26"/>
  <c r="K25" i="26"/>
  <c r="M25" i="26"/>
  <c r="F26" i="26"/>
  <c r="K26" i="26"/>
  <c r="L26" i="26"/>
  <c r="O26" i="26"/>
  <c r="Q26" i="26"/>
  <c r="F27" i="26"/>
  <c r="K27" i="26"/>
  <c r="M27" i="26"/>
  <c r="F28" i="26"/>
  <c r="K28" i="26"/>
  <c r="L28" i="26"/>
  <c r="O28" i="26"/>
  <c r="Q28" i="26"/>
  <c r="F29" i="26"/>
  <c r="K29" i="26"/>
  <c r="M29" i="26"/>
  <c r="F30" i="26"/>
  <c r="K30" i="26"/>
  <c r="L30" i="26"/>
  <c r="O30" i="26"/>
  <c r="Q30" i="26"/>
  <c r="F31" i="26"/>
  <c r="K31" i="26"/>
  <c r="M31" i="26"/>
  <c r="F32" i="26"/>
  <c r="K32" i="26"/>
  <c r="L32" i="26"/>
  <c r="O32" i="26"/>
  <c r="Q32" i="26"/>
  <c r="F33" i="26"/>
  <c r="K33" i="26"/>
  <c r="M33" i="26"/>
  <c r="F34" i="26"/>
  <c r="K34" i="26"/>
  <c r="L34" i="26"/>
  <c r="O34" i="26"/>
  <c r="Q34" i="26"/>
  <c r="F35" i="26"/>
  <c r="K35" i="26"/>
  <c r="M35" i="26"/>
  <c r="F36" i="26"/>
  <c r="K36" i="26"/>
  <c r="L36" i="26"/>
  <c r="O36" i="26"/>
  <c r="Q36" i="26"/>
  <c r="F37" i="26"/>
  <c r="K37" i="26"/>
  <c r="M37" i="26"/>
  <c r="F2" i="25"/>
  <c r="K2" i="25"/>
  <c r="L2" i="25"/>
  <c r="O2" i="25"/>
  <c r="Q2" i="25"/>
  <c r="F3" i="25"/>
  <c r="K3" i="25"/>
  <c r="M3" i="25"/>
  <c r="F4" i="25"/>
  <c r="K4" i="25"/>
  <c r="L4" i="25"/>
  <c r="O4" i="25"/>
  <c r="Q4" i="25"/>
  <c r="D5" i="25"/>
  <c r="F5" i="25"/>
  <c r="K5" i="25"/>
  <c r="F6" i="25"/>
  <c r="K6" i="25"/>
  <c r="L6" i="25"/>
  <c r="O6" i="25"/>
  <c r="Q6" i="25"/>
  <c r="F7" i="25"/>
  <c r="K7" i="25"/>
  <c r="M7" i="25"/>
  <c r="F8" i="25"/>
  <c r="K8" i="25"/>
  <c r="L8" i="25"/>
  <c r="O8" i="25"/>
  <c r="Q8" i="25"/>
  <c r="D9" i="25"/>
  <c r="F9" i="25"/>
  <c r="K9" i="25"/>
  <c r="F10" i="25"/>
  <c r="K10" i="25"/>
  <c r="L10" i="25"/>
  <c r="O10" i="25"/>
  <c r="Q10" i="25"/>
  <c r="F11" i="25"/>
  <c r="K11" i="25"/>
  <c r="M11" i="25"/>
  <c r="F12" i="25"/>
  <c r="K12" i="25"/>
  <c r="L12" i="25"/>
  <c r="O12" i="25"/>
  <c r="Q12" i="25"/>
  <c r="F13" i="25"/>
  <c r="K13" i="25"/>
  <c r="M13" i="25"/>
  <c r="F14" i="25"/>
  <c r="K14" i="25"/>
  <c r="L14" i="25"/>
  <c r="O14" i="25"/>
  <c r="Q14" i="25"/>
  <c r="F15" i="25"/>
  <c r="K15" i="25"/>
  <c r="F16" i="25"/>
  <c r="K16" i="25"/>
  <c r="L16" i="25"/>
  <c r="O16" i="25"/>
  <c r="Q16" i="25"/>
  <c r="F17" i="25"/>
  <c r="K17" i="25"/>
  <c r="M17" i="25"/>
  <c r="F18" i="25"/>
  <c r="K18" i="25"/>
  <c r="L18" i="25"/>
  <c r="O18" i="25"/>
  <c r="Q18" i="25"/>
  <c r="F19" i="25"/>
  <c r="K19" i="25"/>
  <c r="M19" i="25"/>
  <c r="F20" i="25"/>
  <c r="K20" i="25"/>
  <c r="M20" i="25"/>
  <c r="M21" i="25"/>
  <c r="N20" i="25"/>
  <c r="F21" i="25"/>
  <c r="K21" i="25"/>
  <c r="F22" i="25"/>
  <c r="K22" i="25"/>
  <c r="L22" i="25"/>
  <c r="O22" i="25"/>
  <c r="Q22" i="25"/>
  <c r="D23" i="25"/>
  <c r="F23" i="25"/>
  <c r="K23" i="25"/>
  <c r="F24" i="25"/>
  <c r="K24" i="25"/>
  <c r="L24" i="25"/>
  <c r="D25" i="25"/>
  <c r="M25" i="25"/>
  <c r="N24" i="25"/>
  <c r="F25" i="25"/>
  <c r="K25" i="25"/>
  <c r="F26" i="25"/>
  <c r="K26" i="25"/>
  <c r="L26" i="25"/>
  <c r="O26" i="25"/>
  <c r="Q26" i="25"/>
  <c r="F27" i="25"/>
  <c r="K27" i="25"/>
  <c r="M27" i="25"/>
  <c r="F28" i="25"/>
  <c r="K28" i="25"/>
  <c r="M28" i="25"/>
  <c r="M29" i="25"/>
  <c r="N28" i="25"/>
  <c r="F29" i="25"/>
  <c r="K29" i="25"/>
  <c r="F30" i="25"/>
  <c r="K30" i="25"/>
  <c r="O30" i="25"/>
  <c r="Q30" i="25"/>
  <c r="F31" i="25"/>
  <c r="K31" i="25"/>
  <c r="F32" i="25"/>
  <c r="K32" i="25"/>
  <c r="L32" i="25"/>
  <c r="O32" i="25"/>
  <c r="Q32" i="25"/>
  <c r="F33" i="25"/>
  <c r="K33" i="25"/>
  <c r="M33" i="25"/>
  <c r="F34" i="25"/>
  <c r="K34" i="25"/>
  <c r="L34" i="25"/>
  <c r="M34" i="25"/>
  <c r="O34" i="25"/>
  <c r="Q34" i="25"/>
  <c r="F35" i="25"/>
  <c r="K35" i="25"/>
  <c r="F36" i="25"/>
  <c r="K36" i="25"/>
  <c r="M37" i="25"/>
  <c r="N36" i="25"/>
  <c r="F37" i="25"/>
  <c r="K37" i="25"/>
  <c r="F38" i="25"/>
  <c r="K38" i="25"/>
  <c r="L38" i="25"/>
  <c r="O38" i="25"/>
  <c r="Q38" i="25"/>
  <c r="F39" i="25"/>
  <c r="K39" i="25"/>
  <c r="M39" i="25"/>
  <c r="F40" i="25"/>
  <c r="K40" i="25"/>
  <c r="L40" i="25"/>
  <c r="O40" i="25"/>
  <c r="Q40" i="25"/>
  <c r="F41" i="25"/>
  <c r="K41" i="25"/>
  <c r="M41" i="25"/>
  <c r="F42" i="25"/>
  <c r="K42" i="25"/>
  <c r="L42" i="25"/>
  <c r="O42" i="25"/>
  <c r="Q42" i="25"/>
  <c r="F43" i="25"/>
  <c r="K43" i="25"/>
  <c r="M43" i="25"/>
  <c r="F44" i="25"/>
  <c r="K44" i="25"/>
  <c r="N44" i="25"/>
  <c r="F45" i="25"/>
  <c r="K45" i="25"/>
  <c r="F46" i="25"/>
  <c r="K46" i="25"/>
  <c r="L46" i="25"/>
  <c r="O46" i="25"/>
  <c r="Q46" i="25"/>
  <c r="F47" i="25"/>
  <c r="K47" i="25"/>
  <c r="M47" i="25"/>
  <c r="F48" i="25"/>
  <c r="K48" i="25"/>
  <c r="L48" i="25"/>
  <c r="O48" i="25"/>
  <c r="Q48" i="25"/>
  <c r="F49" i="25"/>
  <c r="K49" i="25"/>
  <c r="M49" i="25"/>
  <c r="F50" i="25"/>
  <c r="K50" i="25"/>
  <c r="M50" i="25"/>
  <c r="F51" i="25"/>
  <c r="K51" i="25"/>
  <c r="F52" i="25"/>
  <c r="K52" i="25"/>
  <c r="L52" i="25"/>
  <c r="M52" i="25"/>
  <c r="O52" i="25"/>
  <c r="Q52" i="25"/>
  <c r="F53" i="25"/>
  <c r="K53" i="25"/>
  <c r="F54" i="25"/>
  <c r="K54" i="25"/>
  <c r="M54" i="25"/>
  <c r="F55" i="25"/>
  <c r="K55" i="25"/>
  <c r="M55" i="25"/>
  <c r="N54" i="25"/>
  <c r="F56" i="25"/>
  <c r="K56" i="25"/>
  <c r="L56" i="25"/>
  <c r="O56" i="25"/>
  <c r="Q56" i="25"/>
  <c r="F57" i="25"/>
  <c r="K57" i="25"/>
  <c r="M57" i="25"/>
  <c r="F58" i="25"/>
  <c r="K58" i="25"/>
  <c r="M58" i="25"/>
  <c r="M59" i="25"/>
  <c r="N58" i="25"/>
  <c r="F59" i="25"/>
  <c r="K59" i="25"/>
  <c r="F60" i="25"/>
  <c r="K60" i="25"/>
  <c r="M60" i="25"/>
  <c r="N60" i="25"/>
  <c r="F61" i="25"/>
  <c r="K61" i="25"/>
  <c r="F62" i="25"/>
  <c r="K62" i="25"/>
  <c r="L62" i="25"/>
  <c r="O62" i="25"/>
  <c r="Q62" i="25"/>
  <c r="F63" i="25"/>
  <c r="K63" i="25"/>
  <c r="M63" i="25"/>
  <c r="F64" i="25"/>
  <c r="K64" i="25"/>
  <c r="L64" i="25"/>
  <c r="O64" i="25"/>
  <c r="Q64" i="25"/>
  <c r="F65" i="25"/>
  <c r="K65" i="25"/>
  <c r="M65" i="25"/>
  <c r="F66" i="25"/>
  <c r="K66" i="25"/>
  <c r="F67" i="25"/>
  <c r="K67" i="25"/>
  <c r="M67" i="25"/>
  <c r="F68" i="25"/>
  <c r="K68" i="25"/>
  <c r="L68" i="25"/>
  <c r="N68" i="25"/>
  <c r="O68" i="25"/>
  <c r="Q68" i="25"/>
  <c r="F69" i="25"/>
  <c r="K69" i="25"/>
  <c r="F70" i="25"/>
  <c r="K70" i="25"/>
  <c r="L70" i="25"/>
  <c r="O70" i="25"/>
  <c r="Q70" i="25"/>
  <c r="F71" i="25"/>
  <c r="K71" i="25"/>
  <c r="M71" i="25"/>
  <c r="F72" i="25"/>
  <c r="K72" i="25"/>
  <c r="M72" i="25"/>
  <c r="F73" i="25"/>
  <c r="K73" i="25"/>
  <c r="M73" i="25"/>
  <c r="F74" i="25"/>
  <c r="K74" i="25"/>
  <c r="F75" i="25"/>
  <c r="K75" i="25"/>
  <c r="M75" i="25"/>
  <c r="N74" i="25"/>
  <c r="F76" i="25"/>
  <c r="K76" i="25"/>
  <c r="F77" i="25"/>
  <c r="K77" i="25"/>
  <c r="F78" i="25"/>
  <c r="K78" i="25"/>
  <c r="L78" i="25"/>
  <c r="O78" i="25"/>
  <c r="Q78" i="25"/>
  <c r="F79" i="25"/>
  <c r="K79" i="25"/>
  <c r="M79" i="25"/>
  <c r="F80" i="25"/>
  <c r="K80" i="25"/>
  <c r="L80" i="25"/>
  <c r="O80" i="25"/>
  <c r="Q80" i="25"/>
  <c r="F81" i="25"/>
  <c r="K81" i="25"/>
  <c r="M81" i="25"/>
  <c r="F82" i="25"/>
  <c r="K82" i="25"/>
  <c r="L82" i="25"/>
  <c r="O82" i="25"/>
  <c r="Q82" i="25"/>
  <c r="F83" i="25"/>
  <c r="K83" i="25"/>
  <c r="M83" i="25"/>
  <c r="F84" i="25"/>
  <c r="K84" i="25"/>
  <c r="L84" i="25"/>
  <c r="O84" i="25"/>
  <c r="Q84" i="25"/>
  <c r="F85" i="25"/>
  <c r="K85" i="25"/>
  <c r="M85" i="25"/>
  <c r="F86" i="25"/>
  <c r="K86" i="25"/>
  <c r="L86" i="25"/>
  <c r="O86" i="25"/>
  <c r="Q86" i="25"/>
  <c r="F87" i="25"/>
  <c r="K87" i="25"/>
  <c r="M87" i="25"/>
  <c r="F88" i="25"/>
  <c r="K88" i="25"/>
  <c r="L88" i="25"/>
  <c r="O88" i="25"/>
  <c r="Q88" i="25"/>
  <c r="F89" i="25"/>
  <c r="K89" i="25"/>
  <c r="M89" i="25"/>
  <c r="F90" i="25"/>
  <c r="K90" i="25"/>
  <c r="L90" i="25"/>
  <c r="O90" i="25"/>
  <c r="Q90" i="25"/>
  <c r="F91" i="25"/>
  <c r="K91" i="25"/>
  <c r="M91" i="25"/>
  <c r="F92" i="25"/>
  <c r="K92" i="25"/>
  <c r="M92" i="25"/>
  <c r="F93" i="25"/>
  <c r="K93" i="25"/>
  <c r="M93" i="25"/>
  <c r="N92" i="25"/>
  <c r="F94" i="25"/>
  <c r="K94" i="25"/>
  <c r="M94" i="25"/>
  <c r="F95" i="25"/>
  <c r="K95" i="25"/>
  <c r="M95" i="25"/>
  <c r="N94" i="25"/>
  <c r="F96" i="25"/>
  <c r="O96" i="25"/>
  <c r="Q96" i="25"/>
  <c r="F97" i="25"/>
  <c r="F98" i="25"/>
  <c r="N98" i="25"/>
  <c r="F99" i="25"/>
  <c r="F100" i="25"/>
  <c r="O100" i="25"/>
  <c r="Q100" i="25"/>
  <c r="F101" i="25"/>
  <c r="F2" i="24"/>
  <c r="K2" i="24"/>
  <c r="L2" i="24"/>
  <c r="D3" i="24"/>
  <c r="M3" i="24"/>
  <c r="N2" i="24"/>
  <c r="F3" i="24"/>
  <c r="K3" i="24"/>
  <c r="D4" i="24"/>
  <c r="F4" i="24"/>
  <c r="K4" i="24"/>
  <c r="L4" i="24"/>
  <c r="O4" i="24"/>
  <c r="Q4" i="24"/>
  <c r="F5" i="24"/>
  <c r="K5" i="24"/>
  <c r="F6" i="24"/>
  <c r="K6" i="24"/>
  <c r="L6" i="24"/>
  <c r="D7" i="24"/>
  <c r="M7" i="24"/>
  <c r="N6" i="24"/>
  <c r="Q6" i="24"/>
  <c r="O6" i="24"/>
  <c r="F7" i="24"/>
  <c r="K7" i="24"/>
  <c r="F8" i="24"/>
  <c r="K8" i="24"/>
  <c r="L8" i="24"/>
  <c r="D9" i="24"/>
  <c r="M9" i="24"/>
  <c r="N8" i="24"/>
  <c r="K9" i="24"/>
  <c r="F10" i="24"/>
  <c r="K10" i="24"/>
  <c r="L10" i="24"/>
  <c r="D11" i="24"/>
  <c r="M11" i="24"/>
  <c r="N10" i="24"/>
  <c r="F11" i="24"/>
  <c r="K11" i="24"/>
  <c r="F12" i="24"/>
  <c r="K12" i="24"/>
  <c r="L12" i="24"/>
  <c r="D13" i="24"/>
  <c r="F13" i="24"/>
  <c r="K13" i="24"/>
  <c r="M13" i="24"/>
  <c r="N12" i="24"/>
  <c r="F14" i="24"/>
  <c r="K14" i="24"/>
  <c r="L14" i="24"/>
  <c r="N14" i="24"/>
  <c r="F15" i="24"/>
  <c r="K15" i="24"/>
  <c r="F16" i="24"/>
  <c r="K16" i="24"/>
  <c r="L16" i="24"/>
  <c r="D17" i="24"/>
  <c r="M17" i="24"/>
  <c r="N16" i="24"/>
  <c r="O16" i="24"/>
  <c r="Q16" i="24"/>
  <c r="F17" i="24"/>
  <c r="K17" i="24"/>
  <c r="F18" i="24"/>
  <c r="K18" i="24"/>
  <c r="L18" i="24"/>
  <c r="N18" i="24"/>
  <c r="F19" i="24"/>
  <c r="K19" i="24"/>
  <c r="F20" i="24"/>
  <c r="K20" i="24"/>
  <c r="L20" i="24"/>
  <c r="D21" i="24"/>
  <c r="F21" i="24"/>
  <c r="K21" i="24"/>
  <c r="M21" i="24"/>
  <c r="N20" i="24"/>
  <c r="F22" i="24"/>
  <c r="K22" i="24"/>
  <c r="L22" i="24"/>
  <c r="D23" i="24"/>
  <c r="F23" i="24"/>
  <c r="K23" i="24"/>
  <c r="F24" i="24"/>
  <c r="K24" i="24"/>
  <c r="L24" i="24"/>
  <c r="D25" i="24"/>
  <c r="M25" i="24"/>
  <c r="N24" i="24"/>
  <c r="F25" i="24"/>
  <c r="K25" i="24"/>
  <c r="F26" i="24"/>
  <c r="K26" i="24"/>
  <c r="L26" i="24"/>
  <c r="D27" i="24"/>
  <c r="M27" i="24"/>
  <c r="N26" i="24"/>
  <c r="O26" i="24"/>
  <c r="Q26" i="24"/>
  <c r="F27" i="24"/>
  <c r="K27" i="24"/>
  <c r="F28" i="24"/>
  <c r="K28" i="24"/>
  <c r="L28" i="24"/>
  <c r="D29" i="24"/>
  <c r="M29" i="24"/>
  <c r="N28" i="24"/>
  <c r="F29" i="24"/>
  <c r="K29" i="24"/>
  <c r="F30" i="24"/>
  <c r="K30" i="24"/>
  <c r="L30" i="24"/>
  <c r="D31" i="24"/>
  <c r="M31" i="24"/>
  <c r="N30" i="24"/>
  <c r="F31" i="24"/>
  <c r="K31" i="24"/>
  <c r="F32" i="24"/>
  <c r="K32" i="24"/>
  <c r="L32" i="24"/>
  <c r="D33" i="24"/>
  <c r="F33" i="24"/>
  <c r="K33" i="24"/>
  <c r="M33" i="24"/>
  <c r="N32" i="24"/>
  <c r="F34" i="24"/>
  <c r="K34" i="24"/>
  <c r="M34" i="24"/>
  <c r="M35" i="24"/>
  <c r="N34" i="24"/>
  <c r="F35" i="24"/>
  <c r="K35" i="24"/>
  <c r="F36" i="24"/>
  <c r="K36" i="24"/>
  <c r="L36" i="24"/>
  <c r="D37" i="24"/>
  <c r="F37" i="24"/>
  <c r="K37" i="24"/>
  <c r="F38" i="24"/>
  <c r="K38" i="24"/>
  <c r="L38" i="24"/>
  <c r="N38" i="24"/>
  <c r="O38" i="24"/>
  <c r="F39" i="24"/>
  <c r="K39" i="24"/>
  <c r="F40" i="24"/>
  <c r="K40" i="24"/>
  <c r="L40" i="24"/>
  <c r="D41" i="24"/>
  <c r="F41" i="24"/>
  <c r="K41" i="24"/>
  <c r="M41" i="24"/>
  <c r="N40" i="24"/>
  <c r="F42" i="24"/>
  <c r="K42" i="24"/>
  <c r="L42" i="24"/>
  <c r="D43" i="24"/>
  <c r="M43" i="24"/>
  <c r="N42" i="24"/>
  <c r="F43" i="24"/>
  <c r="K43" i="24"/>
  <c r="F44" i="24"/>
  <c r="K44" i="24"/>
  <c r="L44" i="24"/>
  <c r="O44" i="24"/>
  <c r="Q44" i="24"/>
  <c r="F45" i="24"/>
  <c r="K45" i="24"/>
  <c r="M45" i="24"/>
  <c r="F46" i="24"/>
  <c r="K46" i="24"/>
  <c r="Q46" i="24"/>
  <c r="F47" i="24"/>
  <c r="K47" i="24"/>
  <c r="F48" i="24"/>
  <c r="K48" i="24"/>
  <c r="L48" i="24"/>
  <c r="O48" i="24"/>
  <c r="Q48" i="24"/>
  <c r="F49" i="24"/>
  <c r="K49" i="24"/>
  <c r="M49" i="24"/>
  <c r="F50" i="24"/>
  <c r="K50" i="24"/>
  <c r="L50" i="24"/>
  <c r="O50" i="24"/>
  <c r="Q50" i="24"/>
  <c r="F51" i="24"/>
  <c r="K51" i="24"/>
  <c r="M51" i="24"/>
  <c r="F52" i="24"/>
  <c r="K52" i="24"/>
  <c r="L52" i="24"/>
  <c r="Q52" i="24"/>
  <c r="F53" i="24"/>
  <c r="K53" i="24"/>
  <c r="M53" i="24"/>
  <c r="F54" i="24"/>
  <c r="K54" i="24"/>
  <c r="L54" i="24"/>
  <c r="M54" i="24"/>
  <c r="Q54" i="24"/>
  <c r="F55" i="24"/>
  <c r="K55" i="24"/>
  <c r="F56" i="24"/>
  <c r="K56" i="24"/>
  <c r="L56" i="24"/>
  <c r="O56" i="24"/>
  <c r="Q56" i="24"/>
  <c r="F57" i="24"/>
  <c r="K57" i="24"/>
  <c r="M57" i="24"/>
  <c r="F58" i="24"/>
  <c r="K58" i="24"/>
  <c r="L58" i="24"/>
  <c r="N58" i="24"/>
  <c r="Q58" i="24"/>
  <c r="K59" i="24"/>
  <c r="F60" i="24"/>
  <c r="K60" i="24"/>
  <c r="L60" i="24"/>
  <c r="D61" i="24"/>
  <c r="M61" i="24"/>
  <c r="N60" i="24"/>
  <c r="F61" i="24"/>
  <c r="K61" i="24"/>
  <c r="F62" i="24"/>
  <c r="K62" i="24"/>
  <c r="L62" i="24"/>
  <c r="D63" i="24"/>
  <c r="M63" i="24"/>
  <c r="N62" i="24"/>
  <c r="F63" i="24"/>
  <c r="K63" i="24"/>
  <c r="F64" i="24"/>
  <c r="K64" i="24"/>
  <c r="L64" i="24"/>
  <c r="M65" i="24"/>
  <c r="N64" i="24"/>
  <c r="Q64" i="24"/>
  <c r="O64" i="24"/>
  <c r="K65" i="24"/>
  <c r="F66" i="24"/>
  <c r="K66" i="24"/>
  <c r="L66" i="24"/>
  <c r="D67" i="24"/>
  <c r="M67" i="24"/>
  <c r="N66" i="24"/>
  <c r="O66" i="24"/>
  <c r="F67" i="24"/>
  <c r="K67" i="24"/>
  <c r="F68" i="24"/>
  <c r="K68" i="24"/>
  <c r="L68" i="24"/>
  <c r="D69" i="24"/>
  <c r="M69" i="24"/>
  <c r="N68" i="24"/>
  <c r="O68" i="24"/>
  <c r="Q68" i="24"/>
  <c r="F69" i="24"/>
  <c r="K69" i="24"/>
  <c r="F70" i="24"/>
  <c r="K70" i="24"/>
  <c r="L70" i="24"/>
  <c r="D71" i="24"/>
  <c r="M71" i="24"/>
  <c r="N70" i="24"/>
  <c r="F71" i="24"/>
  <c r="K71" i="24"/>
  <c r="F72" i="24"/>
  <c r="K72" i="24"/>
  <c r="L72" i="24"/>
  <c r="D73" i="24"/>
  <c r="M73" i="24"/>
  <c r="N72" i="24"/>
  <c r="F73" i="24"/>
  <c r="K73" i="24"/>
  <c r="F74" i="24"/>
  <c r="K74" i="24"/>
  <c r="L74" i="24"/>
  <c r="D75" i="24"/>
  <c r="F75" i="24"/>
  <c r="K75" i="24"/>
  <c r="M75" i="24"/>
  <c r="N74" i="24"/>
  <c r="F76" i="24"/>
  <c r="K76" i="24"/>
  <c r="L76" i="24"/>
  <c r="D77" i="24"/>
  <c r="F77" i="24"/>
  <c r="K77" i="24"/>
  <c r="F78" i="24"/>
  <c r="K78" i="24"/>
  <c r="L78" i="24"/>
  <c r="D79" i="24"/>
  <c r="M79" i="24"/>
  <c r="N78" i="24"/>
  <c r="O78" i="24"/>
  <c r="F79" i="24"/>
  <c r="K79" i="24"/>
  <c r="F80" i="24"/>
  <c r="K80" i="24"/>
  <c r="L80" i="24"/>
  <c r="D81" i="24"/>
  <c r="M81" i="24"/>
  <c r="N80" i="24"/>
  <c r="O80" i="24"/>
  <c r="Q80" i="24"/>
  <c r="F81" i="24"/>
  <c r="K81" i="24"/>
  <c r="F82" i="24"/>
  <c r="K82" i="24"/>
  <c r="L82" i="24"/>
  <c r="D83" i="24"/>
  <c r="M83" i="24"/>
  <c r="F83" i="24"/>
  <c r="K83" i="24"/>
  <c r="F84" i="24"/>
  <c r="K84" i="24"/>
  <c r="L84" i="24"/>
  <c r="D85" i="24"/>
  <c r="M85" i="24"/>
  <c r="N84" i="24"/>
  <c r="F85" i="24"/>
  <c r="K85" i="24"/>
  <c r="F86" i="24"/>
  <c r="K86" i="24"/>
  <c r="L86" i="24"/>
  <c r="N86" i="24"/>
  <c r="Q86" i="24"/>
  <c r="O86" i="24"/>
  <c r="F87" i="24"/>
  <c r="K87" i="24"/>
  <c r="F88" i="24"/>
  <c r="K88" i="24"/>
  <c r="M88" i="24"/>
  <c r="M89" i="24"/>
  <c r="N88" i="24"/>
  <c r="F89" i="24"/>
  <c r="K89" i="24"/>
  <c r="F90" i="24"/>
  <c r="K90" i="24"/>
  <c r="L90" i="24"/>
  <c r="D91" i="24"/>
  <c r="M91" i="24"/>
  <c r="N90" i="24"/>
  <c r="F91" i="24"/>
  <c r="K91" i="24"/>
  <c r="F92" i="24"/>
  <c r="K92" i="24"/>
  <c r="L92" i="24"/>
  <c r="D93" i="24"/>
  <c r="F93" i="24"/>
  <c r="K93" i="24"/>
  <c r="M93" i="24"/>
  <c r="N92" i="24"/>
  <c r="F94" i="24"/>
  <c r="K94" i="24"/>
  <c r="L94" i="24"/>
  <c r="D95" i="24"/>
  <c r="F95" i="24"/>
  <c r="K95" i="24"/>
  <c r="M95" i="24"/>
  <c r="N94" i="24"/>
  <c r="F96" i="24"/>
  <c r="K96" i="24"/>
  <c r="L96" i="24"/>
  <c r="D97" i="24"/>
  <c r="M97" i="24"/>
  <c r="N96" i="24"/>
  <c r="F97" i="24"/>
  <c r="K97" i="24"/>
  <c r="F98" i="24"/>
  <c r="K98" i="24"/>
  <c r="L98" i="24"/>
  <c r="M98" i="24"/>
  <c r="O98" i="24"/>
  <c r="Q98" i="24"/>
  <c r="F99" i="24"/>
  <c r="K99" i="24"/>
  <c r="F100" i="24"/>
  <c r="K100" i="24"/>
  <c r="L100" i="24"/>
  <c r="D101" i="24"/>
  <c r="M101" i="24"/>
  <c r="N100" i="24"/>
  <c r="F101" i="24"/>
  <c r="K101" i="24"/>
  <c r="F102" i="24"/>
  <c r="K102" i="24"/>
  <c r="L102" i="24"/>
  <c r="D103" i="24"/>
  <c r="F103" i="24"/>
  <c r="K103" i="24"/>
  <c r="M103" i="24"/>
  <c r="N102" i="24"/>
  <c r="F104" i="24"/>
  <c r="K104" i="24"/>
  <c r="L104" i="24"/>
  <c r="D105" i="24"/>
  <c r="F105" i="24"/>
  <c r="K105" i="24"/>
  <c r="M105" i="24"/>
  <c r="N104" i="24"/>
  <c r="F106" i="24"/>
  <c r="K106" i="24"/>
  <c r="L106" i="24"/>
  <c r="D107" i="24"/>
  <c r="M107" i="24"/>
  <c r="N106" i="24"/>
  <c r="F107" i="24"/>
  <c r="K107" i="24"/>
  <c r="F108" i="24"/>
  <c r="K108" i="24"/>
  <c r="L108" i="24"/>
  <c r="D109" i="24"/>
  <c r="M109" i="24"/>
  <c r="N108" i="24"/>
  <c r="Q108" i="24"/>
  <c r="O108" i="24"/>
  <c r="F109" i="24"/>
  <c r="K109" i="24"/>
  <c r="F110" i="24"/>
  <c r="K110" i="24"/>
  <c r="L110" i="24"/>
  <c r="D111" i="24"/>
  <c r="F111" i="24"/>
  <c r="K111" i="24"/>
  <c r="F112" i="24"/>
  <c r="K112" i="24"/>
  <c r="L112" i="24"/>
  <c r="D113" i="24"/>
  <c r="M113" i="24"/>
  <c r="N112" i="24"/>
  <c r="F113" i="24"/>
  <c r="K113" i="24"/>
  <c r="F114" i="24"/>
  <c r="K114" i="24"/>
  <c r="L114" i="24"/>
  <c r="D115" i="24"/>
  <c r="F115" i="24"/>
  <c r="K115" i="24"/>
  <c r="M115" i="24"/>
  <c r="N114" i="24"/>
  <c r="F135" i="27"/>
  <c r="M135" i="27"/>
  <c r="F131" i="27"/>
  <c r="M131" i="27"/>
  <c r="F137" i="27"/>
  <c r="M137" i="27"/>
  <c r="N136" i="27"/>
  <c r="N134" i="27"/>
  <c r="N130" i="27"/>
  <c r="F133" i="27"/>
  <c r="M133" i="27"/>
  <c r="N132" i="27"/>
  <c r="F129" i="27"/>
  <c r="M129" i="27"/>
  <c r="N128" i="27"/>
  <c r="Q80" i="27"/>
  <c r="O80" i="27"/>
  <c r="O20" i="26"/>
  <c r="Q20" i="26"/>
  <c r="M11" i="26"/>
  <c r="N10" i="26"/>
  <c r="O24" i="25"/>
  <c r="Q24" i="25"/>
  <c r="O42" i="24"/>
  <c r="Q42" i="24"/>
  <c r="Q60" i="24"/>
  <c r="O60" i="24"/>
  <c r="O30" i="24"/>
  <c r="Q30" i="24"/>
  <c r="M77" i="24"/>
  <c r="N76" i="24"/>
  <c r="O40" i="24"/>
  <c r="Q40" i="24"/>
  <c r="O32" i="24"/>
  <c r="Q32" i="24"/>
  <c r="M23" i="24"/>
  <c r="N22" i="24"/>
  <c r="Q102" i="24"/>
  <c r="O102" i="24"/>
  <c r="N82" i="24"/>
  <c r="O62" i="24"/>
  <c r="Q62" i="24"/>
  <c r="Q14" i="24"/>
  <c r="O14" i="24"/>
  <c r="O84" i="24"/>
  <c r="Q84" i="24"/>
  <c r="O100" i="24"/>
  <c r="Q100" i="24"/>
  <c r="Q18" i="24"/>
  <c r="O18" i="24"/>
  <c r="O74" i="24"/>
  <c r="Q74" i="24"/>
  <c r="O10" i="24"/>
  <c r="Q10" i="24"/>
  <c r="O106" i="24"/>
  <c r="Q106" i="24"/>
  <c r="O20" i="24"/>
  <c r="Q20" i="24"/>
  <c r="Q114" i="24"/>
  <c r="O114" i="24"/>
  <c r="Q92" i="24"/>
  <c r="O92" i="24"/>
  <c r="O96" i="24"/>
  <c r="Q96" i="24"/>
  <c r="Q28" i="24"/>
  <c r="O28" i="24"/>
  <c r="O12" i="24"/>
  <c r="Q12" i="24"/>
  <c r="O2" i="24"/>
  <c r="Q2" i="24"/>
  <c r="O8" i="24"/>
  <c r="Q8" i="24"/>
  <c r="O112" i="24"/>
  <c r="Q112" i="24"/>
  <c r="O94" i="24"/>
  <c r="Q94" i="24"/>
  <c r="O90" i="24"/>
  <c r="Q90" i="24"/>
  <c r="O72" i="24"/>
  <c r="Q72" i="24"/>
  <c r="O104" i="24"/>
  <c r="Q104" i="24"/>
  <c r="Q70" i="24"/>
  <c r="O70" i="24"/>
  <c r="O24" i="24"/>
  <c r="Q24" i="24"/>
  <c r="F9" i="24"/>
  <c r="Q38" i="24"/>
  <c r="M37" i="24"/>
  <c r="N36" i="24"/>
  <c r="M111" i="24"/>
  <c r="N110" i="24"/>
  <c r="Q78" i="24"/>
  <c r="Q66" i="24"/>
  <c r="F2" i="23"/>
  <c r="I2" i="23"/>
  <c r="F3" i="23"/>
  <c r="K3" i="23"/>
  <c r="F4" i="23"/>
  <c r="I4" i="23"/>
  <c r="F5" i="23"/>
  <c r="K5" i="23"/>
  <c r="F6" i="23"/>
  <c r="I6" i="23"/>
  <c r="F7" i="23"/>
  <c r="K7" i="23"/>
  <c r="F8" i="23"/>
  <c r="I8" i="23"/>
  <c r="F9" i="23"/>
  <c r="K9" i="23"/>
  <c r="F10" i="23"/>
  <c r="I10" i="23"/>
  <c r="F11" i="23"/>
  <c r="F12" i="23"/>
  <c r="I12" i="23"/>
  <c r="F13" i="23"/>
  <c r="K13" i="23"/>
  <c r="F14" i="23"/>
  <c r="I14" i="23"/>
  <c r="F15" i="23"/>
  <c r="K15" i="23"/>
  <c r="K17" i="23"/>
  <c r="F18" i="23"/>
  <c r="K18" i="23"/>
  <c r="F19" i="23"/>
  <c r="K19" i="23"/>
  <c r="F20" i="23"/>
  <c r="J20" i="23"/>
  <c r="M20" i="23"/>
  <c r="O20" i="23"/>
  <c r="F21" i="23"/>
  <c r="I21" i="23"/>
  <c r="J22" i="23"/>
  <c r="L22" i="23"/>
  <c r="F23" i="23"/>
  <c r="I23" i="23"/>
  <c r="F24" i="23"/>
  <c r="J24" i="23"/>
  <c r="K24" i="23"/>
  <c r="M24" i="23"/>
  <c r="O24" i="23"/>
  <c r="F25" i="23"/>
  <c r="F26" i="23"/>
  <c r="I26" i="23"/>
  <c r="J26" i="23"/>
  <c r="L26" i="23"/>
  <c r="M26" i="23"/>
  <c r="F27" i="23"/>
  <c r="I27" i="23"/>
  <c r="F28" i="23"/>
  <c r="I28" i="23"/>
  <c r="J28" i="23"/>
  <c r="L28" i="23"/>
  <c r="F29" i="23"/>
  <c r="I29" i="23"/>
  <c r="F30" i="23"/>
  <c r="I30" i="23"/>
  <c r="J30" i="23"/>
  <c r="D31" i="23"/>
  <c r="K31" i="23"/>
  <c r="L30" i="23"/>
  <c r="I31" i="23"/>
  <c r="F32" i="23"/>
  <c r="I32" i="23"/>
  <c r="J32" i="23"/>
  <c r="M32" i="23"/>
  <c r="O32" i="23"/>
  <c r="F33" i="23"/>
  <c r="I33" i="23"/>
  <c r="F34" i="23"/>
  <c r="I34" i="23"/>
  <c r="J34" i="23"/>
  <c r="M34" i="23"/>
  <c r="O34" i="23"/>
  <c r="F35" i="23"/>
  <c r="F36" i="23"/>
  <c r="K36" i="23"/>
  <c r="F37" i="23"/>
  <c r="K37" i="23"/>
  <c r="D38" i="23"/>
  <c r="F38" i="23"/>
  <c r="I38" i="23"/>
  <c r="J38" i="23"/>
  <c r="K38" i="23"/>
  <c r="D39" i="23"/>
  <c r="F39" i="23"/>
  <c r="I39" i="23"/>
  <c r="D40" i="23"/>
  <c r="K40" i="23"/>
  <c r="D41" i="23"/>
  <c r="F40" i="23"/>
  <c r="I40" i="23"/>
  <c r="J40" i="23"/>
  <c r="I41" i="23"/>
  <c r="D42" i="23"/>
  <c r="F42" i="23"/>
  <c r="I42" i="23"/>
  <c r="J42" i="23"/>
  <c r="K42" i="23"/>
  <c r="D43" i="23"/>
  <c r="F43" i="23"/>
  <c r="I43" i="23"/>
  <c r="K43" i="23"/>
  <c r="D44" i="23"/>
  <c r="K44" i="23"/>
  <c r="D45" i="23"/>
  <c r="F44" i="23"/>
  <c r="I44" i="23"/>
  <c r="J44" i="23"/>
  <c r="I45" i="23"/>
  <c r="D46" i="23"/>
  <c r="F46" i="23"/>
  <c r="I46" i="23"/>
  <c r="J46" i="23"/>
  <c r="K46" i="23"/>
  <c r="D47" i="23"/>
  <c r="K47" i="23"/>
  <c r="F47" i="23"/>
  <c r="I47" i="23"/>
  <c r="D48" i="23"/>
  <c r="F48" i="23"/>
  <c r="I48" i="23"/>
  <c r="J48" i="23"/>
  <c r="I49" i="23"/>
  <c r="D50" i="23"/>
  <c r="K50" i="23"/>
  <c r="D51" i="23"/>
  <c r="F50" i="23"/>
  <c r="I50" i="23"/>
  <c r="J50" i="23"/>
  <c r="I51" i="23"/>
  <c r="D52" i="23"/>
  <c r="F52" i="23"/>
  <c r="I52" i="23"/>
  <c r="J52" i="23"/>
  <c r="K52" i="23"/>
  <c r="D53" i="23"/>
  <c r="K53" i="23"/>
  <c r="F53" i="23"/>
  <c r="I53" i="23"/>
  <c r="D54" i="23"/>
  <c r="F54" i="23"/>
  <c r="I54" i="23"/>
  <c r="J54" i="23"/>
  <c r="I55" i="23"/>
  <c r="D56" i="23"/>
  <c r="K56" i="23"/>
  <c r="D57" i="23"/>
  <c r="F56" i="23"/>
  <c r="I56" i="23"/>
  <c r="J56" i="23"/>
  <c r="I57" i="23"/>
  <c r="D58" i="23"/>
  <c r="F58" i="23"/>
  <c r="I58" i="23"/>
  <c r="J58" i="23"/>
  <c r="K58" i="23"/>
  <c r="D59" i="23"/>
  <c r="K59" i="23"/>
  <c r="F59" i="23"/>
  <c r="I59" i="23"/>
  <c r="D60" i="23"/>
  <c r="F60" i="23"/>
  <c r="I60" i="23"/>
  <c r="J60" i="23"/>
  <c r="I61" i="23"/>
  <c r="D62" i="23"/>
  <c r="K62" i="23"/>
  <c r="D63" i="23"/>
  <c r="F62" i="23"/>
  <c r="I62" i="23"/>
  <c r="J62" i="23"/>
  <c r="I63" i="23"/>
  <c r="D64" i="23"/>
  <c r="F64" i="23"/>
  <c r="I64" i="23"/>
  <c r="J64" i="23"/>
  <c r="K64" i="23"/>
  <c r="D65" i="23"/>
  <c r="K65" i="23"/>
  <c r="F65" i="23"/>
  <c r="I65" i="23"/>
  <c r="D66" i="23"/>
  <c r="F66" i="23"/>
  <c r="I66" i="23"/>
  <c r="J66" i="23"/>
  <c r="I67" i="23"/>
  <c r="D68" i="23"/>
  <c r="K68" i="23"/>
  <c r="D69" i="23"/>
  <c r="F68" i="23"/>
  <c r="I68" i="23"/>
  <c r="J68" i="23"/>
  <c r="I69" i="23"/>
  <c r="D70" i="23"/>
  <c r="F70" i="23"/>
  <c r="I70" i="23"/>
  <c r="J70" i="23"/>
  <c r="K70" i="23"/>
  <c r="D71" i="23"/>
  <c r="K71" i="23"/>
  <c r="F71" i="23"/>
  <c r="I71" i="23"/>
  <c r="D72" i="23"/>
  <c r="F72" i="23"/>
  <c r="I72" i="23"/>
  <c r="J72" i="23"/>
  <c r="I73" i="23"/>
  <c r="D74" i="23"/>
  <c r="K74" i="23"/>
  <c r="D75" i="23"/>
  <c r="F74" i="23"/>
  <c r="I74" i="23"/>
  <c r="J74" i="23"/>
  <c r="I75" i="23"/>
  <c r="D76" i="23"/>
  <c r="F76" i="23"/>
  <c r="I76" i="23"/>
  <c r="J76" i="23"/>
  <c r="K76" i="23"/>
  <c r="D77" i="23"/>
  <c r="K77" i="23"/>
  <c r="F77" i="23"/>
  <c r="I77" i="23"/>
  <c r="D78" i="23"/>
  <c r="F78" i="23"/>
  <c r="I78" i="23"/>
  <c r="J78" i="23"/>
  <c r="I79" i="23"/>
  <c r="D80" i="23"/>
  <c r="K80" i="23"/>
  <c r="D81" i="23"/>
  <c r="F80" i="23"/>
  <c r="I80" i="23"/>
  <c r="J80" i="23"/>
  <c r="I81" i="23"/>
  <c r="D82" i="23"/>
  <c r="F82" i="23"/>
  <c r="I82" i="23"/>
  <c r="J82" i="23"/>
  <c r="K82" i="23"/>
  <c r="D83" i="23"/>
  <c r="F83" i="23"/>
  <c r="I83" i="23"/>
  <c r="D84" i="23"/>
  <c r="F84" i="23"/>
  <c r="I84" i="23"/>
  <c r="J84" i="23"/>
  <c r="K84" i="23"/>
  <c r="D85" i="23"/>
  <c r="F85" i="23"/>
  <c r="I85" i="23"/>
  <c r="K85" i="23"/>
  <c r="L84" i="23"/>
  <c r="D86" i="23"/>
  <c r="F86" i="23"/>
  <c r="I86" i="23"/>
  <c r="J86" i="23"/>
  <c r="K86" i="23"/>
  <c r="D87" i="23"/>
  <c r="F87" i="23"/>
  <c r="I87" i="23"/>
  <c r="K87" i="23"/>
  <c r="L86" i="23"/>
  <c r="D88" i="23"/>
  <c r="K88" i="23"/>
  <c r="F88" i="23"/>
  <c r="I88" i="23"/>
  <c r="J88" i="23"/>
  <c r="I89" i="23"/>
  <c r="D90" i="23"/>
  <c r="F90" i="23"/>
  <c r="I90" i="23"/>
  <c r="J90" i="23"/>
  <c r="K90" i="23"/>
  <c r="D91" i="23"/>
  <c r="F91" i="23"/>
  <c r="I91" i="23"/>
  <c r="D92" i="23"/>
  <c r="F92" i="23"/>
  <c r="I92" i="23"/>
  <c r="J92" i="23"/>
  <c r="K92" i="23"/>
  <c r="D93" i="23"/>
  <c r="F93" i="23"/>
  <c r="I93" i="23"/>
  <c r="K93" i="23"/>
  <c r="L92" i="23"/>
  <c r="D94" i="23"/>
  <c r="F94" i="23"/>
  <c r="I94" i="23"/>
  <c r="J94" i="23"/>
  <c r="K94" i="23"/>
  <c r="D95" i="23"/>
  <c r="F95" i="23"/>
  <c r="I95" i="23"/>
  <c r="K95" i="23"/>
  <c r="L94" i="23"/>
  <c r="D96" i="23"/>
  <c r="K96" i="23"/>
  <c r="F96" i="23"/>
  <c r="I96" i="23"/>
  <c r="J96" i="23"/>
  <c r="I97" i="23"/>
  <c r="D98" i="23"/>
  <c r="F98" i="23"/>
  <c r="I98" i="23"/>
  <c r="J98" i="23"/>
  <c r="K98" i="23"/>
  <c r="D99" i="23"/>
  <c r="F99" i="23"/>
  <c r="I99" i="23"/>
  <c r="D100" i="23"/>
  <c r="F100" i="23"/>
  <c r="I100" i="23"/>
  <c r="J100" i="23"/>
  <c r="K100" i="23"/>
  <c r="D101" i="23"/>
  <c r="F101" i="23"/>
  <c r="I101" i="23"/>
  <c r="K101" i="23"/>
  <c r="L100" i="23"/>
  <c r="D102" i="23"/>
  <c r="F102" i="23"/>
  <c r="I102" i="23"/>
  <c r="J102" i="23"/>
  <c r="K102" i="23"/>
  <c r="D103" i="23"/>
  <c r="F103" i="23"/>
  <c r="I103" i="23"/>
  <c r="K103" i="23"/>
  <c r="L102" i="23"/>
  <c r="D104" i="23"/>
  <c r="K104" i="23"/>
  <c r="F104" i="23"/>
  <c r="I104" i="23"/>
  <c r="J104" i="23"/>
  <c r="I105" i="23"/>
  <c r="D106" i="23"/>
  <c r="F106" i="23"/>
  <c r="I106" i="23"/>
  <c r="J106" i="23"/>
  <c r="K106" i="23"/>
  <c r="D107" i="23"/>
  <c r="F107" i="23"/>
  <c r="I107" i="23"/>
  <c r="D108" i="23"/>
  <c r="F108" i="23"/>
  <c r="I108" i="23"/>
  <c r="J108" i="23"/>
  <c r="K108" i="23"/>
  <c r="D109" i="23"/>
  <c r="K109" i="23"/>
  <c r="L108" i="23"/>
  <c r="F109" i="23"/>
  <c r="I109" i="23"/>
  <c r="D110" i="23"/>
  <c r="F110" i="23"/>
  <c r="I110" i="23"/>
  <c r="J110" i="23"/>
  <c r="K110" i="23"/>
  <c r="D111" i="23"/>
  <c r="K111" i="23"/>
  <c r="L110" i="23"/>
  <c r="F111" i="23"/>
  <c r="I111" i="23"/>
  <c r="D112" i="23"/>
  <c r="K112" i="23"/>
  <c r="D113" i="23"/>
  <c r="F112" i="23"/>
  <c r="I112" i="23"/>
  <c r="J112" i="23"/>
  <c r="I113" i="23"/>
  <c r="D114" i="23"/>
  <c r="F114" i="23"/>
  <c r="I114" i="23"/>
  <c r="J114" i="23"/>
  <c r="K114" i="23"/>
  <c r="D115" i="23"/>
  <c r="F115" i="23"/>
  <c r="I115" i="23"/>
  <c r="D116" i="23"/>
  <c r="F116" i="23"/>
  <c r="I116" i="23"/>
  <c r="J116" i="23"/>
  <c r="K116" i="23"/>
  <c r="D117" i="23"/>
  <c r="K117" i="23"/>
  <c r="L116" i="23"/>
  <c r="F117" i="23"/>
  <c r="I117" i="23"/>
  <c r="D118" i="23"/>
  <c r="F118" i="23"/>
  <c r="I118" i="23"/>
  <c r="J118" i="23"/>
  <c r="I119" i="23"/>
  <c r="D120" i="23"/>
  <c r="F120" i="23"/>
  <c r="I120" i="23"/>
  <c r="J120" i="23"/>
  <c r="K120" i="23"/>
  <c r="D121" i="23"/>
  <c r="F121" i="23"/>
  <c r="I121" i="23"/>
  <c r="K121" i="23"/>
  <c r="L120" i="23"/>
  <c r="D122" i="23"/>
  <c r="K122" i="23"/>
  <c r="D123" i="23"/>
  <c r="F122" i="23"/>
  <c r="I122" i="23"/>
  <c r="J122" i="23"/>
  <c r="I123" i="23"/>
  <c r="D124" i="23"/>
  <c r="K124" i="23"/>
  <c r="D125" i="23"/>
  <c r="F124" i="23"/>
  <c r="I124" i="23"/>
  <c r="J124" i="23"/>
  <c r="I125" i="23"/>
  <c r="M100" i="23"/>
  <c r="O100" i="23"/>
  <c r="K75" i="23"/>
  <c r="F75" i="23"/>
  <c r="K57" i="23"/>
  <c r="L56" i="23"/>
  <c r="F57" i="23"/>
  <c r="F113" i="23"/>
  <c r="K113" i="23"/>
  <c r="L112" i="23"/>
  <c r="K125" i="23"/>
  <c r="L124" i="23"/>
  <c r="F125" i="23"/>
  <c r="D105" i="23"/>
  <c r="M84" i="23"/>
  <c r="O84" i="23"/>
  <c r="M92" i="23"/>
  <c r="O92" i="23"/>
  <c r="K123" i="23"/>
  <c r="L122" i="23"/>
  <c r="D97" i="23"/>
  <c r="K69" i="23"/>
  <c r="L68" i="23"/>
  <c r="F69" i="23"/>
  <c r="M94" i="23"/>
  <c r="O94" i="23"/>
  <c r="M110" i="23"/>
  <c r="O110" i="23"/>
  <c r="D89" i="23"/>
  <c r="M108" i="23"/>
  <c r="O108" i="23"/>
  <c r="M86" i="23"/>
  <c r="O86" i="23"/>
  <c r="M102" i="23"/>
  <c r="O102" i="23"/>
  <c r="K51" i="23"/>
  <c r="L50" i="23"/>
  <c r="F51" i="23"/>
  <c r="F123" i="23"/>
  <c r="K81" i="23"/>
  <c r="F81" i="23"/>
  <c r="K63" i="23"/>
  <c r="L62" i="23"/>
  <c r="F63" i="23"/>
  <c r="F45" i="23"/>
  <c r="K45" i="23"/>
  <c r="L44" i="23"/>
  <c r="F41" i="23"/>
  <c r="K41" i="23"/>
  <c r="L40" i="23"/>
  <c r="M116" i="23"/>
  <c r="O116" i="23"/>
  <c r="M120" i="23"/>
  <c r="O120" i="23"/>
  <c r="M30" i="23"/>
  <c r="O30" i="23"/>
  <c r="L70" i="23"/>
  <c r="L46" i="23"/>
  <c r="K39" i="23"/>
  <c r="K118" i="23"/>
  <c r="K78" i="23"/>
  <c r="D79" i="23"/>
  <c r="K72" i="23"/>
  <c r="D73" i="23"/>
  <c r="K66" i="23"/>
  <c r="D67" i="23"/>
  <c r="K60" i="23"/>
  <c r="D61" i="23"/>
  <c r="K54" i="23"/>
  <c r="D55" i="23"/>
  <c r="K48" i="23"/>
  <c r="D49" i="23"/>
  <c r="L42" i="23"/>
  <c r="F31" i="23"/>
  <c r="L38" i="23"/>
  <c r="K115" i="23"/>
  <c r="L114" i="23"/>
  <c r="K107" i="23"/>
  <c r="L106" i="23"/>
  <c r="L76" i="23"/>
  <c r="L58" i="23"/>
  <c r="K99" i="23"/>
  <c r="L98" i="23"/>
  <c r="K91" i="23"/>
  <c r="L90" i="23"/>
  <c r="K83" i="23"/>
  <c r="L82" i="23"/>
  <c r="O26" i="23"/>
  <c r="M22" i="23"/>
  <c r="O22" i="23"/>
  <c r="M28" i="23"/>
  <c r="O28" i="23"/>
  <c r="L74" i="23"/>
  <c r="L64" i="23"/>
  <c r="L52" i="23"/>
  <c r="L80" i="23"/>
  <c r="K167" i="22"/>
  <c r="L166" i="22"/>
  <c r="K166" i="22"/>
  <c r="D166" i="22"/>
  <c r="M166" i="22"/>
  <c r="K165" i="22"/>
  <c r="L164" i="22"/>
  <c r="K164" i="22"/>
  <c r="D164" i="22"/>
  <c r="M164" i="22"/>
  <c r="K163" i="22"/>
  <c r="L162" i="22"/>
  <c r="K162" i="22"/>
  <c r="D162" i="22"/>
  <c r="M162" i="22"/>
  <c r="K161" i="22"/>
  <c r="L160" i="22"/>
  <c r="K160" i="22"/>
  <c r="D160" i="22"/>
  <c r="M160" i="22"/>
  <c r="K159" i="22"/>
  <c r="L158" i="22"/>
  <c r="K158" i="22"/>
  <c r="D158" i="22"/>
  <c r="M158" i="22"/>
  <c r="K157" i="22"/>
  <c r="L156" i="22"/>
  <c r="K156" i="22"/>
  <c r="D156" i="22"/>
  <c r="M156" i="22"/>
  <c r="K155" i="22"/>
  <c r="L154" i="22"/>
  <c r="K154" i="22"/>
  <c r="D154" i="22"/>
  <c r="M154" i="22"/>
  <c r="K153" i="22"/>
  <c r="L152" i="22"/>
  <c r="K152" i="22"/>
  <c r="D152" i="22"/>
  <c r="M152" i="22"/>
  <c r="K151" i="22"/>
  <c r="L150" i="22"/>
  <c r="K150" i="22"/>
  <c r="D150" i="22"/>
  <c r="M150" i="22"/>
  <c r="M149" i="22"/>
  <c r="K149" i="22"/>
  <c r="F149" i="22"/>
  <c r="Q148" i="22"/>
  <c r="O148" i="22"/>
  <c r="L148" i="22"/>
  <c r="K148" i="22"/>
  <c r="F148" i="22"/>
  <c r="K147" i="22"/>
  <c r="F147" i="22"/>
  <c r="F146" i="22"/>
  <c r="K145" i="22"/>
  <c r="F145" i="22"/>
  <c r="M144" i="22"/>
  <c r="N144" i="22"/>
  <c r="K144" i="22"/>
  <c r="F144" i="22"/>
  <c r="M143" i="22"/>
  <c r="K143" i="22"/>
  <c r="F143" i="22"/>
  <c r="Q142" i="22"/>
  <c r="O142" i="22"/>
  <c r="L142" i="22"/>
  <c r="K142" i="22"/>
  <c r="F142" i="22"/>
  <c r="M141" i="22"/>
  <c r="K141" i="22"/>
  <c r="F141" i="22"/>
  <c r="Q140" i="22"/>
  <c r="O140" i="22"/>
  <c r="K140" i="22"/>
  <c r="F140" i="22"/>
  <c r="M139" i="22"/>
  <c r="K139" i="22"/>
  <c r="F139" i="22"/>
  <c r="M138" i="22"/>
  <c r="N138" i="22"/>
  <c r="K138" i="22"/>
  <c r="F138" i="22"/>
  <c r="M137" i="22"/>
  <c r="K137" i="22"/>
  <c r="F137" i="22"/>
  <c r="N136" i="22"/>
  <c r="K136" i="22"/>
  <c r="F136" i="22"/>
  <c r="K135" i="22"/>
  <c r="F135" i="22"/>
  <c r="L134" i="22"/>
  <c r="N134" i="22"/>
  <c r="K134" i="22"/>
  <c r="F134" i="22"/>
  <c r="M133" i="22"/>
  <c r="K133" i="22"/>
  <c r="F133" i="22"/>
  <c r="Q132" i="22"/>
  <c r="O132" i="22"/>
  <c r="K132" i="22"/>
  <c r="F132" i="22"/>
  <c r="M131" i="22"/>
  <c r="K131" i="22"/>
  <c r="F131" i="22"/>
  <c r="M130" i="22"/>
  <c r="K130" i="22"/>
  <c r="F130" i="22"/>
  <c r="F129" i="22"/>
  <c r="M128" i="22"/>
  <c r="N128" i="22"/>
  <c r="K128" i="22"/>
  <c r="F128" i="22"/>
  <c r="K127" i="22"/>
  <c r="F127" i="22"/>
  <c r="K126" i="22"/>
  <c r="F126" i="22"/>
  <c r="K125" i="22"/>
  <c r="F125" i="22"/>
  <c r="N124" i="22"/>
  <c r="O124" i="22"/>
  <c r="K124" i="22"/>
  <c r="M123" i="22"/>
  <c r="M122" i="22"/>
  <c r="N122" i="22"/>
  <c r="K123" i="22"/>
  <c r="F123" i="22"/>
  <c r="K122" i="22"/>
  <c r="F122" i="22"/>
  <c r="K121" i="22"/>
  <c r="F121" i="22"/>
  <c r="N120" i="22"/>
  <c r="Q120" i="22"/>
  <c r="O120" i="22"/>
  <c r="K120" i="22"/>
  <c r="F120" i="22"/>
  <c r="M119" i="22"/>
  <c r="M118" i="22"/>
  <c r="N118" i="22"/>
  <c r="K119" i="22"/>
  <c r="F119" i="22"/>
  <c r="K118" i="22"/>
  <c r="F118" i="22"/>
  <c r="M117" i="22"/>
  <c r="K117" i="22"/>
  <c r="F117" i="22"/>
  <c r="K116" i="22"/>
  <c r="F116" i="22"/>
  <c r="M115" i="22"/>
  <c r="K115" i="22"/>
  <c r="F115" i="22"/>
  <c r="M114" i="22"/>
  <c r="K114" i="22"/>
  <c r="F114" i="22"/>
  <c r="M113" i="22"/>
  <c r="K113" i="22"/>
  <c r="F113" i="22"/>
  <c r="M112" i="22"/>
  <c r="N112" i="22"/>
  <c r="K112" i="22"/>
  <c r="F112" i="22"/>
  <c r="M111" i="22"/>
  <c r="K111" i="22"/>
  <c r="F111" i="22"/>
  <c r="K110" i="22"/>
  <c r="F110" i="22"/>
  <c r="M109" i="22"/>
  <c r="K109" i="22"/>
  <c r="F109" i="22"/>
  <c r="K108" i="22"/>
  <c r="F108" i="22"/>
  <c r="M107" i="22"/>
  <c r="K107" i="22"/>
  <c r="F107" i="22"/>
  <c r="M106" i="22"/>
  <c r="N106" i="22"/>
  <c r="K106" i="22"/>
  <c r="F106" i="22"/>
  <c r="M105" i="22"/>
  <c r="K105" i="22"/>
  <c r="F105" i="22"/>
  <c r="M104" i="22"/>
  <c r="K104" i="22"/>
  <c r="F104" i="22"/>
  <c r="M103" i="22"/>
  <c r="K103" i="22"/>
  <c r="F103" i="22"/>
  <c r="M102" i="22"/>
  <c r="K102" i="22"/>
  <c r="F102" i="22"/>
  <c r="K101" i="22"/>
  <c r="F101" i="22"/>
  <c r="L100" i="22"/>
  <c r="N100" i="22"/>
  <c r="K100" i="22"/>
  <c r="F100" i="22"/>
  <c r="M99" i="22"/>
  <c r="K99" i="22"/>
  <c r="F99" i="22"/>
  <c r="M98" i="22"/>
  <c r="K98" i="22"/>
  <c r="F98" i="22"/>
  <c r="M97" i="22"/>
  <c r="K97" i="22"/>
  <c r="F97" i="22"/>
  <c r="M96" i="22"/>
  <c r="K96" i="22"/>
  <c r="F96" i="22"/>
  <c r="M95" i="22"/>
  <c r="K95" i="22"/>
  <c r="F95" i="22"/>
  <c r="M94" i="22"/>
  <c r="N94" i="22"/>
  <c r="K94" i="22"/>
  <c r="F94" i="22"/>
  <c r="M93" i="22"/>
  <c r="K93" i="22"/>
  <c r="F93" i="22"/>
  <c r="M92" i="22"/>
  <c r="N92" i="22"/>
  <c r="K92" i="22"/>
  <c r="F92" i="22"/>
  <c r="M91" i="22"/>
  <c r="K91" i="22"/>
  <c r="F91" i="22"/>
  <c r="M90" i="22"/>
  <c r="N90" i="22"/>
  <c r="K90" i="22"/>
  <c r="F90" i="22"/>
  <c r="M89" i="22"/>
  <c r="K89" i="22"/>
  <c r="F89" i="22"/>
  <c r="M88" i="22"/>
  <c r="N88" i="22"/>
  <c r="K88" i="22"/>
  <c r="F88" i="22"/>
  <c r="K87" i="22"/>
  <c r="F87" i="22"/>
  <c r="Q86" i="22"/>
  <c r="O86" i="22"/>
  <c r="L86" i="22"/>
  <c r="K86" i="22"/>
  <c r="M85" i="22"/>
  <c r="K85" i="22"/>
  <c r="F85" i="22"/>
  <c r="K84" i="22"/>
  <c r="F84" i="22"/>
  <c r="M83" i="22"/>
  <c r="K83" i="22"/>
  <c r="F83" i="22"/>
  <c r="M82" i="22"/>
  <c r="N82" i="22"/>
  <c r="K82" i="22"/>
  <c r="F82" i="22"/>
  <c r="M81" i="22"/>
  <c r="M80" i="22"/>
  <c r="N80" i="22"/>
  <c r="K81" i="22"/>
  <c r="F81" i="22"/>
  <c r="K80" i="22"/>
  <c r="F80" i="22"/>
  <c r="M79" i="22"/>
  <c r="N78" i="22"/>
  <c r="K79" i="22"/>
  <c r="F79" i="22"/>
  <c r="K78" i="22"/>
  <c r="F78" i="22"/>
  <c r="M77" i="22"/>
  <c r="K77" i="22"/>
  <c r="F77" i="22"/>
  <c r="M76" i="22"/>
  <c r="N76" i="22"/>
  <c r="K76" i="22"/>
  <c r="F76" i="22"/>
  <c r="M75" i="22"/>
  <c r="K75" i="22"/>
  <c r="F75" i="22"/>
  <c r="M74" i="22"/>
  <c r="N74" i="22"/>
  <c r="K74" i="22"/>
  <c r="F74" i="22"/>
  <c r="M73" i="22"/>
  <c r="K73" i="22"/>
  <c r="F73" i="22"/>
  <c r="N72" i="22"/>
  <c r="K72" i="22"/>
  <c r="F72" i="22"/>
  <c r="M71" i="22"/>
  <c r="K71" i="22"/>
  <c r="F71" i="22"/>
  <c r="M70" i="22"/>
  <c r="K70" i="22"/>
  <c r="F70" i="22"/>
  <c r="M69" i="22"/>
  <c r="K69" i="22"/>
  <c r="F69" i="22"/>
  <c r="M68" i="22"/>
  <c r="N68" i="22"/>
  <c r="K68" i="22"/>
  <c r="F68" i="22"/>
  <c r="M67" i="22"/>
  <c r="N66" i="22"/>
  <c r="K67" i="22"/>
  <c r="F67" i="22"/>
  <c r="K66" i="22"/>
  <c r="F66" i="22"/>
  <c r="M65" i="22"/>
  <c r="K65" i="22"/>
  <c r="F65" i="22"/>
  <c r="M64" i="22"/>
  <c r="N64" i="22"/>
  <c r="K64" i="22"/>
  <c r="F64" i="22"/>
  <c r="M63" i="22"/>
  <c r="K63" i="22"/>
  <c r="F63" i="22"/>
  <c r="M62" i="22"/>
  <c r="N62" i="22"/>
  <c r="K62" i="22"/>
  <c r="F62" i="22"/>
  <c r="K61" i="22"/>
  <c r="F61" i="22"/>
  <c r="K60" i="22"/>
  <c r="F60" i="22"/>
  <c r="M59" i="22"/>
  <c r="M58" i="22"/>
  <c r="N58" i="22"/>
  <c r="K59" i="22"/>
  <c r="F59" i="22"/>
  <c r="K58" i="22"/>
  <c r="F58" i="22"/>
  <c r="M57" i="22"/>
  <c r="K57" i="22"/>
  <c r="M56" i="22"/>
  <c r="N56" i="22"/>
  <c r="K56" i="22"/>
  <c r="M55" i="22"/>
  <c r="M54" i="22"/>
  <c r="N54" i="22"/>
  <c r="K55" i="22"/>
  <c r="F55" i="22"/>
  <c r="K54" i="22"/>
  <c r="F54" i="22"/>
  <c r="M53" i="22"/>
  <c r="K53" i="22"/>
  <c r="F53" i="22"/>
  <c r="M52" i="22"/>
  <c r="N52" i="22"/>
  <c r="K52" i="22"/>
  <c r="F52" i="22"/>
  <c r="M51" i="22"/>
  <c r="M50" i="22"/>
  <c r="N50" i="22"/>
  <c r="K51" i="22"/>
  <c r="F51" i="22"/>
  <c r="K50" i="22"/>
  <c r="F50" i="22"/>
  <c r="M49" i="22"/>
  <c r="K49" i="22"/>
  <c r="F49" i="22"/>
  <c r="M48" i="22"/>
  <c r="N48" i="22"/>
  <c r="K48" i="22"/>
  <c r="F48" i="22"/>
  <c r="M47" i="22"/>
  <c r="K47" i="22"/>
  <c r="F47" i="22"/>
  <c r="M46" i="22"/>
  <c r="N46" i="22"/>
  <c r="K46" i="22"/>
  <c r="F46" i="22"/>
  <c r="I45" i="22"/>
  <c r="K45" i="22"/>
  <c r="D45" i="22"/>
  <c r="F45" i="22"/>
  <c r="M45" i="22"/>
  <c r="N44" i="22"/>
  <c r="K44" i="22"/>
  <c r="F44" i="22"/>
  <c r="M43" i="22"/>
  <c r="K43" i="22"/>
  <c r="F43" i="22"/>
  <c r="M42" i="22"/>
  <c r="N42" i="22"/>
  <c r="K42" i="22"/>
  <c r="F42" i="22"/>
  <c r="M41" i="22"/>
  <c r="K41" i="22"/>
  <c r="F41" i="22"/>
  <c r="M40" i="22"/>
  <c r="N40" i="22"/>
  <c r="K40" i="22"/>
  <c r="F40" i="22"/>
  <c r="I39" i="22"/>
  <c r="K39" i="22"/>
  <c r="F39" i="22"/>
  <c r="Q38" i="22"/>
  <c r="O38" i="22"/>
  <c r="K38" i="22"/>
  <c r="F38" i="22"/>
  <c r="M37" i="22"/>
  <c r="K37" i="22"/>
  <c r="F37" i="22"/>
  <c r="M36" i="22"/>
  <c r="N36" i="22"/>
  <c r="K36" i="22"/>
  <c r="F36" i="22"/>
  <c r="M35" i="22"/>
  <c r="K35" i="22"/>
  <c r="F35" i="22"/>
  <c r="M34" i="22"/>
  <c r="N34" i="22"/>
  <c r="K34" i="22"/>
  <c r="F34" i="22"/>
  <c r="M33" i="22"/>
  <c r="K33" i="22"/>
  <c r="F33" i="22"/>
  <c r="M32" i="22"/>
  <c r="N32" i="22"/>
  <c r="K32" i="22"/>
  <c r="F32" i="22"/>
  <c r="M31" i="22"/>
  <c r="K31" i="22"/>
  <c r="F31" i="22"/>
  <c r="M30" i="22"/>
  <c r="N30" i="22"/>
  <c r="K30" i="22"/>
  <c r="F30" i="22"/>
  <c r="M29" i="22"/>
  <c r="K29" i="22"/>
  <c r="M28" i="22"/>
  <c r="N28" i="22"/>
  <c r="K28" i="22"/>
  <c r="F28" i="22"/>
  <c r="I27" i="22"/>
  <c r="K27" i="22"/>
  <c r="D27" i="22"/>
  <c r="F27" i="22"/>
  <c r="Q26" i="22"/>
  <c r="O26" i="22"/>
  <c r="K26" i="22"/>
  <c r="F26" i="22"/>
  <c r="M25" i="22"/>
  <c r="K25" i="22"/>
  <c r="F25" i="22"/>
  <c r="K24" i="22"/>
  <c r="F24" i="22"/>
  <c r="M23" i="22"/>
  <c r="K23" i="22"/>
  <c r="F23" i="22"/>
  <c r="M22" i="22"/>
  <c r="N22" i="22"/>
  <c r="K22" i="22"/>
  <c r="F22" i="22"/>
  <c r="M21" i="22"/>
  <c r="M20" i="22"/>
  <c r="N20" i="22"/>
  <c r="K21" i="22"/>
  <c r="F21" i="22"/>
  <c r="K20" i="22"/>
  <c r="F20" i="22"/>
  <c r="M19" i="22"/>
  <c r="K19" i="22"/>
  <c r="F19" i="22"/>
  <c r="M18" i="22"/>
  <c r="N18" i="22"/>
  <c r="K18" i="22"/>
  <c r="F18" i="22"/>
  <c r="M17" i="22"/>
  <c r="N16" i="22"/>
  <c r="K17" i="22"/>
  <c r="F17" i="22"/>
  <c r="K16" i="22"/>
  <c r="F16" i="22"/>
  <c r="M15" i="22"/>
  <c r="K15" i="22"/>
  <c r="F15" i="22"/>
  <c r="M14" i="22"/>
  <c r="N14" i="22"/>
  <c r="K14" i="22"/>
  <c r="F14" i="22"/>
  <c r="M13" i="22"/>
  <c r="K13" i="22"/>
  <c r="F13" i="22"/>
  <c r="M12" i="22"/>
  <c r="N12" i="22"/>
  <c r="K12" i="22"/>
  <c r="F12" i="22"/>
  <c r="M11" i="22"/>
  <c r="K11" i="22"/>
  <c r="F11" i="22"/>
  <c r="M10" i="22"/>
  <c r="K10" i="22"/>
  <c r="M9" i="22"/>
  <c r="K9" i="22"/>
  <c r="F9" i="22"/>
  <c r="M8" i="22"/>
  <c r="N8" i="22"/>
  <c r="K8" i="22"/>
  <c r="F8" i="22"/>
  <c r="M7" i="22"/>
  <c r="K7" i="22"/>
  <c r="F7" i="22"/>
  <c r="M6" i="22"/>
  <c r="N6" i="22"/>
  <c r="K6" i="22"/>
  <c r="F6" i="22"/>
  <c r="M5" i="22"/>
  <c r="K5" i="22"/>
  <c r="F5" i="22"/>
  <c r="M4" i="22"/>
  <c r="N4" i="22"/>
  <c r="K4" i="22"/>
  <c r="F4" i="22"/>
  <c r="M3" i="22"/>
  <c r="M2" i="22"/>
  <c r="N2" i="22"/>
  <c r="K3" i="22"/>
  <c r="F3" i="22"/>
  <c r="K2" i="22"/>
  <c r="F2" i="22"/>
  <c r="K127" i="21"/>
  <c r="F127" i="21"/>
  <c r="K126" i="21"/>
  <c r="L126" i="21"/>
  <c r="F126" i="21"/>
  <c r="I125" i="21"/>
  <c r="F125" i="21"/>
  <c r="I124" i="21"/>
  <c r="F124" i="21"/>
  <c r="K123" i="21"/>
  <c r="F123" i="21"/>
  <c r="F122" i="21"/>
  <c r="K121" i="21"/>
  <c r="F121" i="21"/>
  <c r="K120" i="21"/>
  <c r="F120" i="21"/>
  <c r="F119" i="21"/>
  <c r="K118" i="21"/>
  <c r="F118" i="21"/>
  <c r="K117" i="21"/>
  <c r="F117" i="21"/>
  <c r="K116" i="21"/>
  <c r="L116" i="21"/>
  <c r="F116" i="21"/>
  <c r="K115" i="21"/>
  <c r="F115" i="21"/>
  <c r="K114" i="21"/>
  <c r="L114" i="21"/>
  <c r="F114" i="21"/>
  <c r="K113" i="21"/>
  <c r="I113" i="21"/>
  <c r="F113" i="21"/>
  <c r="O112" i="21"/>
  <c r="M112" i="21"/>
  <c r="J112" i="21"/>
  <c r="I112" i="21"/>
  <c r="F112" i="21"/>
  <c r="K111" i="21"/>
  <c r="F111" i="21"/>
  <c r="K110" i="21"/>
  <c r="L110" i="21"/>
  <c r="F110" i="21"/>
  <c r="K109" i="21"/>
  <c r="F109" i="21"/>
  <c r="K108" i="21"/>
  <c r="L108" i="21"/>
  <c r="F108" i="21"/>
  <c r="I107" i="21"/>
  <c r="F107" i="21"/>
  <c r="J106" i="21"/>
  <c r="L106" i="21"/>
  <c r="O106" i="21"/>
  <c r="I106" i="21"/>
  <c r="F106" i="21"/>
  <c r="K105" i="21"/>
  <c r="F105" i="21"/>
  <c r="K104" i="21"/>
  <c r="L104" i="21"/>
  <c r="F104" i="21"/>
  <c r="K103" i="21"/>
  <c r="F103" i="21"/>
  <c r="F102" i="21"/>
  <c r="I101" i="21"/>
  <c r="D101" i="21"/>
  <c r="K101" i="21"/>
  <c r="J100" i="21"/>
  <c r="L100" i="21"/>
  <c r="I100" i="21"/>
  <c r="F100" i="21"/>
  <c r="K99" i="21"/>
  <c r="F99" i="21"/>
  <c r="K98" i="21"/>
  <c r="L98" i="21"/>
  <c r="F98" i="21"/>
  <c r="F97" i="21"/>
  <c r="K96" i="21"/>
  <c r="F96" i="21"/>
  <c r="K95" i="21"/>
  <c r="F95" i="21"/>
  <c r="K94" i="21"/>
  <c r="L94" i="21"/>
  <c r="F94" i="21"/>
  <c r="K93" i="21"/>
  <c r="F93" i="21"/>
  <c r="K92" i="21"/>
  <c r="L92" i="21"/>
  <c r="F92" i="21"/>
  <c r="K91" i="21"/>
  <c r="F90" i="21"/>
  <c r="I89" i="21"/>
  <c r="F89" i="21"/>
  <c r="F88" i="21"/>
  <c r="I87" i="21"/>
  <c r="D87" i="21"/>
  <c r="K87" i="21"/>
  <c r="L86" i="21"/>
  <c r="I86" i="21"/>
  <c r="F86" i="21"/>
  <c r="F85" i="21"/>
  <c r="K84" i="21"/>
  <c r="L84" i="21"/>
  <c r="F84" i="21"/>
  <c r="K83" i="21"/>
  <c r="I83" i="21"/>
  <c r="F83" i="21"/>
  <c r="O82" i="21"/>
  <c r="M82" i="21"/>
  <c r="I82" i="21"/>
  <c r="F82" i="21"/>
  <c r="K81" i="21"/>
  <c r="F81" i="21"/>
  <c r="K80" i="21"/>
  <c r="L80" i="21"/>
  <c r="F80" i="21"/>
  <c r="D79" i="21"/>
  <c r="K79" i="21"/>
  <c r="I79" i="21"/>
  <c r="F79" i="21"/>
  <c r="L78" i="21"/>
  <c r="M78" i="21"/>
  <c r="I78" i="21"/>
  <c r="F78" i="21"/>
  <c r="K77" i="21"/>
  <c r="K76" i="21"/>
  <c r="L76" i="21"/>
  <c r="I77" i="21"/>
  <c r="F77" i="21"/>
  <c r="F76" i="21"/>
  <c r="K75" i="21"/>
  <c r="F75" i="21"/>
  <c r="K74" i="21"/>
  <c r="L74" i="21"/>
  <c r="F74" i="21"/>
  <c r="K73" i="21"/>
  <c r="F73" i="21"/>
  <c r="K72" i="21"/>
  <c r="L72" i="21"/>
  <c r="F72" i="21"/>
  <c r="K71" i="21"/>
  <c r="F71" i="21"/>
  <c r="K70" i="21"/>
  <c r="L70" i="21"/>
  <c r="F70" i="21"/>
  <c r="K69" i="21"/>
  <c r="F69" i="21"/>
  <c r="K68" i="21"/>
  <c r="F68" i="21"/>
  <c r="K67" i="21"/>
  <c r="K66" i="21"/>
  <c r="L66" i="21"/>
  <c r="F67" i="21"/>
  <c r="F66" i="21"/>
  <c r="K65" i="21"/>
  <c r="F65" i="21"/>
  <c r="K64" i="21"/>
  <c r="F64" i="21"/>
  <c r="K63" i="21"/>
  <c r="F63" i="21"/>
  <c r="K62" i="21"/>
  <c r="L62" i="21"/>
  <c r="F62" i="21"/>
  <c r="K61" i="21"/>
  <c r="F61" i="21"/>
  <c r="K60" i="21"/>
  <c r="F60" i="21"/>
  <c r="I59" i="21"/>
  <c r="F59" i="21"/>
  <c r="L58" i="21"/>
  <c r="M58" i="21"/>
  <c r="I58" i="21"/>
  <c r="F58" i="21"/>
  <c r="K57" i="21"/>
  <c r="F57" i="21"/>
  <c r="K56" i="21"/>
  <c r="F56" i="21"/>
  <c r="K55" i="21"/>
  <c r="F55" i="21"/>
  <c r="K54" i="21"/>
  <c r="L54" i="21"/>
  <c r="F54" i="21"/>
  <c r="F53" i="21"/>
  <c r="K52" i="21"/>
  <c r="L52" i="21"/>
  <c r="F52" i="21"/>
  <c r="K51" i="21"/>
  <c r="F51" i="21"/>
  <c r="K50" i="21"/>
  <c r="L50" i="21"/>
  <c r="F50" i="21"/>
  <c r="K49" i="21"/>
  <c r="K48" i="21"/>
  <c r="L48" i="21"/>
  <c r="F48" i="21"/>
  <c r="K47" i="21"/>
  <c r="F47" i="21"/>
  <c r="K46" i="21"/>
  <c r="L46" i="21"/>
  <c r="F46" i="21"/>
  <c r="K45" i="21"/>
  <c r="F45" i="21"/>
  <c r="K44" i="21"/>
  <c r="F44" i="21"/>
  <c r="K43" i="21"/>
  <c r="F43" i="21"/>
  <c r="K42" i="21"/>
  <c r="L42" i="21"/>
  <c r="F42" i="21"/>
  <c r="K41" i="21"/>
  <c r="F41" i="21"/>
  <c r="K40" i="21"/>
  <c r="L40" i="21"/>
  <c r="F40" i="21"/>
  <c r="K39" i="21"/>
  <c r="F39" i="21"/>
  <c r="K38" i="21"/>
  <c r="L38" i="21"/>
  <c r="F38" i="21"/>
  <c r="K37" i="21"/>
  <c r="F37" i="21"/>
  <c r="K36" i="21"/>
  <c r="F36" i="21"/>
  <c r="I35" i="21"/>
  <c r="F35" i="21"/>
  <c r="K34" i="21"/>
  <c r="F34" i="21"/>
  <c r="K33" i="21"/>
  <c r="F33" i="21"/>
  <c r="K32" i="21"/>
  <c r="L32" i="21"/>
  <c r="F32" i="21"/>
  <c r="K31" i="21"/>
  <c r="K30" i="21"/>
  <c r="L30" i="21"/>
  <c r="F31" i="21"/>
  <c r="F30" i="21"/>
  <c r="K29" i="21"/>
  <c r="F29" i="21"/>
  <c r="K28" i="21"/>
  <c r="L28" i="21"/>
  <c r="F28" i="21"/>
  <c r="K27" i="21"/>
  <c r="F27" i="21"/>
  <c r="K26" i="21"/>
  <c r="L26" i="21"/>
  <c r="F26" i="21"/>
  <c r="K25" i="21"/>
  <c r="F25" i="21"/>
  <c r="K24" i="21"/>
  <c r="L24" i="21"/>
  <c r="F24" i="21"/>
  <c r="K23" i="21"/>
  <c r="F23" i="21"/>
  <c r="K22" i="21"/>
  <c r="L22" i="21"/>
  <c r="F22" i="21"/>
  <c r="K21" i="21"/>
  <c r="F21" i="21"/>
  <c r="K20" i="21"/>
  <c r="L20" i="21"/>
  <c r="F20" i="21"/>
  <c r="K19" i="21"/>
  <c r="F19" i="21"/>
  <c r="K18" i="21"/>
  <c r="F18" i="21"/>
  <c r="K17" i="21"/>
  <c r="F17" i="21"/>
  <c r="K16" i="21"/>
  <c r="L16" i="21"/>
  <c r="F16" i="21"/>
  <c r="K15" i="21"/>
  <c r="F15" i="21"/>
  <c r="K14" i="21"/>
  <c r="L14" i="21"/>
  <c r="F14" i="21"/>
  <c r="K13" i="21"/>
  <c r="F13" i="21"/>
  <c r="L12" i="21"/>
  <c r="F12" i="21"/>
  <c r="K11" i="21"/>
  <c r="K10" i="21"/>
  <c r="L10" i="21"/>
  <c r="F11" i="21"/>
  <c r="F10" i="21"/>
  <c r="K9" i="21"/>
  <c r="F9" i="21"/>
  <c r="K8" i="21"/>
  <c r="L8" i="21"/>
  <c r="F8" i="21"/>
  <c r="K7" i="21"/>
  <c r="F7" i="21"/>
  <c r="K6" i="21"/>
  <c r="L6" i="21"/>
  <c r="F6" i="21"/>
  <c r="I5" i="21"/>
  <c r="F5" i="21"/>
  <c r="O4" i="21"/>
  <c r="M4" i="21"/>
  <c r="F4" i="21"/>
  <c r="K3" i="21"/>
  <c r="F3" i="21"/>
  <c r="K2" i="21"/>
  <c r="L2" i="21"/>
  <c r="F2" i="21"/>
  <c r="O134" i="22"/>
  <c r="Q134" i="22"/>
  <c r="Q100" i="22"/>
  <c r="O100" i="22"/>
  <c r="Q44" i="22"/>
  <c r="O44" i="22"/>
  <c r="D155" i="22"/>
  <c r="D161" i="22"/>
  <c r="D167" i="22"/>
  <c r="D159" i="22"/>
  <c r="D153" i="22"/>
  <c r="D165" i="22"/>
  <c r="D151" i="22"/>
  <c r="D157" i="22"/>
  <c r="D163" i="22"/>
  <c r="F150" i="22"/>
  <c r="F152" i="22"/>
  <c r="F154" i="22"/>
  <c r="F156" i="22"/>
  <c r="F158" i="22"/>
  <c r="F160" i="22"/>
  <c r="F162" i="22"/>
  <c r="F164" i="22"/>
  <c r="F166" i="22"/>
  <c r="Q124" i="22"/>
  <c r="M100" i="21"/>
  <c r="O100" i="21"/>
  <c r="O86" i="21"/>
  <c r="M86" i="21"/>
  <c r="O58" i="21"/>
  <c r="O78" i="21"/>
  <c r="F101" i="21"/>
  <c r="F87" i="21"/>
  <c r="M106" i="21"/>
  <c r="M167" i="22"/>
  <c r="N166" i="22"/>
  <c r="F167" i="22"/>
  <c r="M163" i="22"/>
  <c r="N162" i="22"/>
  <c r="F163" i="22"/>
  <c r="M157" i="22"/>
  <c r="N156" i="22"/>
  <c r="F157" i="22"/>
  <c r="M161" i="22"/>
  <c r="N160" i="22"/>
  <c r="F161" i="22"/>
  <c r="M153" i="22"/>
  <c r="N152" i="22"/>
  <c r="F153" i="22"/>
  <c r="M155" i="22"/>
  <c r="N154" i="22"/>
  <c r="F155" i="22"/>
  <c r="M165" i="22"/>
  <c r="N164" i="22"/>
  <c r="F165" i="22"/>
  <c r="M159" i="22"/>
  <c r="N158" i="22"/>
  <c r="F159" i="22"/>
  <c r="M151" i="22"/>
  <c r="N150" i="22"/>
  <c r="F151" i="22"/>
  <c r="O154" i="22"/>
  <c r="Q154" i="22"/>
  <c r="O152" i="22"/>
  <c r="Q152" i="22"/>
  <c r="O150" i="22"/>
  <c r="Q150" i="22"/>
  <c r="O160" i="22"/>
  <c r="Q160" i="22"/>
  <c r="O156" i="22"/>
  <c r="Q156" i="22"/>
  <c r="O162" i="22"/>
  <c r="Q162" i="22"/>
  <c r="Q158" i="22"/>
  <c r="O158" i="22"/>
  <c r="O164" i="22"/>
  <c r="Q164" i="22"/>
  <c r="O166" i="22"/>
  <c r="Q166" i="22"/>
  <c r="F2" i="20"/>
  <c r="I2" i="20"/>
  <c r="L2" i="20"/>
  <c r="F3" i="20"/>
  <c r="F4" i="20"/>
  <c r="K4" i="20"/>
  <c r="K5" i="20"/>
  <c r="L4" i="20"/>
  <c r="F5" i="20"/>
  <c r="F6" i="20"/>
  <c r="F7" i="20"/>
  <c r="K7" i="20"/>
  <c r="F8" i="20"/>
  <c r="I8" i="20"/>
  <c r="K8" i="20"/>
  <c r="K9" i="20"/>
  <c r="L8" i="20"/>
  <c r="F9" i="20"/>
  <c r="F10" i="20"/>
  <c r="K10" i="20"/>
  <c r="F11" i="20"/>
  <c r="K11" i="20"/>
  <c r="F12" i="20"/>
  <c r="K12" i="20"/>
  <c r="F13" i="20"/>
  <c r="K13" i="20"/>
  <c r="F14" i="20"/>
  <c r="F15" i="20"/>
  <c r="K15" i="20"/>
  <c r="F16" i="20"/>
  <c r="I16" i="20"/>
  <c r="J16" i="20"/>
  <c r="D17" i="20"/>
  <c r="I17" i="20"/>
  <c r="F18" i="20"/>
  <c r="K18" i="20"/>
  <c r="M18" i="20"/>
  <c r="O18" i="20"/>
  <c r="F19" i="20"/>
  <c r="F20" i="20"/>
  <c r="K20" i="20"/>
  <c r="K21" i="20"/>
  <c r="L20" i="20"/>
  <c r="F21" i="20"/>
  <c r="F22" i="20"/>
  <c r="I22" i="20"/>
  <c r="K22" i="20"/>
  <c r="K23" i="20"/>
  <c r="L22" i="20"/>
  <c r="F23" i="20"/>
  <c r="F24" i="20"/>
  <c r="K24" i="20"/>
  <c r="F25" i="20"/>
  <c r="K25" i="20"/>
  <c r="L24" i="20"/>
  <c r="F26" i="20"/>
  <c r="K26" i="20"/>
  <c r="F27" i="20"/>
  <c r="K27" i="20"/>
  <c r="F28" i="20"/>
  <c r="K29" i="20"/>
  <c r="L28" i="20"/>
  <c r="F29" i="20"/>
  <c r="F30" i="20"/>
  <c r="K30" i="20"/>
  <c r="K31" i="20"/>
  <c r="L30" i="20"/>
  <c r="F31" i="20"/>
  <c r="F32" i="20"/>
  <c r="K32" i="20"/>
  <c r="F33" i="20"/>
  <c r="K33" i="20"/>
  <c r="F34" i="20"/>
  <c r="K34" i="20"/>
  <c r="K35" i="20"/>
  <c r="L34" i="20"/>
  <c r="F35" i="20"/>
  <c r="F36" i="20"/>
  <c r="L36" i="20"/>
  <c r="F37" i="20"/>
  <c r="I37" i="20"/>
  <c r="F38" i="20"/>
  <c r="L38" i="20"/>
  <c r="O38" i="20"/>
  <c r="M38" i="20"/>
  <c r="F39" i="20"/>
  <c r="I39" i="20"/>
  <c r="F40" i="20"/>
  <c r="I40" i="20"/>
  <c r="K40" i="20"/>
  <c r="F41" i="20"/>
  <c r="K41" i="20"/>
  <c r="F42" i="20"/>
  <c r="K42" i="20"/>
  <c r="K43" i="20"/>
  <c r="L42" i="20"/>
  <c r="F43" i="20"/>
  <c r="F44" i="20"/>
  <c r="K44" i="20"/>
  <c r="K45" i="20"/>
  <c r="L44" i="20"/>
  <c r="F45" i="20"/>
  <c r="F46" i="20"/>
  <c r="K46" i="20"/>
  <c r="K47" i="20"/>
  <c r="L46" i="20"/>
  <c r="F47" i="20"/>
  <c r="F48" i="20"/>
  <c r="K48" i="20"/>
  <c r="F49" i="20"/>
  <c r="K49" i="20"/>
  <c r="F50" i="20"/>
  <c r="K50" i="20"/>
  <c r="F51" i="20"/>
  <c r="K51" i="20"/>
  <c r="F52" i="20"/>
  <c r="K53" i="20"/>
  <c r="L52" i="20"/>
  <c r="F53" i="20"/>
  <c r="F54" i="20"/>
  <c r="K54" i="20"/>
  <c r="F55" i="20"/>
  <c r="I55" i="20"/>
  <c r="K55" i="20"/>
  <c r="L54" i="20"/>
  <c r="F56" i="20"/>
  <c r="K56" i="20"/>
  <c r="K57" i="20"/>
  <c r="L56" i="20"/>
  <c r="F57" i="20"/>
  <c r="F58" i="20"/>
  <c r="K58" i="20"/>
  <c r="F59" i="20"/>
  <c r="I59" i="20"/>
  <c r="K59" i="20"/>
  <c r="F60" i="20"/>
  <c r="J60" i="20"/>
  <c r="K60" i="20"/>
  <c r="M60" i="20"/>
  <c r="O60" i="20"/>
  <c r="F61" i="20"/>
  <c r="I61" i="20"/>
  <c r="F62" i="20"/>
  <c r="K62" i="20"/>
  <c r="K63" i="20"/>
  <c r="L62" i="20"/>
  <c r="F63" i="20"/>
  <c r="F64" i="20"/>
  <c r="K64" i="20"/>
  <c r="L64" i="20"/>
  <c r="F65" i="20"/>
  <c r="F66" i="20"/>
  <c r="K66" i="20"/>
  <c r="F67" i="20"/>
  <c r="K67" i="20"/>
  <c r="F68" i="20"/>
  <c r="K68" i="20"/>
  <c r="F69" i="20"/>
  <c r="K69" i="20"/>
  <c r="L68" i="20"/>
  <c r="F70" i="20"/>
  <c r="K70" i="20"/>
  <c r="K71" i="20"/>
  <c r="L70" i="20"/>
  <c r="F71" i="20"/>
  <c r="F72" i="20"/>
  <c r="K72" i="20"/>
  <c r="K73" i="20"/>
  <c r="L72" i="20"/>
  <c r="F73" i="20"/>
  <c r="F74" i="20"/>
  <c r="K74" i="20"/>
  <c r="K75" i="20"/>
  <c r="L74" i="20"/>
  <c r="F75" i="20"/>
  <c r="F76" i="20"/>
  <c r="K76" i="20"/>
  <c r="K77" i="20"/>
  <c r="L76" i="20"/>
  <c r="F77" i="20"/>
  <c r="I77" i="20"/>
  <c r="F78" i="20"/>
  <c r="K78" i="20"/>
  <c r="K79" i="20"/>
  <c r="L78" i="20"/>
  <c r="F79" i="20"/>
  <c r="I79" i="20"/>
  <c r="F80" i="20"/>
  <c r="I81" i="20"/>
  <c r="K81" i="20"/>
  <c r="F82" i="20"/>
  <c r="I82" i="20"/>
  <c r="J82" i="20"/>
  <c r="M82" i="20"/>
  <c r="O82" i="20"/>
  <c r="D83" i="20"/>
  <c r="F83" i="20"/>
  <c r="I83" i="20"/>
  <c r="F84" i="20"/>
  <c r="K84" i="20"/>
  <c r="F85" i="20"/>
  <c r="K85" i="20"/>
  <c r="F86" i="20"/>
  <c r="K86" i="20"/>
  <c r="F87" i="20"/>
  <c r="K87" i="20"/>
  <c r="K88" i="20"/>
  <c r="L88" i="20"/>
  <c r="F89" i="20"/>
  <c r="I89" i="20"/>
  <c r="F90" i="20"/>
  <c r="K90" i="20"/>
  <c r="K91" i="20"/>
  <c r="L90" i="20"/>
  <c r="F91" i="20"/>
  <c r="F92" i="20"/>
  <c r="K92" i="20"/>
  <c r="K93" i="20"/>
  <c r="L92" i="20"/>
  <c r="F93" i="20"/>
  <c r="D94" i="20"/>
  <c r="F94" i="20"/>
  <c r="I94" i="20"/>
  <c r="J94" i="20"/>
  <c r="K94" i="20"/>
  <c r="D95" i="20"/>
  <c r="I95" i="20"/>
  <c r="D96" i="20"/>
  <c r="F96" i="20"/>
  <c r="I96" i="20"/>
  <c r="J96" i="20"/>
  <c r="K96" i="20"/>
  <c r="D97" i="20"/>
  <c r="I97" i="20"/>
  <c r="D98" i="20"/>
  <c r="F98" i="20"/>
  <c r="I98" i="20"/>
  <c r="J98" i="20"/>
  <c r="K98" i="20"/>
  <c r="D99" i="20"/>
  <c r="I99" i="20"/>
  <c r="D100" i="20"/>
  <c r="F100" i="20"/>
  <c r="I100" i="20"/>
  <c r="J100" i="20"/>
  <c r="K100" i="20"/>
  <c r="D101" i="20"/>
  <c r="I101" i="20"/>
  <c r="D102" i="20"/>
  <c r="F102" i="20"/>
  <c r="I102" i="20"/>
  <c r="J102" i="20"/>
  <c r="K102" i="20"/>
  <c r="D103" i="20"/>
  <c r="I103" i="20"/>
  <c r="D104" i="20"/>
  <c r="F104" i="20"/>
  <c r="I104" i="20"/>
  <c r="J104" i="20"/>
  <c r="K104" i="20"/>
  <c r="D105" i="20"/>
  <c r="I105" i="20"/>
  <c r="D106" i="20"/>
  <c r="F106" i="20"/>
  <c r="I106" i="20"/>
  <c r="J106" i="20"/>
  <c r="K106" i="20"/>
  <c r="D107" i="20"/>
  <c r="I107" i="20"/>
  <c r="D108" i="20"/>
  <c r="F108" i="20"/>
  <c r="I108" i="20"/>
  <c r="J108" i="20"/>
  <c r="K108" i="20"/>
  <c r="D109" i="20"/>
  <c r="I109" i="20"/>
  <c r="D110" i="20"/>
  <c r="F110" i="20"/>
  <c r="I110" i="20"/>
  <c r="J110" i="20"/>
  <c r="K110" i="20"/>
  <c r="D111" i="20"/>
  <c r="I111" i="20"/>
  <c r="D112" i="20"/>
  <c r="F112" i="20"/>
  <c r="I112" i="20"/>
  <c r="J112" i="20"/>
  <c r="K112" i="20"/>
  <c r="D113" i="20"/>
  <c r="K113" i="20"/>
  <c r="L112" i="20"/>
  <c r="I113" i="20"/>
  <c r="D114" i="20"/>
  <c r="F114" i="20"/>
  <c r="I114" i="20"/>
  <c r="J114" i="20"/>
  <c r="K114" i="20"/>
  <c r="D115" i="20"/>
  <c r="K115" i="20"/>
  <c r="L114" i="20"/>
  <c r="F115" i="20"/>
  <c r="I115" i="20"/>
  <c r="D116" i="20"/>
  <c r="F116" i="20"/>
  <c r="I116" i="20"/>
  <c r="J116" i="20"/>
  <c r="K116" i="20"/>
  <c r="D117" i="20"/>
  <c r="K117" i="20"/>
  <c r="L116" i="20"/>
  <c r="F117" i="20"/>
  <c r="I117" i="20"/>
  <c r="D118" i="20"/>
  <c r="F118" i="20"/>
  <c r="I118" i="20"/>
  <c r="J118" i="20"/>
  <c r="K118" i="20"/>
  <c r="D119" i="20"/>
  <c r="K119" i="20"/>
  <c r="L118" i="20"/>
  <c r="I119" i="20"/>
  <c r="D120" i="20"/>
  <c r="F120" i="20"/>
  <c r="I120" i="20"/>
  <c r="J120" i="20"/>
  <c r="K120" i="20"/>
  <c r="D121" i="20"/>
  <c r="K121" i="20"/>
  <c r="L120" i="20"/>
  <c r="F121" i="20"/>
  <c r="I121" i="20"/>
  <c r="D122" i="20"/>
  <c r="F122" i="20"/>
  <c r="I122" i="20"/>
  <c r="J122" i="20"/>
  <c r="K122" i="20"/>
  <c r="D123" i="20"/>
  <c r="K123" i="20"/>
  <c r="L122" i="20"/>
  <c r="F123" i="20"/>
  <c r="I123" i="20"/>
  <c r="D124" i="20"/>
  <c r="F124" i="20"/>
  <c r="I124" i="20"/>
  <c r="J124" i="20"/>
  <c r="K124" i="20"/>
  <c r="D125" i="20"/>
  <c r="K125" i="20"/>
  <c r="L124" i="20"/>
  <c r="I125" i="20"/>
  <c r="D126" i="20"/>
  <c r="F126" i="20"/>
  <c r="I126" i="20"/>
  <c r="J126" i="20"/>
  <c r="K126" i="20"/>
  <c r="D127" i="20"/>
  <c r="K127" i="20"/>
  <c r="L126" i="20"/>
  <c r="F127" i="20"/>
  <c r="I127" i="20"/>
  <c r="D128" i="20"/>
  <c r="F128" i="20"/>
  <c r="I128" i="20"/>
  <c r="J128" i="20"/>
  <c r="K128" i="20"/>
  <c r="D129" i="20"/>
  <c r="K129" i="20"/>
  <c r="L128" i="20"/>
  <c r="F129" i="20"/>
  <c r="I129" i="20"/>
  <c r="D130" i="20"/>
  <c r="F130" i="20"/>
  <c r="I130" i="20"/>
  <c r="J130" i="20"/>
  <c r="K130" i="20"/>
  <c r="D131" i="20"/>
  <c r="K131" i="20"/>
  <c r="L130" i="20"/>
  <c r="I131" i="20"/>
  <c r="D132" i="20"/>
  <c r="F132" i="20"/>
  <c r="I132" i="20"/>
  <c r="J132" i="20"/>
  <c r="K132" i="20"/>
  <c r="D133" i="20"/>
  <c r="K133" i="20"/>
  <c r="L132" i="20"/>
  <c r="F133" i="20"/>
  <c r="I133" i="20"/>
  <c r="D134" i="20"/>
  <c r="F134" i="20"/>
  <c r="I134" i="20"/>
  <c r="J134" i="20"/>
  <c r="K134" i="20"/>
  <c r="D135" i="20"/>
  <c r="K135" i="20"/>
  <c r="L134" i="20"/>
  <c r="F135" i="20"/>
  <c r="I135" i="20"/>
  <c r="D136" i="20"/>
  <c r="F136" i="20"/>
  <c r="I136" i="20"/>
  <c r="J136" i="20"/>
  <c r="K136" i="20"/>
  <c r="D137" i="20"/>
  <c r="K137" i="20"/>
  <c r="L136" i="20"/>
  <c r="I137" i="20"/>
  <c r="F2" i="19"/>
  <c r="K2" i="19"/>
  <c r="F3" i="19"/>
  <c r="K3" i="19"/>
  <c r="F4" i="19"/>
  <c r="K4" i="19"/>
  <c r="K5" i="19"/>
  <c r="L4" i="19"/>
  <c r="F5" i="19"/>
  <c r="F6" i="19"/>
  <c r="K6" i="19"/>
  <c r="K7" i="19"/>
  <c r="L6" i="19"/>
  <c r="F7" i="19"/>
  <c r="F8" i="19"/>
  <c r="K8" i="19"/>
  <c r="F9" i="19"/>
  <c r="K9" i="19"/>
  <c r="F10" i="19"/>
  <c r="K11" i="19"/>
  <c r="L10" i="19"/>
  <c r="F11" i="19"/>
  <c r="F12" i="19"/>
  <c r="K12" i="19"/>
  <c r="F13" i="19"/>
  <c r="K13" i="19"/>
  <c r="L12" i="19"/>
  <c r="F15" i="19"/>
  <c r="K15" i="19"/>
  <c r="K16" i="19"/>
  <c r="L15" i="19"/>
  <c r="F16" i="19"/>
  <c r="F17" i="19"/>
  <c r="K17" i="19"/>
  <c r="K18" i="19"/>
  <c r="L17" i="19"/>
  <c r="F18" i="19"/>
  <c r="F19" i="19"/>
  <c r="J19" i="19"/>
  <c r="M19" i="19"/>
  <c r="O19" i="19"/>
  <c r="F20" i="19"/>
  <c r="F21" i="19"/>
  <c r="K21" i="19"/>
  <c r="K22" i="19"/>
  <c r="L21" i="19"/>
  <c r="F22" i="19"/>
  <c r="F23" i="19"/>
  <c r="K23" i="19"/>
  <c r="F24" i="19"/>
  <c r="K24" i="19"/>
  <c r="L23" i="19"/>
  <c r="F25" i="19"/>
  <c r="K25" i="19"/>
  <c r="L25" i="19"/>
  <c r="F26" i="19"/>
  <c r="F27" i="19"/>
  <c r="J27" i="19"/>
  <c r="D28" i="19"/>
  <c r="K28" i="19"/>
  <c r="L27" i="19"/>
  <c r="O27" i="19"/>
  <c r="F28" i="19"/>
  <c r="F29" i="19"/>
  <c r="J29" i="19"/>
  <c r="M29" i="19"/>
  <c r="O29" i="19"/>
  <c r="F30" i="19"/>
  <c r="F31" i="19"/>
  <c r="K31" i="19"/>
  <c r="K32" i="19"/>
  <c r="L31" i="19"/>
  <c r="F32" i="19"/>
  <c r="F33" i="19"/>
  <c r="J33" i="19"/>
  <c r="K33" i="19"/>
  <c r="M33" i="19"/>
  <c r="O33" i="19"/>
  <c r="F34" i="19"/>
  <c r="F35" i="19"/>
  <c r="J35" i="19"/>
  <c r="M35" i="19"/>
  <c r="O35" i="19"/>
  <c r="F36" i="19"/>
  <c r="F37" i="19"/>
  <c r="J37" i="19"/>
  <c r="D38" i="19"/>
  <c r="K38" i="19"/>
  <c r="L37" i="19"/>
  <c r="F38" i="19"/>
  <c r="F39" i="19"/>
  <c r="K40" i="19"/>
  <c r="L39" i="19"/>
  <c r="F40" i="19"/>
  <c r="F41" i="19"/>
  <c r="J41" i="19"/>
  <c r="D42" i="19"/>
  <c r="K42" i="19"/>
  <c r="L41" i="19"/>
  <c r="F42" i="19"/>
  <c r="F43" i="19"/>
  <c r="K43" i="19"/>
  <c r="K44" i="19"/>
  <c r="L43" i="19"/>
  <c r="F44" i="19"/>
  <c r="F45" i="19"/>
  <c r="J45" i="19"/>
  <c r="M45" i="19"/>
  <c r="O45" i="19"/>
  <c r="F46" i="19"/>
  <c r="F47" i="19"/>
  <c r="J47" i="19"/>
  <c r="D48" i="19"/>
  <c r="K48" i="19"/>
  <c r="L47" i="19"/>
  <c r="O47" i="19"/>
  <c r="M47" i="19"/>
  <c r="F48" i="19"/>
  <c r="F49" i="19"/>
  <c r="K49" i="19"/>
  <c r="K50" i="19"/>
  <c r="L49" i="19"/>
  <c r="F50" i="19"/>
  <c r="F51" i="19"/>
  <c r="K51" i="19"/>
  <c r="K52" i="19"/>
  <c r="L51" i="19"/>
  <c r="F52" i="19"/>
  <c r="F53" i="19"/>
  <c r="K53" i="19"/>
  <c r="F54" i="19"/>
  <c r="K54" i="19"/>
  <c r="F55" i="19"/>
  <c r="J55" i="19"/>
  <c r="M55" i="19"/>
  <c r="O55" i="19"/>
  <c r="F56" i="19"/>
  <c r="F57" i="19"/>
  <c r="J57" i="19"/>
  <c r="M57" i="19"/>
  <c r="O57" i="19"/>
  <c r="F58" i="19"/>
  <c r="F59" i="19"/>
  <c r="J59" i="19"/>
  <c r="M59" i="19"/>
  <c r="O59" i="19"/>
  <c r="F60" i="19"/>
  <c r="F61" i="19"/>
  <c r="K61" i="19"/>
  <c r="K62" i="19"/>
  <c r="L61" i="19"/>
  <c r="F62" i="19"/>
  <c r="F63" i="19"/>
  <c r="K63" i="19"/>
  <c r="K64" i="19"/>
  <c r="L63" i="19"/>
  <c r="F64" i="19"/>
  <c r="F65" i="19"/>
  <c r="J65" i="19"/>
  <c r="M65" i="19"/>
  <c r="O65" i="19"/>
  <c r="F66" i="19"/>
  <c r="F67" i="19"/>
  <c r="K67" i="19"/>
  <c r="F68" i="19"/>
  <c r="K68" i="19"/>
  <c r="L67" i="19"/>
  <c r="F69" i="19"/>
  <c r="J69" i="19"/>
  <c r="K69" i="19"/>
  <c r="M69" i="19"/>
  <c r="O69" i="19"/>
  <c r="F70" i="19"/>
  <c r="F71" i="19"/>
  <c r="J71" i="19"/>
  <c r="K71" i="19"/>
  <c r="M71" i="19"/>
  <c r="O71" i="19"/>
  <c r="F72" i="19"/>
  <c r="F73" i="19"/>
  <c r="J73" i="19"/>
  <c r="M73" i="19"/>
  <c r="O73" i="19"/>
  <c r="F74" i="19"/>
  <c r="F75" i="19"/>
  <c r="L75" i="19"/>
  <c r="F76" i="19"/>
  <c r="F77" i="19"/>
  <c r="K77" i="19"/>
  <c r="F78" i="19"/>
  <c r="K78" i="19"/>
  <c r="F79" i="19"/>
  <c r="K79" i="19"/>
  <c r="K80" i="19"/>
  <c r="L79" i="19"/>
  <c r="F80" i="19"/>
  <c r="F81" i="19"/>
  <c r="K81" i="19"/>
  <c r="K82" i="19"/>
  <c r="L81" i="19"/>
  <c r="F82" i="19"/>
  <c r="M130" i="20"/>
  <c r="O130" i="20"/>
  <c r="M112" i="20"/>
  <c r="O112" i="20"/>
  <c r="M136" i="20"/>
  <c r="O136" i="20"/>
  <c r="M124" i="20"/>
  <c r="O124" i="20"/>
  <c r="M118" i="20"/>
  <c r="O118" i="20"/>
  <c r="K109" i="20"/>
  <c r="L108" i="20"/>
  <c r="F109" i="20"/>
  <c r="M132" i="20"/>
  <c r="O132" i="20"/>
  <c r="M126" i="20"/>
  <c r="O126" i="20"/>
  <c r="M120" i="20"/>
  <c r="O120" i="20"/>
  <c r="M114" i="20"/>
  <c r="O114" i="20"/>
  <c r="K95" i="20"/>
  <c r="L94" i="20"/>
  <c r="F95" i="20"/>
  <c r="L84" i="20"/>
  <c r="F17" i="20"/>
  <c r="K17" i="20"/>
  <c r="L16" i="20"/>
  <c r="K105" i="20"/>
  <c r="L104" i="20"/>
  <c r="F105" i="20"/>
  <c r="M128" i="20"/>
  <c r="O128" i="20"/>
  <c r="M36" i="20"/>
  <c r="O36" i="20"/>
  <c r="K99" i="20"/>
  <c r="L98" i="20"/>
  <c r="F99" i="20"/>
  <c r="M122" i="20"/>
  <c r="O122" i="20"/>
  <c r="K111" i="20"/>
  <c r="L110" i="20"/>
  <c r="F111" i="20"/>
  <c r="K107" i="20"/>
  <c r="L106" i="20"/>
  <c r="F107" i="20"/>
  <c r="K101" i="20"/>
  <c r="L100" i="20"/>
  <c r="F101" i="20"/>
  <c r="M134" i="20"/>
  <c r="O134" i="20"/>
  <c r="F137" i="20"/>
  <c r="F131" i="20"/>
  <c r="F125" i="20"/>
  <c r="F119" i="20"/>
  <c r="F113" i="20"/>
  <c r="L66" i="20"/>
  <c r="M116" i="20"/>
  <c r="O116" i="20"/>
  <c r="K97" i="20"/>
  <c r="L96" i="20"/>
  <c r="F97" i="20"/>
  <c r="K103" i="20"/>
  <c r="L102" i="20"/>
  <c r="F103" i="20"/>
  <c r="M37" i="19"/>
  <c r="O37" i="19"/>
  <c r="M41" i="19"/>
  <c r="O41" i="19"/>
  <c r="M27" i="19"/>
  <c r="F2" i="18"/>
  <c r="K2" i="18"/>
  <c r="F3" i="18"/>
  <c r="F4" i="18"/>
  <c r="K4" i="18"/>
  <c r="K5" i="18"/>
  <c r="L4" i="18"/>
  <c r="F5" i="18"/>
  <c r="F6" i="18"/>
  <c r="J6" i="18"/>
  <c r="K6" i="18"/>
  <c r="O6" i="18"/>
  <c r="F7" i="18"/>
  <c r="F8" i="18"/>
  <c r="K8" i="18"/>
  <c r="F9" i="18"/>
  <c r="K9" i="18"/>
  <c r="F10" i="18"/>
  <c r="J10" i="18"/>
  <c r="L10" i="18"/>
  <c r="O10" i="18"/>
  <c r="F11" i="18"/>
  <c r="F12" i="18"/>
  <c r="K12" i="18"/>
  <c r="F13" i="18"/>
  <c r="K13" i="18"/>
  <c r="L12" i="18"/>
  <c r="F14" i="18"/>
  <c r="J14" i="18"/>
  <c r="O14" i="18"/>
  <c r="F15" i="18"/>
  <c r="K15" i="18"/>
  <c r="F16" i="18"/>
  <c r="J16" i="18"/>
  <c r="O16" i="18"/>
  <c r="F17" i="18"/>
  <c r="K17" i="18"/>
  <c r="F18" i="18"/>
  <c r="J18" i="18"/>
  <c r="O18" i="18"/>
  <c r="F19" i="18"/>
  <c r="F20" i="18"/>
  <c r="J20" i="18"/>
  <c r="D21" i="18"/>
  <c r="K21" i="18"/>
  <c r="L20" i="18"/>
  <c r="M20" i="18"/>
  <c r="F21" i="18"/>
  <c r="F22" i="18"/>
  <c r="J22" i="18"/>
  <c r="K22" i="18"/>
  <c r="O22" i="18"/>
  <c r="F23" i="18"/>
  <c r="F24" i="18"/>
  <c r="K24" i="18"/>
  <c r="F25" i="18"/>
  <c r="K25" i="18"/>
  <c r="J26" i="18"/>
  <c r="O26" i="18"/>
  <c r="F27" i="18"/>
  <c r="K27" i="18"/>
  <c r="F28" i="18"/>
  <c r="J28" i="18"/>
  <c r="O28" i="18"/>
  <c r="F29" i="18"/>
  <c r="K29" i="18"/>
  <c r="F30" i="18"/>
  <c r="J30" i="18"/>
  <c r="O30" i="18"/>
  <c r="F31" i="18"/>
  <c r="K31" i="18"/>
  <c r="F32" i="18"/>
  <c r="K32" i="18"/>
  <c r="F33" i="18"/>
  <c r="K33" i="18"/>
  <c r="L32" i="18"/>
  <c r="F34" i="18"/>
  <c r="K34" i="18"/>
  <c r="F35" i="18"/>
  <c r="K35" i="18"/>
  <c r="F2" i="17"/>
  <c r="I2" i="17"/>
  <c r="J2" i="17"/>
  <c r="D3" i="17"/>
  <c r="K3" i="17"/>
  <c r="L2" i="17"/>
  <c r="F3" i="17"/>
  <c r="I3" i="17"/>
  <c r="F4" i="17"/>
  <c r="I4" i="17"/>
  <c r="J4" i="17"/>
  <c r="D5" i="17"/>
  <c r="K5" i="17"/>
  <c r="L4" i="17"/>
  <c r="F5" i="17"/>
  <c r="I5" i="17"/>
  <c r="F6" i="17"/>
  <c r="I6" i="17"/>
  <c r="J6" i="17"/>
  <c r="D7" i="17"/>
  <c r="K7" i="17"/>
  <c r="L6" i="17"/>
  <c r="F7" i="17"/>
  <c r="I7" i="17"/>
  <c r="F8" i="17"/>
  <c r="I8" i="17"/>
  <c r="J8" i="17"/>
  <c r="D9" i="17"/>
  <c r="F9" i="17"/>
  <c r="I9" i="17"/>
  <c r="F10" i="17"/>
  <c r="F11" i="17"/>
  <c r="F12" i="17"/>
  <c r="I12" i="17"/>
  <c r="J12" i="17"/>
  <c r="D13" i="17"/>
  <c r="F13" i="17"/>
  <c r="I13" i="17"/>
  <c r="F14" i="17"/>
  <c r="I14" i="17"/>
  <c r="J14" i="17"/>
  <c r="L14" i="17"/>
  <c r="O14" i="17"/>
  <c r="D15" i="17"/>
  <c r="F15" i="17"/>
  <c r="I15" i="17"/>
  <c r="F16" i="17"/>
  <c r="I16" i="17"/>
  <c r="J16" i="17"/>
  <c r="D17" i="17"/>
  <c r="F17" i="17"/>
  <c r="I17" i="17"/>
  <c r="K17" i="17"/>
  <c r="L16" i="17"/>
  <c r="F18" i="17"/>
  <c r="K18" i="17"/>
  <c r="K19" i="17"/>
  <c r="L18" i="17"/>
  <c r="F19" i="17"/>
  <c r="F20" i="17"/>
  <c r="K20" i="17"/>
  <c r="F21" i="17"/>
  <c r="K21" i="17"/>
  <c r="L20" i="17"/>
  <c r="F22" i="17"/>
  <c r="K22" i="17"/>
  <c r="K23" i="17"/>
  <c r="L22" i="17"/>
  <c r="F23" i="17"/>
  <c r="F24" i="17"/>
  <c r="I24" i="17"/>
  <c r="J24" i="17"/>
  <c r="O24" i="17"/>
  <c r="F25" i="17"/>
  <c r="I25" i="17"/>
  <c r="K25" i="17"/>
  <c r="F26" i="17"/>
  <c r="K26" i="17"/>
  <c r="K27" i="17"/>
  <c r="L26" i="17"/>
  <c r="F27" i="17"/>
  <c r="F28" i="17"/>
  <c r="K28" i="17"/>
  <c r="F29" i="17"/>
  <c r="K29" i="17"/>
  <c r="L28" i="17"/>
  <c r="F30" i="17"/>
  <c r="K30" i="17"/>
  <c r="K31" i="17"/>
  <c r="L30" i="17"/>
  <c r="F31" i="17"/>
  <c r="F32" i="17"/>
  <c r="J32" i="17"/>
  <c r="O32" i="17"/>
  <c r="F33" i="17"/>
  <c r="F34" i="17"/>
  <c r="J34" i="17"/>
  <c r="K34" i="17"/>
  <c r="O34" i="17"/>
  <c r="F35" i="17"/>
  <c r="I35" i="17"/>
  <c r="F36" i="17"/>
  <c r="I36" i="17"/>
  <c r="J36" i="17"/>
  <c r="L36" i="17"/>
  <c r="O36" i="17"/>
  <c r="F37" i="17"/>
  <c r="I37" i="17"/>
  <c r="F38" i="17"/>
  <c r="I38" i="17"/>
  <c r="J38" i="17"/>
  <c r="O38" i="17"/>
  <c r="F39" i="17"/>
  <c r="I39" i="17"/>
  <c r="K39" i="17"/>
  <c r="F40" i="17"/>
  <c r="K40" i="17"/>
  <c r="F41" i="17"/>
  <c r="F42" i="17"/>
  <c r="K42" i="17"/>
  <c r="O42" i="17"/>
  <c r="F43" i="17"/>
  <c r="F44" i="17"/>
  <c r="K44" i="17"/>
  <c r="K45" i="17"/>
  <c r="L44" i="17"/>
  <c r="F45" i="17"/>
  <c r="F46" i="17"/>
  <c r="I46" i="17"/>
  <c r="J46" i="17"/>
  <c r="O46" i="17"/>
  <c r="F47" i="17"/>
  <c r="I47" i="17"/>
  <c r="K47" i="17"/>
  <c r="F48" i="17"/>
  <c r="K48" i="17"/>
  <c r="K49" i="17"/>
  <c r="L48" i="17"/>
  <c r="F49" i="17"/>
  <c r="F50" i="17"/>
  <c r="K50" i="17"/>
  <c r="F51" i="17"/>
  <c r="K51" i="17"/>
  <c r="L50" i="17"/>
  <c r="O20" i="18"/>
  <c r="M4" i="17"/>
  <c r="O4" i="17"/>
  <c r="O16" i="17"/>
  <c r="M16" i="17"/>
  <c r="M2" i="17"/>
  <c r="O2" i="17"/>
  <c r="M6" i="17"/>
  <c r="O6" i="17"/>
  <c r="M14" i="17"/>
  <c r="K13" i="17"/>
  <c r="L12" i="17"/>
  <c r="K9" i="17"/>
  <c r="L8" i="17"/>
  <c r="O12" i="17"/>
  <c r="M12" i="17"/>
  <c r="M8" i="17"/>
  <c r="O8" i="17"/>
  <c r="F3" i="16"/>
  <c r="J3" i="16"/>
  <c r="K2" i="16"/>
  <c r="F4" i="16"/>
  <c r="J4" i="16"/>
  <c r="J5" i="16"/>
  <c r="K4" i="16"/>
  <c r="F5" i="16"/>
  <c r="F6" i="16"/>
  <c r="F7" i="16"/>
  <c r="J7" i="16"/>
  <c r="F8" i="16"/>
  <c r="N8" i="16"/>
  <c r="F9" i="16"/>
  <c r="F10" i="16"/>
  <c r="F11" i="16"/>
  <c r="J11" i="16"/>
  <c r="F12" i="16"/>
  <c r="J12" i="16"/>
  <c r="F13" i="16"/>
  <c r="J13" i="16"/>
  <c r="K12" i="16"/>
  <c r="F14" i="16"/>
  <c r="J14" i="16"/>
  <c r="F15" i="16"/>
  <c r="J15" i="16"/>
  <c r="F16" i="16"/>
  <c r="J16" i="16"/>
  <c r="J17" i="16"/>
  <c r="K16" i="16"/>
  <c r="F17" i="16"/>
  <c r="F18" i="16"/>
  <c r="J18" i="16"/>
  <c r="F19" i="16"/>
  <c r="J19" i="16"/>
  <c r="K18" i="16"/>
  <c r="F20" i="16"/>
  <c r="F21" i="16"/>
  <c r="F22" i="16"/>
  <c r="F23" i="16"/>
  <c r="F24" i="16"/>
  <c r="J24" i="16"/>
  <c r="F25" i="16"/>
  <c r="J25" i="16"/>
  <c r="K24" i="16"/>
  <c r="F26" i="16"/>
  <c r="J26" i="16"/>
  <c r="F27" i="16"/>
  <c r="J27" i="16"/>
  <c r="N28" i="16"/>
  <c r="F29" i="16"/>
  <c r="J29" i="16"/>
  <c r="F30" i="16"/>
  <c r="J30" i="16"/>
  <c r="F31" i="16"/>
  <c r="J31" i="16"/>
  <c r="K30" i="16"/>
  <c r="F32" i="16"/>
  <c r="J32" i="16"/>
  <c r="J33" i="16"/>
  <c r="K32" i="16"/>
  <c r="F33" i="16"/>
  <c r="F35" i="16"/>
  <c r="J35" i="16"/>
  <c r="F36" i="16"/>
  <c r="N36" i="16"/>
  <c r="F37" i="16"/>
  <c r="F38" i="16"/>
  <c r="N38" i="16"/>
  <c r="F39" i="16"/>
  <c r="J39" i="16"/>
  <c r="F40" i="16"/>
  <c r="J40" i="16"/>
  <c r="F41" i="16"/>
  <c r="J41" i="16"/>
  <c r="F42" i="16"/>
  <c r="N42" i="16"/>
  <c r="F43" i="16"/>
  <c r="J43" i="16"/>
  <c r="F44" i="16"/>
  <c r="N44" i="16"/>
  <c r="F45" i="16"/>
  <c r="J45" i="16"/>
  <c r="F46" i="16"/>
  <c r="N46" i="16"/>
  <c r="F47" i="16"/>
  <c r="J47" i="16"/>
  <c r="F48" i="16"/>
  <c r="J48" i="16"/>
  <c r="J49" i="16"/>
  <c r="K48" i="16"/>
  <c r="F49" i="16"/>
  <c r="J50" i="16"/>
  <c r="F51" i="16"/>
  <c r="J51" i="16"/>
  <c r="F52" i="16"/>
  <c r="J52" i="16"/>
  <c r="J53" i="16"/>
  <c r="K52" i="16"/>
  <c r="F53" i="16"/>
  <c r="F54" i="16"/>
  <c r="J54" i="16"/>
  <c r="F55" i="16"/>
  <c r="J55" i="16"/>
  <c r="K54" i="16"/>
  <c r="F56" i="16"/>
  <c r="N56" i="16"/>
  <c r="F57" i="16"/>
  <c r="J57" i="16"/>
  <c r="F58" i="16"/>
  <c r="J58" i="16"/>
  <c r="F59" i="16"/>
  <c r="J59" i="16"/>
  <c r="J60" i="16"/>
  <c r="F61" i="16"/>
  <c r="J61" i="16"/>
  <c r="F62" i="16"/>
  <c r="J62" i="16"/>
  <c r="J63" i="16"/>
  <c r="K62" i="16"/>
  <c r="F63" i="16"/>
  <c r="F64" i="16"/>
  <c r="N64" i="16"/>
  <c r="D65" i="16"/>
  <c r="F65" i="16"/>
  <c r="F66" i="16"/>
  <c r="F67" i="16"/>
  <c r="F68" i="16"/>
  <c r="J68" i="16"/>
  <c r="F69" i="16"/>
  <c r="J69" i="16"/>
  <c r="K68" i="16"/>
  <c r="F70" i="16"/>
  <c r="K70" i="16"/>
  <c r="L70" i="16"/>
  <c r="N70" i="16"/>
  <c r="F71" i="16"/>
  <c r="F72" i="16"/>
  <c r="J72" i="16"/>
  <c r="F73" i="16"/>
  <c r="J73" i="16"/>
  <c r="K72" i="16"/>
  <c r="F74" i="16"/>
  <c r="J74" i="16"/>
  <c r="J75" i="16"/>
  <c r="K74" i="16"/>
  <c r="F75" i="16"/>
  <c r="F76" i="16"/>
  <c r="F77" i="16"/>
  <c r="J77" i="16"/>
  <c r="K76" i="16"/>
  <c r="F78" i="16"/>
  <c r="D79" i="16"/>
  <c r="F79" i="16"/>
  <c r="F80" i="16"/>
  <c r="K80" i="16"/>
  <c r="N80" i="16"/>
  <c r="F81" i="16"/>
  <c r="F82" i="16"/>
  <c r="J82" i="16"/>
  <c r="F83" i="16"/>
  <c r="J83" i="16"/>
  <c r="K82" i="16"/>
  <c r="F84" i="16"/>
  <c r="J84" i="16"/>
  <c r="J85" i="16"/>
  <c r="K84" i="16"/>
  <c r="F85" i="16"/>
  <c r="F86" i="16"/>
  <c r="N86" i="16"/>
  <c r="F87" i="16"/>
  <c r="F88" i="16"/>
  <c r="J88" i="16"/>
  <c r="F89" i="16"/>
  <c r="J89" i="16"/>
  <c r="F90" i="16"/>
  <c r="D91" i="16"/>
  <c r="J91" i="16"/>
  <c r="K90" i="16"/>
  <c r="N90" i="16"/>
  <c r="F91" i="16"/>
  <c r="F92" i="16"/>
  <c r="J92" i="16"/>
  <c r="F93" i="16"/>
  <c r="J93" i="16"/>
  <c r="K92" i="16"/>
  <c r="F94" i="16"/>
  <c r="F95" i="16"/>
  <c r="J95" i="16"/>
  <c r="F96" i="16"/>
  <c r="J96" i="16"/>
  <c r="F97" i="16"/>
  <c r="J97" i="16"/>
  <c r="F98" i="16"/>
  <c r="F99" i="16"/>
  <c r="J99" i="16"/>
  <c r="K98" i="16"/>
  <c r="F100" i="16"/>
  <c r="J100" i="16"/>
  <c r="F101" i="16"/>
  <c r="J101" i="16"/>
  <c r="F102" i="16"/>
  <c r="J102" i="16"/>
  <c r="J103" i="16"/>
  <c r="K102" i="16"/>
  <c r="F104" i="16"/>
  <c r="N104" i="16"/>
  <c r="F105" i="16"/>
  <c r="F106" i="16"/>
  <c r="N106" i="16"/>
  <c r="F107" i="16"/>
  <c r="F108" i="16"/>
  <c r="J108" i="16"/>
  <c r="F109" i="16"/>
  <c r="F110" i="16"/>
  <c r="K110" i="16"/>
  <c r="F111" i="16"/>
  <c r="F112" i="16"/>
  <c r="N112" i="16"/>
  <c r="D113" i="16"/>
  <c r="F113" i="16"/>
  <c r="F114" i="16"/>
  <c r="J114" i="16"/>
  <c r="J115" i="16"/>
  <c r="K114" i="16"/>
  <c r="F115" i="16"/>
  <c r="F116" i="16"/>
  <c r="J116" i="16"/>
  <c r="J117" i="16"/>
  <c r="K116" i="16"/>
  <c r="F117" i="16"/>
  <c r="F118" i="16"/>
  <c r="J118" i="16"/>
  <c r="F119" i="16"/>
  <c r="J119" i="16"/>
  <c r="F120" i="16"/>
  <c r="N120" i="16"/>
  <c r="F121" i="16"/>
  <c r="F122" i="16"/>
  <c r="J123" i="16"/>
  <c r="K122" i="16"/>
  <c r="F123" i="16"/>
  <c r="F124" i="16"/>
  <c r="J124" i="16"/>
  <c r="F125" i="16"/>
  <c r="J125" i="16"/>
  <c r="K124" i="16"/>
  <c r="F126" i="16"/>
  <c r="I126" i="16"/>
  <c r="F127" i="16"/>
  <c r="F128" i="16"/>
  <c r="N128" i="16"/>
  <c r="F129" i="16"/>
  <c r="J129" i="16"/>
  <c r="F130" i="16"/>
  <c r="F131" i="16"/>
  <c r="F132" i="16"/>
  <c r="J132" i="16"/>
  <c r="J133" i="16"/>
  <c r="K132" i="16"/>
  <c r="F133" i="16"/>
  <c r="F134" i="16"/>
  <c r="J134" i="16"/>
  <c r="J135" i="16"/>
  <c r="K134" i="16"/>
  <c r="F135" i="16"/>
  <c r="F136" i="16"/>
  <c r="J136" i="16"/>
  <c r="F137" i="16"/>
  <c r="J137" i="16"/>
  <c r="K136" i="16"/>
  <c r="F138" i="16"/>
  <c r="F139" i="16"/>
  <c r="J139" i="16"/>
  <c r="K138" i="16"/>
  <c r="F140" i="16"/>
  <c r="N140" i="16"/>
  <c r="D141" i="16"/>
  <c r="F141" i="16"/>
  <c r="F142" i="16"/>
  <c r="F143" i="16"/>
  <c r="J143" i="16"/>
  <c r="K142" i="16"/>
  <c r="F144" i="16"/>
  <c r="J144" i="16"/>
  <c r="L144" i="16"/>
  <c r="N144" i="16"/>
  <c r="F145" i="16"/>
  <c r="I146" i="16"/>
  <c r="J146" i="16"/>
  <c r="L146" i="16"/>
  <c r="N146" i="16"/>
  <c r="F147" i="16"/>
  <c r="F148" i="16"/>
  <c r="I148" i="16"/>
  <c r="N148" i="16"/>
  <c r="F149" i="16"/>
  <c r="F150" i="16"/>
  <c r="J150" i="16"/>
  <c r="J151" i="16"/>
  <c r="K150" i="16"/>
  <c r="F152" i="16"/>
  <c r="I152" i="16"/>
  <c r="N152" i="16"/>
  <c r="F153" i="16"/>
  <c r="J79" i="16"/>
  <c r="K78" i="16"/>
  <c r="F2" i="15"/>
  <c r="F3" i="15"/>
  <c r="F4" i="15"/>
  <c r="F5" i="15"/>
  <c r="F6" i="15"/>
  <c r="J6" i="15"/>
  <c r="F7" i="15"/>
  <c r="J7" i="15"/>
  <c r="F8" i="15"/>
  <c r="F9" i="15"/>
  <c r="F10" i="15"/>
  <c r="F11" i="15"/>
  <c r="F12" i="15"/>
  <c r="J12" i="15"/>
  <c r="F13" i="15"/>
  <c r="J13" i="15"/>
  <c r="F14" i="15"/>
  <c r="F15" i="15"/>
  <c r="F16" i="15"/>
  <c r="J16" i="15"/>
  <c r="L16" i="15"/>
  <c r="F17" i="15"/>
  <c r="J17" i="15"/>
  <c r="F18" i="15"/>
  <c r="F19" i="15"/>
  <c r="F20" i="15"/>
  <c r="F21" i="15"/>
  <c r="F22" i="15"/>
  <c r="F23" i="15"/>
  <c r="F24" i="15"/>
  <c r="F25" i="15"/>
  <c r="J25" i="15"/>
  <c r="F26" i="15"/>
  <c r="F27" i="15"/>
  <c r="F28" i="15"/>
  <c r="F29" i="15"/>
  <c r="F30" i="15"/>
  <c r="F31" i="15"/>
  <c r="F2" i="14"/>
  <c r="I2" i="14"/>
  <c r="D3" i="14"/>
  <c r="F3" i="14"/>
  <c r="F4" i="14"/>
  <c r="F5" i="14"/>
  <c r="J5" i="14"/>
  <c r="K4" i="14"/>
  <c r="F6" i="14"/>
  <c r="F7" i="14"/>
  <c r="J7" i="14"/>
  <c r="F8" i="14"/>
  <c r="I8" i="14"/>
  <c r="D9" i="14"/>
  <c r="F9" i="14"/>
  <c r="F10" i="14"/>
  <c r="J10" i="14"/>
  <c r="F11" i="14"/>
  <c r="J11" i="14"/>
  <c r="F12" i="14"/>
  <c r="I12" i="14"/>
  <c r="D13" i="14"/>
  <c r="F14" i="14"/>
  <c r="J14" i="14"/>
  <c r="F15" i="14"/>
  <c r="J15" i="14"/>
  <c r="F16" i="14"/>
  <c r="I16" i="14"/>
  <c r="K16" i="14"/>
  <c r="N16" i="14"/>
  <c r="F17" i="14"/>
  <c r="F18" i="14"/>
  <c r="I18" i="14"/>
  <c r="D19" i="14"/>
  <c r="F19" i="14"/>
  <c r="J19" i="14"/>
  <c r="F20" i="14"/>
  <c r="J20" i="14"/>
  <c r="F21" i="14"/>
  <c r="J21" i="14"/>
  <c r="F22" i="14"/>
  <c r="J22" i="14"/>
  <c r="F23" i="14"/>
  <c r="J23" i="14"/>
  <c r="F24" i="14"/>
  <c r="J24" i="14"/>
  <c r="F25" i="14"/>
  <c r="J25" i="14"/>
  <c r="F26" i="14"/>
  <c r="I26" i="14"/>
  <c r="N26" i="14"/>
  <c r="D27" i="14"/>
  <c r="F27" i="14"/>
  <c r="F28" i="14"/>
  <c r="I28" i="14"/>
  <c r="N28" i="14"/>
  <c r="D29" i="14"/>
  <c r="F29" i="14"/>
  <c r="F30" i="14"/>
  <c r="I30" i="14"/>
  <c r="N30" i="14"/>
  <c r="F31" i="14"/>
  <c r="J31" i="14"/>
  <c r="F32" i="14"/>
  <c r="I32" i="14"/>
  <c r="N32" i="14"/>
  <c r="D33" i="14"/>
  <c r="F33" i="14"/>
  <c r="F34" i="14"/>
  <c r="I34" i="14"/>
  <c r="D35" i="14"/>
  <c r="F36" i="14"/>
  <c r="I36" i="14"/>
  <c r="N36" i="14"/>
  <c r="F37" i="14"/>
  <c r="J37" i="14"/>
  <c r="F38" i="14"/>
  <c r="I38" i="14"/>
  <c r="N38" i="14"/>
  <c r="F39" i="14"/>
  <c r="J39" i="14"/>
  <c r="F40" i="14"/>
  <c r="I40" i="14"/>
  <c r="K40" i="14"/>
  <c r="N40" i="14"/>
  <c r="D41" i="14"/>
  <c r="F41" i="14"/>
  <c r="F42" i="14"/>
  <c r="J42" i="14"/>
  <c r="F43" i="14"/>
  <c r="J43" i="14"/>
  <c r="F44" i="14"/>
  <c r="F45" i="14"/>
  <c r="J45" i="14"/>
  <c r="F46" i="14"/>
  <c r="I46" i="14"/>
  <c r="D47" i="14"/>
  <c r="J47" i="14"/>
  <c r="F47" i="14"/>
  <c r="F48" i="14"/>
  <c r="I48" i="14"/>
  <c r="N48" i="14"/>
  <c r="F49" i="14"/>
  <c r="J49" i="14"/>
  <c r="F50" i="14"/>
  <c r="I50" i="14"/>
  <c r="N50" i="14"/>
  <c r="D51" i="14"/>
  <c r="F51" i="14"/>
  <c r="F52" i="14"/>
  <c r="I52" i="14"/>
  <c r="N52" i="14"/>
  <c r="F53" i="14"/>
  <c r="J53" i="14"/>
  <c r="F54" i="14"/>
  <c r="J54" i="14"/>
  <c r="F55" i="14"/>
  <c r="J55" i="14"/>
  <c r="F56" i="14"/>
  <c r="I56" i="14"/>
  <c r="N56" i="14"/>
  <c r="F57" i="14"/>
  <c r="J57" i="14"/>
  <c r="F58" i="14"/>
  <c r="I58" i="14"/>
  <c r="D59" i="14"/>
  <c r="J59" i="14"/>
  <c r="F59" i="14"/>
  <c r="F60" i="14"/>
  <c r="K60" i="14"/>
  <c r="N60" i="14"/>
  <c r="F61" i="14"/>
  <c r="F62" i="14"/>
  <c r="J62" i="14"/>
  <c r="F63" i="14"/>
  <c r="J63" i="14"/>
  <c r="F64" i="14"/>
  <c r="J64" i="14"/>
  <c r="F65" i="14"/>
  <c r="J65" i="14"/>
  <c r="F66" i="14"/>
  <c r="I66" i="14"/>
  <c r="N66" i="14"/>
  <c r="F67" i="14"/>
  <c r="J67" i="14"/>
  <c r="F68" i="14"/>
  <c r="J68" i="14"/>
  <c r="F69" i="14"/>
  <c r="J69" i="14"/>
  <c r="F70" i="14"/>
  <c r="J70" i="14"/>
  <c r="F71" i="14"/>
  <c r="J71" i="14"/>
  <c r="F72" i="14"/>
  <c r="N72" i="14"/>
  <c r="F73" i="14"/>
  <c r="F74" i="14"/>
  <c r="J74" i="14"/>
  <c r="F75" i="14"/>
  <c r="J75" i="14"/>
  <c r="K74" i="14"/>
  <c r="F76" i="14"/>
  <c r="J76" i="14"/>
  <c r="F77" i="14"/>
  <c r="J77" i="14"/>
  <c r="F78" i="14"/>
  <c r="J78" i="14"/>
  <c r="F79" i="14"/>
  <c r="J79" i="14"/>
  <c r="F80" i="14"/>
  <c r="J80" i="14"/>
  <c r="F81" i="14"/>
  <c r="J81" i="14"/>
  <c r="F82" i="14"/>
  <c r="I82" i="14"/>
  <c r="K82" i="14"/>
  <c r="N82" i="14"/>
  <c r="L82" i="14"/>
  <c r="F83" i="14"/>
  <c r="F84" i="14"/>
  <c r="J84" i="14"/>
  <c r="F85" i="14"/>
  <c r="J85" i="14"/>
  <c r="F86" i="14"/>
  <c r="N86" i="14"/>
  <c r="F87" i="14"/>
  <c r="F88" i="14"/>
  <c r="J88" i="14"/>
  <c r="F89" i="14"/>
  <c r="J89" i="14"/>
  <c r="F90" i="14"/>
  <c r="I90" i="14"/>
  <c r="D91" i="14"/>
  <c r="F91" i="14"/>
  <c r="J91" i="14"/>
  <c r="F92" i="14"/>
  <c r="J92" i="14"/>
  <c r="F93" i="14"/>
  <c r="J93" i="14"/>
  <c r="F94" i="14"/>
  <c r="I94" i="14"/>
  <c r="N94" i="14"/>
  <c r="F95" i="14"/>
  <c r="J95" i="14"/>
  <c r="F96" i="14"/>
  <c r="I96" i="14"/>
  <c r="N96" i="14"/>
  <c r="F97" i="14"/>
  <c r="J97" i="14"/>
  <c r="F98" i="14"/>
  <c r="J98" i="14"/>
  <c r="F99" i="14"/>
  <c r="J99" i="14"/>
  <c r="F100" i="14"/>
  <c r="J100" i="14"/>
  <c r="F101" i="14"/>
  <c r="J101" i="14"/>
  <c r="K100" i="14"/>
  <c r="F102" i="14"/>
  <c r="I102" i="14"/>
  <c r="K102" i="14"/>
  <c r="N102" i="14"/>
  <c r="F103" i="14"/>
  <c r="F104" i="14"/>
  <c r="F105" i="14"/>
  <c r="F106" i="14"/>
  <c r="I106" i="14"/>
  <c r="J106" i="14"/>
  <c r="N106" i="14"/>
  <c r="F107" i="14"/>
  <c r="F108" i="14"/>
  <c r="J108" i="14"/>
  <c r="F109" i="14"/>
  <c r="J109" i="14"/>
  <c r="F110" i="14"/>
  <c r="J110" i="14"/>
  <c r="F111" i="14"/>
  <c r="J111" i="14"/>
  <c r="N112" i="14"/>
  <c r="F113" i="14"/>
  <c r="J113" i="14"/>
  <c r="F114" i="14"/>
  <c r="F115" i="14"/>
  <c r="J115" i="14"/>
  <c r="F116" i="14"/>
  <c r="I116" i="14"/>
  <c r="K116" i="14"/>
  <c r="N116" i="14"/>
  <c r="F117" i="14"/>
  <c r="F118" i="14"/>
  <c r="I118" i="14"/>
  <c r="N118" i="14"/>
  <c r="F119" i="14"/>
  <c r="F120" i="14"/>
  <c r="I120" i="14"/>
  <c r="N120" i="14"/>
  <c r="F121" i="14"/>
  <c r="J121" i="14"/>
  <c r="I122" i="14"/>
  <c r="N122" i="14"/>
  <c r="F123" i="14"/>
  <c r="F124" i="14"/>
  <c r="I124" i="14"/>
  <c r="J124" i="14"/>
  <c r="N124" i="14"/>
  <c r="F125" i="14"/>
  <c r="F126" i="14"/>
  <c r="I126" i="14"/>
  <c r="D127" i="14"/>
  <c r="J127" i="14"/>
  <c r="F127" i="14"/>
  <c r="F128" i="14"/>
  <c r="I128" i="14"/>
  <c r="N128" i="14"/>
  <c r="F129" i="14"/>
  <c r="F130" i="14"/>
  <c r="I130" i="14"/>
  <c r="D131" i="14"/>
  <c r="F131" i="14"/>
  <c r="F132" i="14"/>
  <c r="I132" i="14"/>
  <c r="N132" i="14"/>
  <c r="F133" i="14"/>
  <c r="J133" i="14"/>
  <c r="F134" i="14"/>
  <c r="J134" i="14"/>
  <c r="F135" i="14"/>
  <c r="J135" i="14"/>
  <c r="N136" i="14"/>
  <c r="F138" i="14"/>
  <c r="J138" i="14"/>
  <c r="F139" i="14"/>
  <c r="J139" i="14"/>
  <c r="F140" i="14"/>
  <c r="N140" i="14"/>
  <c r="F141" i="14"/>
  <c r="F142" i="14"/>
  <c r="J142" i="14"/>
  <c r="F143" i="14"/>
  <c r="J143" i="14"/>
  <c r="F144" i="14"/>
  <c r="J144" i="14"/>
  <c r="F145" i="14"/>
  <c r="J145" i="14"/>
  <c r="K144" i="14"/>
  <c r="F146" i="14"/>
  <c r="I146" i="14"/>
  <c r="N146" i="14"/>
  <c r="F147" i="14"/>
  <c r="J147" i="14"/>
  <c r="F148" i="14"/>
  <c r="I148" i="14"/>
  <c r="D149" i="14"/>
  <c r="J149" i="14"/>
  <c r="F150" i="14"/>
  <c r="I150" i="14"/>
  <c r="D151" i="14"/>
  <c r="F151" i="14"/>
  <c r="F152" i="14"/>
  <c r="I152" i="14"/>
  <c r="D153" i="14"/>
  <c r="F153" i="14"/>
  <c r="F154" i="14"/>
  <c r="I154" i="14"/>
  <c r="D155" i="14"/>
  <c r="J155" i="14"/>
  <c r="F156" i="14"/>
  <c r="I156" i="14"/>
  <c r="D157" i="14"/>
  <c r="F157" i="14"/>
  <c r="F158" i="14"/>
  <c r="I158" i="14"/>
  <c r="D159" i="14"/>
  <c r="F159" i="14"/>
  <c r="F160" i="14"/>
  <c r="I160" i="14"/>
  <c r="D161" i="14"/>
  <c r="J161" i="14"/>
  <c r="F162" i="14"/>
  <c r="I162" i="14"/>
  <c r="D163" i="14"/>
  <c r="F163" i="14"/>
  <c r="F164" i="14"/>
  <c r="I164" i="14"/>
  <c r="F165" i="14"/>
  <c r="J165" i="14"/>
  <c r="F166" i="14"/>
  <c r="I166" i="14"/>
  <c r="F167" i="14"/>
  <c r="J167" i="14"/>
  <c r="F168" i="14"/>
  <c r="I168" i="14"/>
  <c r="F169" i="14"/>
  <c r="J169" i="14"/>
  <c r="K168" i="14"/>
  <c r="F170" i="14"/>
  <c r="I170" i="14"/>
  <c r="F171" i="14"/>
  <c r="J171" i="14"/>
  <c r="F172" i="14"/>
  <c r="I172" i="14"/>
  <c r="F173" i="14"/>
  <c r="J173" i="14"/>
  <c r="F174" i="14"/>
  <c r="I174" i="14"/>
  <c r="F175" i="14"/>
  <c r="J175" i="14"/>
  <c r="K174" i="14"/>
  <c r="N174" i="14"/>
  <c r="F176" i="14"/>
  <c r="I176" i="14"/>
  <c r="D177" i="14"/>
  <c r="F177" i="14"/>
  <c r="F178" i="14"/>
  <c r="I178" i="14"/>
  <c r="D179" i="14"/>
  <c r="F179" i="14"/>
  <c r="F180" i="14"/>
  <c r="I180" i="14"/>
  <c r="D181" i="14"/>
  <c r="F181" i="14"/>
  <c r="J181" i="14"/>
  <c r="K180" i="14"/>
  <c r="L180" i="14"/>
  <c r="F182" i="14"/>
  <c r="I182" i="14"/>
  <c r="F183" i="14"/>
  <c r="J183" i="14"/>
  <c r="F184" i="14"/>
  <c r="I184" i="14"/>
  <c r="F185" i="14"/>
  <c r="J185" i="14"/>
  <c r="F186" i="14"/>
  <c r="I186" i="14"/>
  <c r="F187" i="14"/>
  <c r="J187" i="14"/>
  <c r="F188" i="14"/>
  <c r="I188" i="14"/>
  <c r="F189" i="14"/>
  <c r="J189" i="14"/>
  <c r="F190" i="14"/>
  <c r="I190" i="14"/>
  <c r="D191" i="14"/>
  <c r="F191" i="14"/>
  <c r="F192" i="14"/>
  <c r="I192" i="14"/>
  <c r="N192" i="14"/>
  <c r="F193" i="14"/>
  <c r="J193" i="14"/>
  <c r="F194" i="14"/>
  <c r="I194" i="14"/>
  <c r="F195" i="14"/>
  <c r="J195" i="14"/>
  <c r="F196" i="14"/>
  <c r="I196" i="14"/>
  <c r="F197" i="14"/>
  <c r="J197" i="14"/>
  <c r="F198" i="14"/>
  <c r="I198" i="14"/>
  <c r="D199" i="14"/>
  <c r="F199" i="14"/>
  <c r="J199" i="14"/>
  <c r="K198" i="14"/>
  <c r="F200" i="14"/>
  <c r="J200" i="14"/>
  <c r="N200" i="14"/>
  <c r="F201" i="14"/>
  <c r="F202" i="14"/>
  <c r="I202" i="14"/>
  <c r="D203" i="14"/>
  <c r="F203" i="14"/>
  <c r="J203" i="14"/>
  <c r="K202" i="14"/>
  <c r="F204" i="14"/>
  <c r="I204" i="14"/>
  <c r="N204" i="14"/>
  <c r="F205" i="14"/>
  <c r="J205" i="14"/>
  <c r="F206" i="14"/>
  <c r="I206" i="14"/>
  <c r="F207" i="14"/>
  <c r="J207" i="14"/>
  <c r="F208" i="14"/>
  <c r="I208" i="14"/>
  <c r="F209" i="14"/>
  <c r="J209" i="14"/>
  <c r="F210" i="14"/>
  <c r="I210" i="14"/>
  <c r="J211" i="14"/>
  <c r="K210" i="14"/>
  <c r="N210" i="14"/>
  <c r="L210" i="14"/>
  <c r="F211" i="14"/>
  <c r="F212" i="14"/>
  <c r="I212" i="14"/>
  <c r="F213" i="14"/>
  <c r="J213" i="14"/>
  <c r="K212" i="14"/>
  <c r="N212" i="14"/>
  <c r="F214" i="14"/>
  <c r="I214" i="14"/>
  <c r="F215" i="14"/>
  <c r="J215" i="14"/>
  <c r="K214" i="14"/>
  <c r="N214" i="14"/>
  <c r="F216" i="14"/>
  <c r="I216" i="14"/>
  <c r="F217" i="14"/>
  <c r="J217" i="14"/>
  <c r="F218" i="14"/>
  <c r="I218" i="14"/>
  <c r="F219" i="14"/>
  <c r="J219" i="14"/>
  <c r="F220" i="14"/>
  <c r="I220" i="14"/>
  <c r="F221" i="14"/>
  <c r="J221" i="14"/>
  <c r="F222" i="14"/>
  <c r="I222" i="14"/>
  <c r="F223" i="14"/>
  <c r="J223" i="14"/>
  <c r="F224" i="14"/>
  <c r="I224" i="14"/>
  <c r="F225" i="14"/>
  <c r="J225" i="14"/>
  <c r="K224" i="14"/>
  <c r="F226" i="14"/>
  <c r="I226" i="14"/>
  <c r="F227" i="14"/>
  <c r="J227" i="14"/>
  <c r="F228" i="14"/>
  <c r="I228" i="14"/>
  <c r="F229" i="14"/>
  <c r="J229" i="14"/>
  <c r="F230" i="14"/>
  <c r="I230" i="14"/>
  <c r="F231" i="14"/>
  <c r="J231" i="14"/>
  <c r="F232" i="14"/>
  <c r="I232" i="14"/>
  <c r="F233" i="14"/>
  <c r="J233" i="14"/>
  <c r="F234" i="14"/>
  <c r="I234" i="14"/>
  <c r="F235" i="14"/>
  <c r="J235" i="14"/>
  <c r="F236" i="14"/>
  <c r="I236" i="14"/>
  <c r="F237" i="14"/>
  <c r="J237" i="14"/>
  <c r="K236" i="14"/>
  <c r="N236" i="14"/>
  <c r="F238" i="14"/>
  <c r="I238" i="14"/>
  <c r="F239" i="14"/>
  <c r="J239" i="14"/>
  <c r="K238" i="14"/>
  <c r="F240" i="14"/>
  <c r="I240" i="14"/>
  <c r="F241" i="14"/>
  <c r="J241" i="14"/>
  <c r="F242" i="14"/>
  <c r="I242" i="14"/>
  <c r="F243" i="14"/>
  <c r="J243" i="14"/>
  <c r="F244" i="14"/>
  <c r="I244" i="14"/>
  <c r="F245" i="14"/>
  <c r="J245" i="14"/>
  <c r="F246" i="14"/>
  <c r="I246" i="14"/>
  <c r="F247" i="14"/>
  <c r="J247" i="14"/>
  <c r="F248" i="14"/>
  <c r="I248" i="14"/>
  <c r="F249" i="14"/>
  <c r="J249" i="14"/>
  <c r="F250" i="14"/>
  <c r="I250" i="14"/>
  <c r="F251" i="14"/>
  <c r="J251" i="14"/>
  <c r="K250" i="14"/>
  <c r="F252" i="14"/>
  <c r="I252" i="14"/>
  <c r="F253" i="14"/>
  <c r="J253" i="14"/>
  <c r="F254" i="14"/>
  <c r="I254" i="14"/>
  <c r="F255" i="14"/>
  <c r="J255" i="14"/>
  <c r="F256" i="14"/>
  <c r="I256" i="14"/>
  <c r="F257" i="14"/>
  <c r="J257" i="14"/>
  <c r="F258" i="14"/>
  <c r="I258" i="14"/>
  <c r="F259" i="14"/>
  <c r="J259" i="14"/>
  <c r="F260" i="14"/>
  <c r="I260" i="14"/>
  <c r="F261" i="14"/>
  <c r="J261" i="14"/>
  <c r="F262" i="14"/>
  <c r="I262" i="14"/>
  <c r="F263" i="14"/>
  <c r="J263" i="14"/>
  <c r="K262" i="14"/>
  <c r="F264" i="14"/>
  <c r="I264" i="14"/>
  <c r="F265" i="14"/>
  <c r="J265" i="14"/>
  <c r="F266" i="14"/>
  <c r="I266" i="14"/>
  <c r="F267" i="14"/>
  <c r="J267" i="14"/>
  <c r="F268" i="14"/>
  <c r="I268" i="14"/>
  <c r="F269" i="14"/>
  <c r="J269" i="14"/>
  <c r="K268" i="14"/>
  <c r="F270" i="14"/>
  <c r="I270" i="14"/>
  <c r="F271" i="14"/>
  <c r="J271" i="14"/>
  <c r="F272" i="14"/>
  <c r="I272" i="14"/>
  <c r="F273" i="14"/>
  <c r="J273" i="14"/>
  <c r="F274" i="14"/>
  <c r="I274" i="14"/>
  <c r="F275" i="14"/>
  <c r="J275" i="14"/>
  <c r="K274" i="14"/>
  <c r="L274" i="14"/>
  <c r="F276" i="14"/>
  <c r="I276" i="14"/>
  <c r="D277" i="14"/>
  <c r="F277" i="14"/>
  <c r="F278" i="14"/>
  <c r="J278" i="14"/>
  <c r="F279" i="14"/>
  <c r="J279" i="14"/>
  <c r="K80" i="14"/>
  <c r="J277" i="14"/>
  <c r="K270" i="14"/>
  <c r="L270" i="14"/>
  <c r="K264" i="14"/>
  <c r="L264" i="14"/>
  <c r="K258" i="14"/>
  <c r="L258" i="14"/>
  <c r="K252" i="14"/>
  <c r="N252" i="14"/>
  <c r="K246" i="14"/>
  <c r="L246" i="14"/>
  <c r="K240" i="14"/>
  <c r="L240" i="14"/>
  <c r="K228" i="14"/>
  <c r="N228" i="14"/>
  <c r="K54" i="14"/>
  <c r="K22" i="14"/>
  <c r="K110" i="14"/>
  <c r="N238" i="14"/>
  <c r="L238" i="14"/>
  <c r="N224" i="14"/>
  <c r="L224" i="14"/>
  <c r="K164" i="14"/>
  <c r="L164" i="14"/>
  <c r="J179" i="14"/>
  <c r="K178" i="14"/>
  <c r="N178" i="14"/>
  <c r="F155" i="14"/>
  <c r="K172" i="14"/>
  <c r="L172" i="14"/>
  <c r="K14" i="14"/>
  <c r="K244" i="14"/>
  <c r="L244" i="14"/>
  <c r="K222" i="14"/>
  <c r="L222" i="14"/>
  <c r="K188" i="14"/>
  <c r="L188" i="14"/>
  <c r="J159" i="14"/>
  <c r="K158" i="14"/>
  <c r="K256" i="14"/>
  <c r="K234" i="14"/>
  <c r="K272" i="14"/>
  <c r="N272" i="14"/>
  <c r="K216" i="14"/>
  <c r="L216" i="14"/>
  <c r="K194" i="14"/>
  <c r="N194" i="14"/>
  <c r="J177" i="14"/>
  <c r="K176" i="14"/>
  <c r="N176" i="14"/>
  <c r="J153" i="14"/>
  <c r="K152" i="14"/>
  <c r="L152" i="14"/>
  <c r="K248" i="14"/>
  <c r="L248" i="14"/>
  <c r="K226" i="14"/>
  <c r="N226" i="14"/>
  <c r="K70" i="14"/>
  <c r="N268" i="14"/>
  <c r="L268" i="14"/>
  <c r="L198" i="14"/>
  <c r="N198" i="14"/>
  <c r="N262" i="14"/>
  <c r="L262" i="14"/>
  <c r="K108" i="14"/>
  <c r="K182" i="14"/>
  <c r="N182" i="14"/>
  <c r="K68" i="14"/>
  <c r="K58" i="14"/>
  <c r="L58" i="14"/>
  <c r="K276" i="14"/>
  <c r="N276" i="14"/>
  <c r="K90" i="14"/>
  <c r="L90" i="14"/>
  <c r="L212" i="14"/>
  <c r="N274" i="14"/>
  <c r="K220" i="14"/>
  <c r="K184" i="14"/>
  <c r="K260" i="14"/>
  <c r="L260" i="14"/>
  <c r="K196" i="14"/>
  <c r="N196" i="14"/>
  <c r="K266" i="14"/>
  <c r="L266" i="14"/>
  <c r="L236" i="14"/>
  <c r="K170" i="14"/>
  <c r="J9" i="14"/>
  <c r="K8" i="14"/>
  <c r="J3" i="14"/>
  <c r="K2" i="14"/>
  <c r="K218" i="14"/>
  <c r="L218" i="14"/>
  <c r="K186" i="14"/>
  <c r="L186" i="14"/>
  <c r="K208" i="14"/>
  <c r="L208" i="14"/>
  <c r="K46" i="14"/>
  <c r="L46" i="14"/>
  <c r="K24" i="14"/>
  <c r="K18" i="14"/>
  <c r="L220" i="14"/>
  <c r="N220" i="14"/>
  <c r="L168" i="14"/>
  <c r="N168" i="14"/>
  <c r="L176" i="14"/>
  <c r="L202" i="14"/>
  <c r="N202" i="14"/>
  <c r="N250" i="14"/>
  <c r="L250" i="14"/>
  <c r="L184" i="14"/>
  <c r="N184" i="14"/>
  <c r="N46" i="14"/>
  <c r="N208" i="14"/>
  <c r="K126" i="14"/>
  <c r="K160" i="14"/>
  <c r="N270" i="14"/>
  <c r="N246" i="14"/>
  <c r="L228" i="14"/>
  <c r="L194" i="14"/>
  <c r="K42" i="14"/>
  <c r="K254" i="14"/>
  <c r="N180" i="14"/>
  <c r="K206" i="14"/>
  <c r="N240" i="14"/>
  <c r="K232" i="14"/>
  <c r="L214" i="14"/>
  <c r="K154" i="14"/>
  <c r="F13" i="14"/>
  <c r="J13" i="14"/>
  <c r="K12" i="14"/>
  <c r="N12" i="14"/>
  <c r="N264" i="14"/>
  <c r="L252" i="14"/>
  <c r="N248" i="14"/>
  <c r="F35" i="14"/>
  <c r="J35" i="14"/>
  <c r="K34" i="14"/>
  <c r="K242" i="14"/>
  <c r="N260" i="14"/>
  <c r="L174" i="14"/>
  <c r="K166" i="14"/>
  <c r="F149" i="14"/>
  <c r="N58" i="14"/>
  <c r="L256" i="14"/>
  <c r="N256" i="14"/>
  <c r="J131" i="14"/>
  <c r="K130" i="14"/>
  <c r="K78" i="14"/>
  <c r="K230" i="14"/>
  <c r="J191" i="14"/>
  <c r="K190" i="14"/>
  <c r="F161" i="14"/>
  <c r="K148" i="14"/>
  <c r="J163" i="14"/>
  <c r="K162" i="14"/>
  <c r="J157" i="14"/>
  <c r="K156" i="14"/>
  <c r="J151" i="14"/>
  <c r="K150" i="14"/>
  <c r="N8" i="13"/>
  <c r="F2" i="13"/>
  <c r="F3" i="13"/>
  <c r="J3" i="13"/>
  <c r="K2" i="13"/>
  <c r="F4" i="13"/>
  <c r="J4" i="13"/>
  <c r="J5" i="13"/>
  <c r="K4" i="13"/>
  <c r="F5" i="13"/>
  <c r="F6" i="13"/>
  <c r="J6" i="13"/>
  <c r="J7" i="13"/>
  <c r="K6" i="13"/>
  <c r="F7" i="13"/>
  <c r="F8" i="13"/>
  <c r="I8" i="13"/>
  <c r="F9" i="13"/>
  <c r="J9" i="13"/>
  <c r="F10" i="13"/>
  <c r="I10" i="13"/>
  <c r="N10" i="13"/>
  <c r="F11" i="13"/>
  <c r="F12" i="13"/>
  <c r="I12" i="13"/>
  <c r="N12" i="13"/>
  <c r="F13" i="13"/>
  <c r="J13" i="13"/>
  <c r="F14" i="13"/>
  <c r="I14" i="13"/>
  <c r="N14" i="13"/>
  <c r="F15" i="13"/>
  <c r="J15" i="13"/>
  <c r="F16" i="13"/>
  <c r="J16" i="13"/>
  <c r="F17" i="13"/>
  <c r="J17" i="13"/>
  <c r="F18" i="13"/>
  <c r="J18" i="13"/>
  <c r="F19" i="13"/>
  <c r="J19" i="13"/>
  <c r="F20" i="13"/>
  <c r="J20" i="13"/>
  <c r="F21" i="13"/>
  <c r="J21" i="13"/>
  <c r="F22" i="13"/>
  <c r="J22" i="13"/>
  <c r="J23" i="13"/>
  <c r="K22" i="13"/>
  <c r="F23" i="13"/>
  <c r="F24" i="13"/>
  <c r="J24" i="13"/>
  <c r="F25" i="13"/>
  <c r="J25" i="13"/>
  <c r="F26" i="13"/>
  <c r="J26" i="13"/>
  <c r="J27" i="13"/>
  <c r="K26" i="13"/>
  <c r="F27" i="13"/>
  <c r="F28" i="13"/>
  <c r="N28" i="13"/>
  <c r="J29" i="13"/>
  <c r="F30" i="13"/>
  <c r="J30" i="13"/>
  <c r="J31" i="13"/>
  <c r="K30" i="13"/>
  <c r="F31" i="13"/>
  <c r="F32" i="13"/>
  <c r="I32" i="13"/>
  <c r="N32" i="13"/>
  <c r="F33" i="13"/>
  <c r="J33" i="13"/>
  <c r="F34" i="13"/>
  <c r="I34" i="13"/>
  <c r="N34" i="13"/>
  <c r="F35" i="13"/>
  <c r="J35" i="13"/>
  <c r="F36" i="13"/>
  <c r="J36" i="13"/>
  <c r="F37" i="13"/>
  <c r="J37" i="13"/>
  <c r="F38" i="13"/>
  <c r="F39" i="13"/>
  <c r="J39" i="13"/>
  <c r="F40" i="13"/>
  <c r="N40" i="13"/>
  <c r="F41" i="13"/>
  <c r="J41" i="13"/>
  <c r="F42" i="13"/>
  <c r="I42" i="13"/>
  <c r="N42" i="13"/>
  <c r="F43" i="13"/>
  <c r="J43" i="13"/>
  <c r="F44" i="13"/>
  <c r="J44" i="13"/>
  <c r="F45" i="13"/>
  <c r="F46" i="13"/>
  <c r="D47" i="13"/>
  <c r="F47" i="13"/>
  <c r="F48" i="13"/>
  <c r="J48" i="13"/>
  <c r="F49" i="13"/>
  <c r="J49" i="13"/>
  <c r="K48" i="13"/>
  <c r="F50" i="13"/>
  <c r="J50" i="13"/>
  <c r="J51" i="13"/>
  <c r="K50" i="13"/>
  <c r="F51" i="13"/>
  <c r="F52" i="13"/>
  <c r="J52" i="13"/>
  <c r="N52" i="13"/>
  <c r="F53" i="13"/>
  <c r="F54" i="13"/>
  <c r="J54" i="13"/>
  <c r="J55" i="13"/>
  <c r="K54" i="13"/>
  <c r="F55" i="13"/>
  <c r="F56" i="13"/>
  <c r="I56" i="13"/>
  <c r="N56" i="13"/>
  <c r="F57" i="13"/>
  <c r="J57" i="13"/>
  <c r="F58" i="13"/>
  <c r="J58" i="13"/>
  <c r="J59" i="13"/>
  <c r="K58" i="13"/>
  <c r="F59" i="13"/>
  <c r="F60" i="13"/>
  <c r="J60" i="13"/>
  <c r="J61" i="13"/>
  <c r="K60" i="13"/>
  <c r="F61" i="13"/>
  <c r="F62" i="13"/>
  <c r="J62" i="13"/>
  <c r="J63" i="13"/>
  <c r="K62" i="13"/>
  <c r="F63" i="13"/>
  <c r="F64" i="13"/>
  <c r="I64" i="13"/>
  <c r="D65" i="13"/>
  <c r="J65" i="13"/>
  <c r="K64" i="13"/>
  <c r="L64" i="13"/>
  <c r="F65" i="13"/>
  <c r="N64" i="13"/>
  <c r="J47" i="13"/>
  <c r="K46" i="13"/>
  <c r="L46" i="13"/>
  <c r="N46" i="13"/>
  <c r="J3" i="12"/>
  <c r="J5" i="12"/>
  <c r="J7" i="12"/>
  <c r="J9" i="12"/>
  <c r="F10" i="12"/>
  <c r="J10" i="12"/>
  <c r="F11" i="12"/>
  <c r="L12" i="12"/>
  <c r="F13" i="12"/>
  <c r="F15" i="12"/>
  <c r="L16" i="12"/>
  <c r="F17" i="12"/>
  <c r="F18" i="12"/>
  <c r="F21" i="12"/>
  <c r="F23" i="12"/>
  <c r="F30" i="12"/>
  <c r="K30" i="12"/>
  <c r="F31" i="12"/>
  <c r="F36" i="12"/>
  <c r="J36" i="12"/>
  <c r="F37" i="12"/>
  <c r="F38" i="12"/>
  <c r="J38" i="12"/>
  <c r="F42" i="12"/>
  <c r="L42" i="12"/>
  <c r="F43" i="12"/>
  <c r="F44" i="12"/>
  <c r="J44" i="12"/>
  <c r="K44" i="12"/>
  <c r="F45" i="12"/>
  <c r="F46" i="12"/>
  <c r="J46" i="12"/>
  <c r="F47" i="12"/>
  <c r="F48" i="12"/>
  <c r="J48" i="12"/>
  <c r="K48" i="12"/>
  <c r="F49" i="12"/>
  <c r="J50" i="12"/>
  <c r="F52" i="12"/>
  <c r="J52" i="12"/>
  <c r="F53" i="12"/>
  <c r="F54" i="12"/>
  <c r="J54" i="12"/>
  <c r="F55" i="12"/>
  <c r="F56" i="12"/>
  <c r="J56" i="12"/>
  <c r="F57" i="12"/>
  <c r="F58" i="12"/>
  <c r="J58" i="12"/>
  <c r="K58" i="12"/>
  <c r="F59" i="12"/>
  <c r="F60" i="12"/>
  <c r="L60" i="12"/>
  <c r="F61" i="12"/>
  <c r="F62" i="12"/>
  <c r="F63" i="12"/>
  <c r="J63" i="12"/>
  <c r="F64" i="12"/>
  <c r="K64" i="12"/>
  <c r="F65" i="12"/>
  <c r="F66" i="12"/>
  <c r="D67" i="12"/>
  <c r="F67" i="12"/>
  <c r="J67" i="12"/>
  <c r="F68" i="12"/>
  <c r="J68" i="12"/>
  <c r="F70" i="12"/>
  <c r="L70" i="12"/>
  <c r="F71" i="12"/>
  <c r="F72" i="12"/>
  <c r="F73" i="12"/>
  <c r="J73" i="12"/>
  <c r="F74" i="12"/>
  <c r="F75" i="12"/>
  <c r="F76" i="12"/>
  <c r="L76" i="12"/>
  <c r="F77" i="12"/>
  <c r="J77" i="12"/>
  <c r="F78" i="12"/>
  <c r="F79" i="12"/>
  <c r="J79" i="12"/>
  <c r="F80" i="12"/>
  <c r="J80" i="12"/>
  <c r="F81" i="12"/>
  <c r="F82" i="12"/>
  <c r="L82" i="12"/>
  <c r="F83" i="12"/>
  <c r="J83" i="12"/>
  <c r="F84" i="12"/>
  <c r="F85" i="12"/>
  <c r="J85" i="12"/>
  <c r="F86" i="12"/>
  <c r="F87" i="12"/>
  <c r="J87" i="12"/>
  <c r="F88" i="12"/>
  <c r="F89" i="12"/>
  <c r="J89" i="12"/>
  <c r="F90" i="12"/>
  <c r="L90" i="12"/>
  <c r="F91" i="12"/>
  <c r="J91" i="12"/>
  <c r="F93" i="12"/>
  <c r="F95" i="12"/>
  <c r="J95" i="12"/>
  <c r="F97" i="12"/>
  <c r="J97" i="12"/>
  <c r="F98" i="12"/>
  <c r="J98" i="12"/>
  <c r="F99" i="12"/>
  <c r="F100" i="12"/>
  <c r="F101" i="12"/>
  <c r="J101" i="12"/>
  <c r="F102" i="12"/>
  <c r="J102" i="12"/>
  <c r="F103" i="12"/>
  <c r="F105" i="12"/>
  <c r="J105" i="12"/>
  <c r="F106" i="12"/>
  <c r="J107" i="12"/>
  <c r="K106" i="12"/>
  <c r="F109" i="12"/>
  <c r="J109" i="12"/>
  <c r="K110" i="12"/>
  <c r="F111" i="12"/>
  <c r="F113" i="12"/>
  <c r="J113" i="12"/>
  <c r="J49" i="11"/>
  <c r="F49" i="11"/>
  <c r="J48" i="11"/>
  <c r="F48" i="11"/>
  <c r="J45" i="11"/>
  <c r="F45" i="11"/>
  <c r="J44" i="11"/>
  <c r="F44" i="11"/>
  <c r="J43" i="11"/>
  <c r="F43" i="11"/>
  <c r="J42" i="11"/>
  <c r="F42" i="11"/>
  <c r="J41" i="11"/>
  <c r="F41" i="11"/>
  <c r="J40" i="11"/>
  <c r="F40" i="11"/>
  <c r="J39" i="11"/>
  <c r="F39" i="11"/>
  <c r="J38" i="11"/>
  <c r="F38" i="11"/>
  <c r="J37" i="11"/>
  <c r="F37" i="11"/>
  <c r="J36" i="11"/>
  <c r="F36" i="11"/>
  <c r="F35" i="11"/>
  <c r="F34" i="11"/>
  <c r="F33" i="11"/>
  <c r="F32" i="11"/>
  <c r="J31" i="11"/>
  <c r="F31" i="11"/>
  <c r="J30" i="11"/>
  <c r="F30" i="11"/>
  <c r="J29" i="11"/>
  <c r="F29" i="11"/>
  <c r="L28" i="11"/>
  <c r="J28" i="11"/>
  <c r="F28" i="11"/>
  <c r="F27" i="11"/>
  <c r="F26" i="11"/>
  <c r="F25" i="11"/>
  <c r="F24" i="11"/>
  <c r="F23" i="11"/>
  <c r="F22" i="11"/>
  <c r="J21" i="11"/>
  <c r="F21" i="11"/>
  <c r="J20" i="11"/>
  <c r="F20" i="11"/>
  <c r="F19" i="11"/>
  <c r="F18" i="11"/>
  <c r="F17" i="11"/>
  <c r="F16" i="11"/>
  <c r="F15" i="11"/>
  <c r="F14" i="11"/>
  <c r="J13" i="11"/>
  <c r="F13" i="11"/>
  <c r="J12" i="11"/>
  <c r="F12" i="11"/>
  <c r="F11" i="11"/>
  <c r="F10" i="11"/>
  <c r="F9" i="11"/>
  <c r="F8" i="11"/>
  <c r="F7" i="11"/>
  <c r="F6" i="11"/>
  <c r="F5" i="11"/>
  <c r="F4" i="11"/>
  <c r="F3" i="11"/>
  <c r="F2" i="11"/>
  <c r="L80" i="10"/>
  <c r="F32" i="10"/>
  <c r="J32" i="10"/>
  <c r="F85" i="10"/>
  <c r="J84" i="10"/>
  <c r="F84" i="10"/>
  <c r="J83" i="10"/>
  <c r="D83" i="10"/>
  <c r="F83" i="10"/>
  <c r="F82" i="10"/>
  <c r="F79" i="10"/>
  <c r="F78" i="10"/>
  <c r="J77" i="10"/>
  <c r="D77" i="10"/>
  <c r="F77" i="10"/>
  <c r="L76" i="10"/>
  <c r="F76" i="10"/>
  <c r="J73" i="10"/>
  <c r="D73" i="10"/>
  <c r="F73" i="10"/>
  <c r="L72" i="10"/>
  <c r="F72" i="10"/>
  <c r="J71" i="10"/>
  <c r="F71" i="10"/>
  <c r="J70" i="10"/>
  <c r="F70" i="10"/>
  <c r="F69" i="10"/>
  <c r="F68" i="10"/>
  <c r="J55" i="10"/>
  <c r="F55" i="10"/>
  <c r="N54" i="10"/>
  <c r="J54" i="10"/>
  <c r="F54" i="10"/>
  <c r="J53" i="10"/>
  <c r="F53" i="10"/>
  <c r="J52" i="10"/>
  <c r="F52" i="10"/>
  <c r="F51" i="10"/>
  <c r="F50" i="10"/>
  <c r="J49" i="10"/>
  <c r="D49" i="10"/>
  <c r="F49" i="10"/>
  <c r="F48" i="10"/>
  <c r="J47" i="10"/>
  <c r="F47" i="10"/>
  <c r="J46" i="10"/>
  <c r="F46" i="10"/>
  <c r="J45" i="10"/>
  <c r="D45" i="10"/>
  <c r="F45" i="10"/>
  <c r="L44" i="10"/>
  <c r="J43" i="10"/>
  <c r="F43" i="10"/>
  <c r="J42" i="10"/>
  <c r="F42" i="10"/>
  <c r="F41" i="10"/>
  <c r="F40" i="10"/>
  <c r="J39" i="10"/>
  <c r="F39" i="10"/>
  <c r="J38" i="10"/>
  <c r="F38" i="10"/>
  <c r="J37" i="10"/>
  <c r="F37" i="10"/>
  <c r="F36" i="10"/>
  <c r="J35" i="10"/>
  <c r="D35" i="10"/>
  <c r="F35" i="10"/>
  <c r="F34" i="10"/>
  <c r="J33" i="10"/>
  <c r="F33" i="10"/>
  <c r="J29" i="10"/>
  <c r="D29" i="10"/>
  <c r="F29" i="10"/>
  <c r="F28" i="10"/>
  <c r="J27" i="10"/>
  <c r="D27" i="10"/>
  <c r="F27" i="10"/>
  <c r="F26" i="10"/>
  <c r="F25" i="10"/>
  <c r="F24" i="10"/>
  <c r="J23" i="10"/>
  <c r="D23" i="10"/>
  <c r="F23" i="10"/>
  <c r="L22" i="10"/>
  <c r="F22" i="10"/>
  <c r="J21" i="10"/>
  <c r="F21" i="10"/>
  <c r="N20" i="10"/>
  <c r="J20" i="10"/>
  <c r="F20" i="10"/>
  <c r="F19" i="10"/>
  <c r="F18" i="10"/>
  <c r="F67" i="10"/>
  <c r="F66" i="10"/>
  <c r="F65" i="10"/>
  <c r="F64" i="10"/>
  <c r="F63" i="10"/>
  <c r="F62" i="10"/>
  <c r="F61" i="10"/>
  <c r="F60" i="10"/>
  <c r="F59" i="10"/>
  <c r="F58" i="10"/>
  <c r="F57" i="10"/>
  <c r="F56" i="10"/>
  <c r="F17" i="10"/>
  <c r="F16" i="10"/>
  <c r="F15" i="10"/>
  <c r="F14" i="10"/>
  <c r="F13" i="10"/>
  <c r="F12" i="10"/>
  <c r="F11" i="10"/>
  <c r="F10" i="10"/>
  <c r="F9" i="10"/>
  <c r="F8" i="10"/>
  <c r="F7" i="10"/>
  <c r="F6" i="10"/>
  <c r="F5" i="10"/>
  <c r="F4" i="10"/>
  <c r="F3" i="10"/>
  <c r="F2" i="10"/>
  <c r="F2" i="7"/>
  <c r="L2" i="7"/>
  <c r="F3" i="7"/>
  <c r="F4" i="7"/>
  <c r="K4" i="7"/>
  <c r="L4" i="7"/>
  <c r="F5" i="7"/>
  <c r="F6" i="7"/>
  <c r="K6" i="7"/>
  <c r="L6" i="7"/>
  <c r="F7" i="7"/>
  <c r="F8" i="7"/>
  <c r="K8" i="7"/>
  <c r="L8" i="7"/>
  <c r="F9" i="7"/>
  <c r="F10" i="7"/>
  <c r="K10" i="7"/>
  <c r="L10" i="7"/>
  <c r="F11" i="7"/>
  <c r="F12" i="7"/>
  <c r="K12" i="7"/>
  <c r="L12" i="7"/>
  <c r="F13" i="7"/>
  <c r="F14" i="7"/>
  <c r="K14" i="7"/>
  <c r="L14" i="7"/>
  <c r="F15" i="7"/>
  <c r="F16" i="7"/>
  <c r="F17" i="7"/>
  <c r="F18" i="7"/>
  <c r="J18" i="7"/>
  <c r="K18" i="7"/>
  <c r="F19" i="7"/>
  <c r="F20" i="7"/>
  <c r="J20" i="7"/>
  <c r="L20" i="7"/>
  <c r="F21" i="7"/>
  <c r="F22" i="7"/>
  <c r="F23" i="7"/>
  <c r="J23" i="7"/>
  <c r="F24" i="7"/>
  <c r="J24" i="7"/>
  <c r="J25" i="7"/>
  <c r="K24" i="7"/>
  <c r="F25" i="7"/>
  <c r="F26" i="7"/>
  <c r="J26" i="7"/>
  <c r="F27" i="7"/>
  <c r="J27" i="7"/>
  <c r="F28" i="7"/>
  <c r="J29" i="7"/>
  <c r="K28" i="7"/>
  <c r="F29" i="7"/>
  <c r="F30" i="7"/>
  <c r="J30" i="7"/>
  <c r="F31" i="7"/>
  <c r="J31" i="7"/>
  <c r="F32" i="7"/>
  <c r="N32" i="7"/>
  <c r="F33" i="7"/>
  <c r="J33" i="7"/>
  <c r="K32" i="7"/>
  <c r="F34" i="7"/>
  <c r="J34" i="7"/>
  <c r="N34" i="7"/>
  <c r="F35" i="7"/>
  <c r="J35" i="7"/>
  <c r="K34" i="7"/>
  <c r="F36" i="7"/>
  <c r="J36" i="7"/>
  <c r="J37" i="7"/>
  <c r="K36" i="7"/>
  <c r="N36" i="7"/>
  <c r="F37" i="7"/>
  <c r="F38" i="7"/>
  <c r="J38" i="7"/>
  <c r="N38" i="7"/>
  <c r="F39" i="7"/>
  <c r="J39" i="7"/>
  <c r="K38" i="7"/>
  <c r="F40" i="7"/>
  <c r="J40" i="7"/>
  <c r="J41" i="7"/>
  <c r="K40" i="7"/>
  <c r="N40" i="7"/>
  <c r="F41" i="7"/>
  <c r="F42" i="7"/>
  <c r="J42" i="7"/>
  <c r="N42" i="7"/>
  <c r="F43" i="7"/>
  <c r="J43" i="7"/>
  <c r="K42" i="7"/>
  <c r="F44" i="7"/>
  <c r="J44" i="7"/>
  <c r="N44" i="7"/>
  <c r="F45" i="7"/>
  <c r="J45" i="7"/>
  <c r="F46" i="7"/>
  <c r="J46" i="7"/>
  <c r="J47" i="7"/>
  <c r="K46" i="7"/>
  <c r="N46" i="7"/>
  <c r="F47" i="7"/>
  <c r="F48" i="7"/>
  <c r="F49" i="7"/>
  <c r="F50" i="7"/>
  <c r="J50" i="7"/>
  <c r="J51" i="7"/>
  <c r="K50" i="7"/>
  <c r="N50" i="7"/>
  <c r="F51" i="7"/>
  <c r="F52" i="7"/>
  <c r="J52" i="7"/>
  <c r="F53" i="7"/>
  <c r="J53" i="7"/>
  <c r="F54" i="7"/>
  <c r="J54" i="7"/>
  <c r="J55" i="7"/>
  <c r="K54" i="7"/>
  <c r="N54" i="7"/>
  <c r="F55" i="7"/>
  <c r="F56" i="7"/>
  <c r="J56" i="7"/>
  <c r="F57" i="7"/>
  <c r="J57" i="7"/>
  <c r="F58" i="7"/>
  <c r="J58" i="7"/>
  <c r="F59" i="7"/>
  <c r="J59" i="7"/>
  <c r="F60" i="7"/>
  <c r="F61" i="7"/>
  <c r="F62" i="7"/>
  <c r="J62" i="7"/>
  <c r="N62" i="7"/>
  <c r="F63" i="7"/>
  <c r="J63" i="7"/>
  <c r="K62" i="7"/>
  <c r="F64" i="7"/>
  <c r="J64" i="7"/>
  <c r="N64" i="7"/>
  <c r="F65" i="7"/>
  <c r="J65" i="7"/>
  <c r="F66" i="7"/>
  <c r="J66" i="7"/>
  <c r="J67" i="7"/>
  <c r="K66" i="7"/>
  <c r="N66" i="7"/>
  <c r="F67" i="7"/>
  <c r="F68" i="7"/>
  <c r="J68" i="7"/>
  <c r="K68" i="7"/>
  <c r="N68" i="7"/>
  <c r="F69" i="7"/>
  <c r="F70" i="7"/>
  <c r="J70" i="7"/>
  <c r="F71" i="7"/>
  <c r="J71" i="7"/>
  <c r="F72" i="7"/>
  <c r="J72" i="7"/>
  <c r="J73" i="7"/>
  <c r="K72" i="7"/>
  <c r="N72" i="7"/>
  <c r="F73" i="7"/>
  <c r="F74" i="7"/>
  <c r="J74" i="7"/>
  <c r="J75" i="7"/>
  <c r="K74" i="7"/>
  <c r="N74" i="7"/>
  <c r="F75" i="7"/>
  <c r="F76" i="7"/>
  <c r="F77" i="7"/>
  <c r="F78" i="7"/>
  <c r="K78" i="7"/>
  <c r="L78" i="7"/>
  <c r="F79" i="7"/>
  <c r="F80" i="7"/>
  <c r="J80" i="7"/>
  <c r="N80" i="7"/>
  <c r="F81" i="7"/>
  <c r="F82" i="7"/>
  <c r="J82" i="7"/>
  <c r="L82" i="7"/>
  <c r="F83" i="7"/>
  <c r="J83" i="7"/>
  <c r="F84" i="7"/>
  <c r="L84" i="7"/>
  <c r="F85" i="7"/>
  <c r="J85" i="7"/>
  <c r="F86" i="7"/>
  <c r="J86" i="7"/>
  <c r="J87" i="7"/>
  <c r="K86" i="7"/>
  <c r="N86" i="7"/>
  <c r="F87" i="7"/>
  <c r="F88" i="7"/>
  <c r="J89" i="7"/>
  <c r="K88" i="7"/>
  <c r="N88" i="7"/>
  <c r="F89" i="7"/>
  <c r="F90" i="7"/>
  <c r="J90" i="7"/>
  <c r="J91" i="7"/>
  <c r="K90" i="7"/>
  <c r="N90" i="7"/>
  <c r="F91" i="7"/>
  <c r="F92" i="7"/>
  <c r="F93" i="7"/>
  <c r="F94" i="7"/>
  <c r="F95" i="7"/>
  <c r="J95" i="7"/>
  <c r="F96" i="7"/>
  <c r="L96" i="7"/>
  <c r="F97" i="7"/>
  <c r="F98" i="7"/>
  <c r="K98" i="7"/>
  <c r="L98" i="7"/>
  <c r="F99" i="7"/>
  <c r="F100" i="7"/>
  <c r="J100" i="7"/>
  <c r="F101" i="7"/>
  <c r="J101" i="7"/>
  <c r="F102" i="7"/>
  <c r="K102" i="7"/>
  <c r="L102" i="7"/>
  <c r="F103" i="7"/>
  <c r="F104" i="7"/>
  <c r="L104" i="7"/>
  <c r="F105" i="7"/>
  <c r="F106" i="7"/>
  <c r="K106" i="7"/>
  <c r="L106" i="7"/>
  <c r="F107" i="7"/>
  <c r="F108" i="7"/>
  <c r="J108" i="7"/>
  <c r="F109" i="7"/>
  <c r="J109" i="7"/>
  <c r="F110" i="7"/>
  <c r="J110" i="7"/>
  <c r="F111" i="7"/>
  <c r="J111" i="7"/>
  <c r="F112" i="7"/>
  <c r="K112" i="7"/>
  <c r="L112" i="7"/>
  <c r="F113" i="7"/>
  <c r="F114" i="7"/>
  <c r="K114" i="7"/>
  <c r="L114" i="7"/>
  <c r="F115" i="7"/>
  <c r="F116" i="7"/>
  <c r="K116" i="7"/>
  <c r="L116" i="7"/>
  <c r="F117" i="7"/>
  <c r="F118" i="7"/>
  <c r="K118" i="7"/>
  <c r="L118" i="7"/>
  <c r="F119" i="7"/>
  <c r="F120" i="7"/>
  <c r="K120" i="7"/>
  <c r="F121" i="7"/>
  <c r="F122" i="7"/>
  <c r="K122" i="7"/>
  <c r="L122" i="7"/>
  <c r="F123" i="7"/>
  <c r="F124" i="7"/>
  <c r="J124" i="7"/>
  <c r="F125" i="7"/>
  <c r="J125" i="7"/>
  <c r="K124" i="7"/>
  <c r="F126" i="7"/>
  <c r="J126" i="7"/>
  <c r="J127" i="7"/>
  <c r="K126" i="7"/>
  <c r="F127" i="7"/>
  <c r="F128" i="7"/>
  <c r="J128" i="7"/>
  <c r="F129" i="7"/>
  <c r="J129" i="7"/>
  <c r="K128" i="7"/>
  <c r="F130" i="7"/>
  <c r="J130" i="7"/>
  <c r="J131" i="7"/>
  <c r="K130" i="7"/>
  <c r="F131" i="7"/>
  <c r="F132" i="7"/>
  <c r="J132" i="7"/>
  <c r="F133" i="7"/>
  <c r="J133" i="7"/>
  <c r="K132" i="7"/>
  <c r="F134" i="7"/>
  <c r="J134" i="7"/>
  <c r="F135" i="7"/>
  <c r="J135" i="7"/>
  <c r="F136" i="7"/>
  <c r="J136" i="7"/>
  <c r="K136" i="7"/>
  <c r="F137" i="7"/>
  <c r="F138" i="7"/>
  <c r="L138" i="7"/>
  <c r="F139" i="7"/>
  <c r="J139" i="7"/>
  <c r="F140" i="7"/>
  <c r="J140" i="7"/>
  <c r="F141" i="7"/>
  <c r="J141" i="7"/>
  <c r="F142" i="7"/>
  <c r="K142" i="7"/>
  <c r="L142" i="7"/>
  <c r="F143" i="7"/>
  <c r="F144" i="7"/>
  <c r="L144" i="7"/>
  <c r="F145" i="7"/>
  <c r="J145" i="7"/>
  <c r="F146" i="7"/>
  <c r="J146" i="7"/>
  <c r="F147" i="7"/>
  <c r="J147" i="7"/>
  <c r="K146" i="7"/>
  <c r="F148" i="7"/>
  <c r="K148" i="7"/>
  <c r="L148" i="7"/>
  <c r="F149" i="7"/>
  <c r="F150" i="7"/>
  <c r="K150" i="7"/>
  <c r="L150" i="7"/>
  <c r="F151" i="7"/>
  <c r="F152" i="7"/>
  <c r="J152" i="7"/>
  <c r="F153" i="7"/>
  <c r="J153" i="7"/>
  <c r="F154" i="7"/>
  <c r="J154" i="7"/>
  <c r="L154" i="7"/>
  <c r="F155" i="7"/>
  <c r="G2" i="6"/>
  <c r="K2" i="6"/>
  <c r="L2" i="6"/>
  <c r="G3" i="6"/>
  <c r="G4" i="6"/>
  <c r="K4" i="6"/>
  <c r="K5" i="6"/>
  <c r="L4" i="6"/>
  <c r="G5" i="6"/>
  <c r="G6" i="6"/>
  <c r="K6" i="6"/>
  <c r="K7" i="6"/>
  <c r="L6" i="6"/>
  <c r="G7" i="6"/>
  <c r="G8" i="6"/>
  <c r="K8" i="6"/>
  <c r="G9" i="6"/>
  <c r="K9" i="6"/>
  <c r="G10" i="6"/>
  <c r="K10" i="6"/>
  <c r="L10" i="6"/>
  <c r="G11" i="6"/>
  <c r="G12" i="6"/>
  <c r="K12" i="6"/>
  <c r="K13" i="6"/>
  <c r="L12" i="6"/>
  <c r="G13" i="6"/>
  <c r="G14" i="6"/>
  <c r="K14" i="6"/>
  <c r="G15" i="6"/>
  <c r="K15" i="6"/>
  <c r="G16" i="6"/>
  <c r="K16" i="6"/>
  <c r="K17" i="6"/>
  <c r="L16" i="6"/>
  <c r="G17" i="6"/>
  <c r="G18" i="6"/>
  <c r="K18" i="6"/>
  <c r="G19" i="6"/>
  <c r="K19" i="6"/>
  <c r="L18" i="6"/>
  <c r="G20" i="6"/>
  <c r="K20" i="6"/>
  <c r="G21" i="6"/>
  <c r="K21" i="6"/>
  <c r="L20" i="6"/>
  <c r="G22" i="6"/>
  <c r="K22" i="6"/>
  <c r="K23" i="6"/>
  <c r="L22" i="6"/>
  <c r="G23" i="6"/>
  <c r="G24" i="6"/>
  <c r="M24" i="6"/>
  <c r="G25" i="6"/>
  <c r="G26" i="6"/>
  <c r="K26" i="6"/>
  <c r="G27" i="6"/>
  <c r="G28" i="6"/>
  <c r="L28" i="6"/>
  <c r="M28" i="6"/>
  <c r="G29" i="6"/>
  <c r="G30" i="6"/>
  <c r="K30" i="6"/>
  <c r="G31" i="6"/>
  <c r="K31" i="6"/>
  <c r="G32" i="6"/>
  <c r="O32" i="6"/>
  <c r="G33" i="6"/>
  <c r="G34" i="6"/>
  <c r="K34" i="6"/>
  <c r="K35" i="6"/>
  <c r="L34" i="6"/>
  <c r="G35" i="6"/>
  <c r="G36" i="6"/>
  <c r="K36" i="6"/>
  <c r="L36" i="6"/>
  <c r="G37" i="6"/>
  <c r="G38" i="6"/>
  <c r="K38" i="6"/>
  <c r="O38" i="6"/>
  <c r="G39" i="6"/>
  <c r="K39" i="6"/>
  <c r="G40" i="6"/>
  <c r="L40" i="6"/>
  <c r="M40" i="6"/>
  <c r="G41" i="6"/>
  <c r="G42" i="6"/>
  <c r="K42" i="6"/>
  <c r="K43" i="6"/>
  <c r="L42" i="6"/>
  <c r="G43" i="6"/>
  <c r="G44" i="6"/>
  <c r="L44" i="6"/>
  <c r="M44" i="6"/>
  <c r="G45" i="6"/>
  <c r="G46" i="6"/>
  <c r="L46" i="6"/>
  <c r="M46" i="6"/>
  <c r="G47" i="6"/>
  <c r="G48" i="6"/>
  <c r="G49" i="6"/>
  <c r="K49" i="6"/>
  <c r="G50" i="6"/>
  <c r="K50" i="6"/>
  <c r="K51" i="6"/>
  <c r="L50" i="6"/>
  <c r="G51" i="6"/>
  <c r="G52" i="6"/>
  <c r="K52" i="6"/>
  <c r="M52" i="6"/>
  <c r="G53" i="6"/>
  <c r="K53" i="6"/>
  <c r="G54" i="6"/>
  <c r="K54" i="6"/>
  <c r="G55" i="6"/>
  <c r="G56" i="6"/>
  <c r="K56" i="6"/>
  <c r="K57" i="6"/>
  <c r="L56" i="6"/>
  <c r="G57" i="6"/>
  <c r="G58" i="6"/>
  <c r="K58" i="6"/>
  <c r="M58" i="6"/>
  <c r="G59" i="6"/>
  <c r="I24" i="4"/>
  <c r="J2" i="3"/>
  <c r="F3" i="3"/>
  <c r="J3" i="3"/>
  <c r="F4" i="3"/>
  <c r="F5" i="3"/>
  <c r="F6" i="3"/>
  <c r="F7" i="3"/>
  <c r="F8" i="3"/>
  <c r="F9" i="3"/>
  <c r="F10" i="3"/>
  <c r="F11" i="3"/>
  <c r="F12" i="3"/>
  <c r="F13" i="3"/>
  <c r="F14" i="3"/>
  <c r="F15" i="3"/>
  <c r="L16" i="3"/>
  <c r="F17" i="3"/>
  <c r="J17" i="3"/>
  <c r="F18" i="3"/>
  <c r="F19" i="3"/>
  <c r="F20" i="3"/>
  <c r="F21" i="3"/>
  <c r="F22" i="3"/>
  <c r="F23" i="3"/>
  <c r="F24" i="3"/>
  <c r="F25" i="3"/>
  <c r="F26" i="3"/>
  <c r="F27" i="3"/>
  <c r="F28" i="3"/>
  <c r="F29" i="3"/>
  <c r="F30" i="3"/>
  <c r="F31" i="3"/>
  <c r="F32" i="3"/>
  <c r="F33" i="3"/>
  <c r="F34" i="3"/>
  <c r="J34" i="3"/>
  <c r="F35" i="3"/>
  <c r="J35" i="3"/>
  <c r="F36" i="3"/>
  <c r="F37" i="3"/>
  <c r="F38" i="3"/>
  <c r="F39" i="3"/>
  <c r="F40" i="3"/>
  <c r="F41" i="3"/>
  <c r="F2" i="2"/>
  <c r="J2" i="2"/>
  <c r="F3" i="2"/>
  <c r="J3" i="2"/>
  <c r="F4" i="2"/>
  <c r="J4" i="2"/>
  <c r="J5" i="2"/>
  <c r="K4" i="2"/>
  <c r="F5" i="2"/>
  <c r="F6" i="2"/>
  <c r="J6" i="2"/>
  <c r="F7" i="2"/>
  <c r="J7" i="2"/>
  <c r="F8" i="2"/>
  <c r="J8" i="2"/>
  <c r="J9" i="2"/>
  <c r="K8" i="2"/>
  <c r="F9" i="2"/>
  <c r="F10" i="2"/>
  <c r="J10" i="2"/>
  <c r="F11" i="2"/>
  <c r="J11" i="2"/>
  <c r="K10" i="2"/>
  <c r="F12" i="2"/>
  <c r="J12" i="2"/>
  <c r="F13" i="2"/>
  <c r="J13" i="2"/>
  <c r="F14" i="2"/>
  <c r="J14" i="2"/>
  <c r="F15" i="2"/>
  <c r="J15" i="2"/>
  <c r="F16" i="2"/>
  <c r="J16" i="2"/>
  <c r="L16" i="2"/>
  <c r="F17" i="2"/>
  <c r="J17" i="2"/>
  <c r="F18" i="2"/>
  <c r="J18" i="2"/>
  <c r="F19" i="2"/>
  <c r="J19" i="2"/>
  <c r="F20" i="2"/>
  <c r="J20" i="2"/>
  <c r="F21" i="2"/>
  <c r="J21" i="2"/>
  <c r="K20" i="2"/>
  <c r="F22" i="2"/>
  <c r="J22" i="2"/>
  <c r="J23" i="2"/>
  <c r="K22" i="2"/>
  <c r="F23" i="2"/>
  <c r="F24" i="2"/>
  <c r="J24" i="2"/>
  <c r="L24" i="2"/>
  <c r="F25" i="2"/>
  <c r="J25" i="2"/>
  <c r="F26" i="2"/>
  <c r="J26" i="2"/>
  <c r="F27" i="2"/>
  <c r="J27" i="2"/>
  <c r="F28" i="2"/>
  <c r="J28" i="2"/>
  <c r="L28" i="2"/>
  <c r="F29" i="2"/>
  <c r="J29" i="2"/>
  <c r="F30" i="2"/>
  <c r="J30" i="2"/>
  <c r="L30" i="2"/>
  <c r="D31" i="2"/>
  <c r="F31" i="2"/>
  <c r="J31" i="2"/>
  <c r="F32" i="2"/>
  <c r="J32" i="2"/>
  <c r="L32" i="2"/>
  <c r="F33" i="2"/>
  <c r="J33" i="2"/>
  <c r="F34" i="2"/>
  <c r="J34" i="2"/>
  <c r="J35" i="2"/>
  <c r="K34" i="2"/>
  <c r="F35" i="2"/>
  <c r="F36" i="2"/>
  <c r="J36" i="2"/>
  <c r="F37" i="2"/>
  <c r="J37" i="2"/>
  <c r="K36" i="2"/>
  <c r="D38" i="2"/>
  <c r="F38" i="2"/>
  <c r="J38" i="2"/>
  <c r="L38" i="2"/>
  <c r="D39" i="2"/>
  <c r="F39" i="2"/>
  <c r="J39" i="2"/>
  <c r="D40" i="2"/>
  <c r="F40" i="2"/>
  <c r="J40" i="2"/>
  <c r="L40" i="2"/>
  <c r="D41" i="2"/>
  <c r="F41" i="2"/>
  <c r="J41" i="2"/>
  <c r="F42" i="2"/>
  <c r="L42" i="2"/>
  <c r="D43" i="2"/>
  <c r="F43" i="2"/>
  <c r="J43" i="2"/>
  <c r="D44" i="2"/>
  <c r="F44" i="2"/>
  <c r="J44" i="2"/>
  <c r="L44" i="2"/>
  <c r="D45" i="2"/>
  <c r="F45" i="2"/>
  <c r="J45" i="2"/>
  <c r="K6" i="2"/>
  <c r="K14" i="2"/>
  <c r="K12" i="2"/>
  <c r="K18" i="2"/>
  <c r="K2" i="2"/>
  <c r="K26" i="2"/>
  <c r="N258" i="14"/>
  <c r="N164" i="14"/>
  <c r="N188" i="14"/>
  <c r="N172" i="14"/>
  <c r="N216" i="14"/>
  <c r="L158" i="14"/>
  <c r="N158" i="14"/>
  <c r="N218" i="14"/>
  <c r="N244" i="14"/>
  <c r="N152" i="14"/>
  <c r="N222" i="14"/>
  <c r="L182" i="14"/>
  <c r="L226" i="14"/>
  <c r="L272" i="14"/>
  <c r="N234" i="14"/>
  <c r="L234" i="14"/>
  <c r="L196" i="14"/>
  <c r="N266" i="14"/>
  <c r="L2" i="14"/>
  <c r="N2" i="14"/>
  <c r="N90" i="14"/>
  <c r="L170" i="14"/>
  <c r="N170" i="14"/>
  <c r="L8" i="14"/>
  <c r="N8" i="14"/>
  <c r="N186" i="14"/>
  <c r="L18" i="14"/>
  <c r="N18" i="14"/>
  <c r="L276" i="14"/>
  <c r="L34" i="14"/>
  <c r="N34" i="14"/>
  <c r="L166" i="14"/>
  <c r="N166" i="14"/>
  <c r="L242" i="14"/>
  <c r="N242" i="14"/>
  <c r="L160" i="14"/>
  <c r="N160" i="14"/>
  <c r="L150" i="14"/>
  <c r="N150" i="14"/>
  <c r="N206" i="14"/>
  <c r="L206" i="14"/>
  <c r="N126" i="14"/>
  <c r="L126" i="14"/>
  <c r="N156" i="14"/>
  <c r="L156" i="14"/>
  <c r="L162" i="14"/>
  <c r="N162" i="14"/>
  <c r="N254" i="14"/>
  <c r="L254" i="14"/>
  <c r="N230" i="14"/>
  <c r="L230" i="14"/>
  <c r="N130" i="14"/>
  <c r="L130" i="14"/>
  <c r="L190" i="14"/>
  <c r="N190" i="14"/>
  <c r="L148" i="14"/>
  <c r="N148" i="14"/>
  <c r="L154" i="14"/>
  <c r="N154" i="14"/>
  <c r="L232" i="14"/>
  <c r="N232" i="14"/>
  <c r="N78" i="16"/>
  <c r="L78" i="16"/>
  <c r="M108" i="20"/>
  <c r="O108" i="20"/>
  <c r="M94" i="20"/>
  <c r="O94" i="20"/>
  <c r="M98" i="20"/>
  <c r="O98" i="20"/>
  <c r="M96" i="20"/>
  <c r="O96" i="20"/>
  <c r="M100" i="20"/>
  <c r="O100" i="20"/>
  <c r="M102" i="20"/>
  <c r="O102" i="20"/>
  <c r="M106" i="20"/>
  <c r="O106" i="20"/>
  <c r="M104" i="20"/>
  <c r="O104" i="20"/>
  <c r="M110" i="20"/>
  <c r="O110" i="20"/>
  <c r="M16" i="20"/>
  <c r="O16" i="20"/>
  <c r="M50" i="23"/>
  <c r="O50" i="23"/>
  <c r="M40" i="23"/>
  <c r="O40" i="23"/>
  <c r="M56" i="23"/>
  <c r="O56" i="23"/>
  <c r="M112" i="23"/>
  <c r="O112" i="23"/>
  <c r="M68" i="23"/>
  <c r="O68" i="23"/>
  <c r="M44" i="23"/>
  <c r="O44" i="23"/>
  <c r="M114" i="23"/>
  <c r="O114" i="23"/>
  <c r="M124" i="23"/>
  <c r="O124" i="23"/>
  <c r="M62" i="23"/>
  <c r="O62" i="23"/>
  <c r="M106" i="23"/>
  <c r="O106" i="23"/>
  <c r="F73" i="23"/>
  <c r="K73" i="23"/>
  <c r="L72" i="23"/>
  <c r="K105" i="23"/>
  <c r="L104" i="23"/>
  <c r="F105" i="23"/>
  <c r="M38" i="23"/>
  <c r="O38" i="23"/>
  <c r="D119" i="23"/>
  <c r="M52" i="23"/>
  <c r="O52" i="23"/>
  <c r="M46" i="23"/>
  <c r="O46" i="23"/>
  <c r="F97" i="23"/>
  <c r="K97" i="23"/>
  <c r="L96" i="23"/>
  <c r="M80" i="23"/>
  <c r="O80" i="23"/>
  <c r="M122" i="23"/>
  <c r="O122" i="23"/>
  <c r="M42" i="23"/>
  <c r="O42" i="23"/>
  <c r="M90" i="23"/>
  <c r="O90" i="23"/>
  <c r="K49" i="23"/>
  <c r="L48" i="23"/>
  <c r="F49" i="23"/>
  <c r="F89" i="23"/>
  <c r="K89" i="23"/>
  <c r="L88" i="23"/>
  <c r="K79" i="23"/>
  <c r="L78" i="23"/>
  <c r="F79" i="23"/>
  <c r="M64" i="23"/>
  <c r="O64" i="23"/>
  <c r="M98" i="23"/>
  <c r="O98" i="23"/>
  <c r="K55" i="23"/>
  <c r="L54" i="23"/>
  <c r="F55" i="23"/>
  <c r="M58" i="23"/>
  <c r="O58" i="23"/>
  <c r="K61" i="23"/>
  <c r="L60" i="23"/>
  <c r="F61" i="23"/>
  <c r="M70" i="23"/>
  <c r="O70" i="23"/>
  <c r="M82" i="23"/>
  <c r="O82" i="23"/>
  <c r="M74" i="23"/>
  <c r="O74" i="23"/>
  <c r="M76" i="23"/>
  <c r="O76" i="23"/>
  <c r="F67" i="23"/>
  <c r="K67" i="23"/>
  <c r="L66" i="23"/>
  <c r="M78" i="23"/>
  <c r="O78" i="23"/>
  <c r="M72" i="23"/>
  <c r="O72" i="23"/>
  <c r="M104" i="23"/>
  <c r="O104" i="23"/>
  <c r="M66" i="23"/>
  <c r="O66" i="23"/>
  <c r="M48" i="23"/>
  <c r="O48" i="23"/>
  <c r="M96" i="23"/>
  <c r="O96" i="23"/>
  <c r="K119" i="23"/>
  <c r="L118" i="23"/>
  <c r="F119" i="23"/>
  <c r="M88" i="23"/>
  <c r="O88" i="23"/>
  <c r="M60" i="23"/>
  <c r="O60" i="23"/>
  <c r="M54" i="23"/>
  <c r="O54" i="23"/>
  <c r="M118" i="23"/>
  <c r="O118" i="23"/>
  <c r="O132" i="27"/>
  <c r="Q132" i="27"/>
  <c r="O136" i="27"/>
  <c r="Q136" i="27"/>
  <c r="O130" i="27"/>
  <c r="Q130" i="27"/>
  <c r="O134" i="27"/>
  <c r="Q134" i="27"/>
  <c r="O128" i="27"/>
  <c r="Q128" i="27"/>
  <c r="Q10" i="26"/>
  <c r="O10" i="26"/>
  <c r="Q110" i="24"/>
  <c r="O110" i="24"/>
  <c r="O36" i="24"/>
  <c r="Q36" i="24"/>
  <c r="Q22" i="24"/>
  <c r="O22" i="24"/>
  <c r="O76" i="24"/>
  <c r="Q76" i="24"/>
  <c r="Q82" i="24"/>
  <c r="O82" i="24"/>
</calcChain>
</file>

<file path=xl/sharedStrings.xml><?xml version="1.0" encoding="utf-8"?>
<sst xmlns="http://schemas.openxmlformats.org/spreadsheetml/2006/main" count="13980" uniqueCount="4639">
  <si>
    <t>Completed</t>
  </si>
  <si>
    <t>Untraceable</t>
  </si>
  <si>
    <t>Incomplete</t>
  </si>
  <si>
    <t>Other</t>
  </si>
  <si>
    <t>Review</t>
  </si>
  <si>
    <t>TOTAL</t>
  </si>
  <si>
    <t>Neuron Name</t>
  </si>
  <si>
    <t>Neuron Location (µm)</t>
  </si>
  <si>
    <t>Soma Compartment</t>
  </si>
  <si>
    <t>Annotator</t>
  </si>
  <si>
    <t>Segment Ver.</t>
  </si>
  <si>
    <t>Associated Workspace</t>
  </si>
  <si>
    <t>Start Date</t>
  </si>
  <si>
    <t>End Date</t>
  </si>
  <si>
    <t>Consensus Date</t>
  </si>
  <si>
    <t>Annotator Progress</t>
  </si>
  <si>
    <t>Neuron Status</t>
  </si>
  <si>
    <t>Dendrites</t>
  </si>
  <si>
    <t>Comments</t>
  </si>
  <si>
    <t>In Database</t>
  </si>
  <si>
    <t>Database ID</t>
  </si>
  <si>
    <t xml:space="preserve">2014-06-24_G-001 </t>
  </si>
  <si>
    <t>(74361.6, 47921.0, 19379.6)</t>
  </si>
  <si>
    <t>Cameron</t>
  </si>
  <si>
    <t>Manual</t>
  </si>
  <si>
    <t>Yes</t>
  </si>
  <si>
    <t>AA0230</t>
  </si>
  <si>
    <t>Gina</t>
  </si>
  <si>
    <t>2014-06-24_G-002</t>
  </si>
  <si>
    <t>(74130.8, 47447.9, 19361.6)</t>
  </si>
  <si>
    <t>Perry</t>
  </si>
  <si>
    <t>AA0231</t>
  </si>
  <si>
    <t>Amina</t>
  </si>
  <si>
    <t xml:space="preserve">2014-06-24_G-003 </t>
  </si>
  <si>
    <t>(74297.3, 48200.0, 19507.8)</t>
  </si>
  <si>
    <t>AA0232</t>
  </si>
  <si>
    <t xml:space="preserve">2014-06-24_G-004 </t>
  </si>
  <si>
    <t>(74357.7, 47987.8, 19504.8)</t>
  </si>
  <si>
    <t>AA0233</t>
  </si>
  <si>
    <t>2014-06-24_G-005</t>
  </si>
  <si>
    <t>(74258.3, 47396.4, 19540.8) </t>
  </si>
  <si>
    <t>AA0234</t>
  </si>
  <si>
    <t>2014-06-24_G-006</t>
  </si>
  <si>
    <t>74245.4, 47784.4, 19550.9 </t>
  </si>
  <si>
    <t>AA0235</t>
  </si>
  <si>
    <t>2014-06-24_G-007</t>
  </si>
  <si>
    <t>(74381.5, 47808.3, 19623.0)</t>
  </si>
  <si>
    <t>AA0236</t>
  </si>
  <si>
    <t>2014-06-24_G-008</t>
  </si>
  <si>
    <t xml:space="preserve">74338.9, 47758.8, 19740.1 </t>
  </si>
  <si>
    <t>???</t>
  </si>
  <si>
    <t>Ø</t>
  </si>
  <si>
    <t>axon indistinguishable.</t>
  </si>
  <si>
    <t>No</t>
  </si>
  <si>
    <t>2014-06-24_G-009</t>
  </si>
  <si>
    <t>(74593.1, 48071.3, 19784.2)</t>
  </si>
  <si>
    <t>AA0237</t>
  </si>
  <si>
    <t>2014-06-24_G-010</t>
  </si>
  <si>
    <t>(74680.0, 47893.1, 19792.2)</t>
  </si>
  <si>
    <t>AA0238</t>
  </si>
  <si>
    <t>2014-06-24_G-011</t>
  </si>
  <si>
    <t>(74324.4, 47589.6, 19887.4)</t>
  </si>
  <si>
    <t>AA0239</t>
  </si>
  <si>
    <t>2014-06-24_G-012</t>
  </si>
  <si>
    <t>(74301.9, 47565.6, 19884.4)</t>
  </si>
  <si>
    <t>AA0243</t>
  </si>
  <si>
    <t>2014-06-24_G-013</t>
  </si>
  <si>
    <t>(74040.4, 47443.2, 19902.4)</t>
  </si>
  <si>
    <t>AA0240</t>
  </si>
  <si>
    <t>2014-06-24_G-014</t>
  </si>
  <si>
    <t>(74605.6, 48055.8, 20044.6)</t>
  </si>
  <si>
    <t>AA0241</t>
  </si>
  <si>
    <t>2014-06-24_G-015</t>
  </si>
  <si>
    <t>(74098.7, 47485.1, 20043.6)</t>
  </si>
  <si>
    <t>AA0242</t>
  </si>
  <si>
    <t xml:space="preserve">2015-06-19_G-001 </t>
  </si>
  <si>
    <t>75697.3, 42460.0, 19956.5 </t>
  </si>
  <si>
    <t>V1.0</t>
  </si>
  <si>
    <t xml:space="preserve">2015-06-19_GN1_frags_05_GB </t>
  </si>
  <si>
    <t>AA0001</t>
  </si>
  <si>
    <t xml:space="preserve">2015-06-19_G-003 </t>
  </si>
  <si>
    <t>76267.1, 42106.1, 20354.4 </t>
  </si>
  <si>
    <t>AA0002</t>
  </si>
  <si>
    <t xml:space="preserve">2015-06-19_G-004 </t>
  </si>
  <si>
    <t>76323.5, 41874.5, 20146.9 </t>
  </si>
  <si>
    <t>AA0003</t>
  </si>
  <si>
    <t>2015-06-19_G-005</t>
  </si>
  <si>
    <t>75971.7, 42292.1, 20006.6</t>
  </si>
  <si>
    <t>AA0004</t>
  </si>
  <si>
    <t xml:space="preserve">2015-06-19_G-006 </t>
  </si>
  <si>
    <t>76463.8, 42439.8, 19799.1 </t>
  </si>
  <si>
    <t>AA0005</t>
  </si>
  <si>
    <t xml:space="preserve">2015-06-19_G-007 </t>
  </si>
  <si>
    <t>75602.1, 42240.6, 18966.3 </t>
  </si>
  <si>
    <t>AA0006</t>
  </si>
  <si>
    <t xml:space="preserve">2015-06-19_G-008 </t>
  </si>
  <si>
    <t>75598.2, 42052.6, 19757.0 </t>
  </si>
  <si>
    <t>AA0007</t>
  </si>
  <si>
    <t xml:space="preserve">2015-06-19_G-009 </t>
  </si>
  <si>
    <t>76862.7, 41725.7, 19855.2 </t>
  </si>
  <si>
    <t>2015-06-19_G-009_PB</t>
  </si>
  <si>
    <t xml:space="preserve">2015-06-19_G-010 </t>
  </si>
  <si>
    <t>75530.8, 41984.1, 20217.1 </t>
  </si>
  <si>
    <t>AA0008</t>
  </si>
  <si>
    <t xml:space="preserve">2015-06-19_G-011 </t>
  </si>
  <si>
    <t>76243.6, 41781.7, 20243.1 </t>
  </si>
  <si>
    <t>AA0009</t>
  </si>
  <si>
    <t xml:space="preserve">2015-06-19_G-012 </t>
  </si>
  <si>
    <t>76548.9, 42253.8, 19193.8 </t>
  </si>
  <si>
    <t>AA0010</t>
  </si>
  <si>
    <t xml:space="preserve">2015-06-19_G-013 </t>
  </si>
  <si>
    <t>76492.8, 42688.4, 19609.7 </t>
  </si>
  <si>
    <t>AA0224</t>
  </si>
  <si>
    <t>Daniel</t>
  </si>
  <si>
    <t xml:space="preserve">2015-06-19_R-001 </t>
  </si>
  <si>
    <t>78934.0, 42506.1, 18251.7 </t>
  </si>
  <si>
    <t>AA0011</t>
  </si>
  <si>
    <t xml:space="preserve">2015-06-19_R-002 </t>
  </si>
  <si>
    <t>79175.1, 42838.9, 18480.2 </t>
  </si>
  <si>
    <t>AA0012</t>
  </si>
  <si>
    <t xml:space="preserve">2015-06-19_R-003 </t>
  </si>
  <si>
    <t>79140.3, 42853.2, 18187.5 </t>
  </si>
  <si>
    <t xml:space="preserve">2015-06-19_R-004 </t>
  </si>
  <si>
    <t xml:space="preserve">79393.6, 42706.3, 18363.9 </t>
  </si>
  <si>
    <t xml:space="preserve">2015-06-19_R-005 </t>
  </si>
  <si>
    <t>78932.8, 42504.9, 18243.7 </t>
  </si>
  <si>
    <t>Same Neuron as R-001</t>
  </si>
  <si>
    <t xml:space="preserve">2015-06-19_R-006 </t>
  </si>
  <si>
    <t>79025.9, 42206.6, 18190.0 </t>
  </si>
  <si>
    <t>AA0013</t>
  </si>
  <si>
    <t>2015-06-19_R-007</t>
  </si>
  <si>
    <t xml:space="preserve">79275.3, 42594.7, 17991.1 </t>
  </si>
  <si>
    <t xml:space="preserve">2015-06-19_R-010 </t>
  </si>
  <si>
    <t>78749.2, 42184.9, 18055.2 </t>
  </si>
  <si>
    <t>AA0014</t>
  </si>
  <si>
    <t>2015-07-11_G-001</t>
  </si>
  <si>
    <t>76665.5, 43093.5, 17698.9 </t>
  </si>
  <si>
    <t>AA0099</t>
  </si>
  <si>
    <t>2015-07-11_G-002</t>
  </si>
  <si>
    <t>77025.6, 43165.4, 18101.3</t>
  </si>
  <si>
    <t>AA0100</t>
  </si>
  <si>
    <t>2015-07-11_G-003</t>
  </si>
  <si>
    <t>76957.5, 43468.5, 18420.1</t>
  </si>
  <si>
    <t>AA0101</t>
  </si>
  <si>
    <t>2015-07-11_G-004</t>
  </si>
  <si>
    <t>76514.2, 43181.0, 18515.2</t>
  </si>
  <si>
    <t>AA0102</t>
  </si>
  <si>
    <t>2015-07-11_G-005</t>
  </si>
  <si>
    <t>77016.9, 43393.9, 17966.2</t>
  </si>
  <si>
    <t>AA0103</t>
  </si>
  <si>
    <t>2015-07-11_G-006</t>
  </si>
  <si>
    <t>76983.6, 43614.8, 17924.6</t>
  </si>
  <si>
    <t>AA0104</t>
  </si>
  <si>
    <t>2015-07-11_G-007</t>
  </si>
  <si>
    <t>77000.0, 43404.9, 18139.9</t>
  </si>
  <si>
    <t>AA0105</t>
  </si>
  <si>
    <t>2015-07-11_G-008</t>
  </si>
  <si>
    <t>76980.8, 43292.5, 17942.1</t>
  </si>
  <si>
    <t>AA0106</t>
  </si>
  <si>
    <t>2015-07-11_G-010</t>
  </si>
  <si>
    <t>76303.0, 43566.3, 17979.7</t>
  </si>
  <si>
    <t>Bruno</t>
  </si>
  <si>
    <t>signal is dotted at places, but good overall</t>
  </si>
  <si>
    <t>AA0107</t>
  </si>
  <si>
    <t>2015-07-11_G-011</t>
  </si>
  <si>
    <t>77029.8, 43143.5, 17632.3</t>
  </si>
  <si>
    <t>Interneuron. (Johan). Unclear what is axon here. Distinction axon dendrite is arbitrary.</t>
  </si>
  <si>
    <t>2015-07-11_G-012</t>
  </si>
  <si>
    <t>[76789.2, 42946.7, 17614.3]</t>
  </si>
  <si>
    <t>Interneuron. Too many stitching errors near soma to accurately trace out axon.</t>
  </si>
  <si>
    <t>2015-07-11_G-013</t>
  </si>
  <si>
    <t>[76554.4, 43094.0, 17588.3]</t>
  </si>
  <si>
    <t>AA0108</t>
  </si>
  <si>
    <t>2015-07-11_G-014</t>
  </si>
  <si>
    <t>[76798.4, 43159.6, 17541.2]</t>
  </si>
  <si>
    <t>Traced out all projections. Many problem ends on axon; bad signal. Exported to "Unfinished Neurons"</t>
  </si>
  <si>
    <t>2015-07-11_G-015</t>
  </si>
  <si>
    <t>[76556.0, 42892.3, 17842.5]</t>
  </si>
  <si>
    <t>Traced out all projections; cant determine which is axon with certainty. Exported to "Unfinished Neurons." Lots of problem ends on what might be axon. Other poss. axon can't continue tracing because signal breaks</t>
  </si>
  <si>
    <t>2015-07-11_G-016</t>
  </si>
  <si>
    <t>[77113.4, 43841.2, 17842.5]</t>
  </si>
  <si>
    <t>2015-07-11_G-016_DR</t>
  </si>
  <si>
    <t>Bad, messy signal in projection area.</t>
  </si>
  <si>
    <t>2015-07-11_G-017</t>
  </si>
  <si>
    <t>[76311.6, 43703.3, 17870.6]</t>
  </si>
  <si>
    <t xml:space="preserve">signal is good. </t>
  </si>
  <si>
    <t>AA0109</t>
  </si>
  <si>
    <t>Monet</t>
  </si>
  <si>
    <t>2015-07-11_G-018</t>
  </si>
  <si>
    <t>[76872.0, 43477.7, 17868.6]</t>
  </si>
  <si>
    <t>Ignore</t>
  </si>
  <si>
    <t>very dim axon; only 2 simple branches found that go to caudoputamen and opposite somatosensory area</t>
  </si>
  <si>
    <t>2015-07-11_G-019</t>
  </si>
  <si>
    <t>[76940.0, 43628.6, 18035.7]</t>
  </si>
  <si>
    <t>primary motor area</t>
  </si>
  <si>
    <t>AA0110</t>
  </si>
  <si>
    <t>crosses with G-027</t>
  </si>
  <si>
    <t>2015-07-11_G-020</t>
  </si>
  <si>
    <t>[77137.8, 43482.7, 18196.9]</t>
  </si>
  <si>
    <t>AA0111</t>
  </si>
  <si>
    <t>everything from soma traced. (Johan) Seems correctly distuingished.</t>
  </si>
  <si>
    <t>2015-07-11_G-021</t>
  </si>
  <si>
    <t>[76679.3, 43234.1, 18298.0]</t>
  </si>
  <si>
    <t>AA0112</t>
  </si>
  <si>
    <t>2015-07-11_G-022</t>
  </si>
  <si>
    <t>[76770.5, 43189.9, 18285.0]</t>
  </si>
  <si>
    <t>some confusing doubling; some areas of broken signal; several problem ends; med-low confidence</t>
  </si>
  <si>
    <t>(Johan) Very unclear morpholog. cant see what is axon. Also lots of overlap in dendrites. Marked as Untraceable.</t>
  </si>
  <si>
    <t>2015-07-11_G-023</t>
  </si>
  <si>
    <t>[76746.8, 43272.8, 18291.0]</t>
  </si>
  <si>
    <t>2015-07-11_G-023_MW</t>
  </si>
  <si>
    <t xml:space="preserve">couldn't follow main axon because it became too dim. exported to unfinished folder </t>
  </si>
  <si>
    <t>2015-07-11_G-024</t>
  </si>
  <si>
    <t>[76423.0, 43385.5, 18119.8]</t>
  </si>
  <si>
    <t>AA0225</t>
  </si>
  <si>
    <t>2015-07-11_G-025</t>
  </si>
  <si>
    <t>[76406.1, 43496.6, 18150.4]</t>
  </si>
  <si>
    <t>Johan needs to review. (Johan) Marked as Incomplete.</t>
  </si>
  <si>
    <t>2015-07-11_G-026</t>
  </si>
  <si>
    <t>[76338.4, 43444.4, 18237.5]</t>
  </si>
  <si>
    <t>mixed signal, weird morphology, unsure about correctness</t>
  </si>
  <si>
    <t>2015-07-11_G-027</t>
  </si>
  <si>
    <t>[77016.6, 43591.3, 18288.0]</t>
  </si>
  <si>
    <t>one branch crosses into another soma, left that part for review</t>
  </si>
  <si>
    <t>AA0113</t>
  </si>
  <si>
    <t>dotted morphology/ synaptic vesicles?</t>
  </si>
  <si>
    <t>2015-07-11_G-028</t>
  </si>
  <si>
    <t>[76890.2, 43441.6, 18759.0]</t>
  </si>
  <si>
    <t xml:space="preserve">traced out everything; can't find axon. </t>
  </si>
  <si>
    <t>Axon indistinguishable. (Johan). Soma/dendrites also do not seem connected properly.</t>
  </si>
  <si>
    <t>2015-07-11_R-001</t>
  </si>
  <si>
    <t>79622.5, 44310.8, 16824.0</t>
  </si>
  <si>
    <t>Tiles are missing [80024.5, 44200.3, 16673.8]. Makes dendrites untraceable.</t>
  </si>
  <si>
    <t>AA0114</t>
  </si>
  <si>
    <t>2015-07-11_R-002</t>
  </si>
  <si>
    <t>79463.2, 43989.4, 16683.8</t>
  </si>
  <si>
    <t>Doubling and messy signal makes dendrites untraceable.</t>
  </si>
  <si>
    <t>AA0115</t>
  </si>
  <si>
    <t>2015-07-11_R-003</t>
  </si>
  <si>
    <t> 79328.4, 43481.8, 16821.0</t>
  </si>
  <si>
    <t>AA0116</t>
  </si>
  <si>
    <t>2015-07-11_R-004</t>
  </si>
  <si>
    <t>79225.4, 44415.4, 17434.6</t>
  </si>
  <si>
    <t>AA0117</t>
  </si>
  <si>
    <t>2015-07-11_R-005</t>
  </si>
  <si>
    <t>79453.7, 43556.3, 16684.8</t>
  </si>
  <si>
    <t>AA0118</t>
  </si>
  <si>
    <t>2015-07-11_R-006</t>
  </si>
  <si>
    <t>79323.3, 44470.6, 16773.9</t>
  </si>
  <si>
    <t>AA0119</t>
  </si>
  <si>
    <t>2015-07-11_R-007</t>
  </si>
  <si>
    <t>78989.7, 44295.0, 17040.7</t>
  </si>
  <si>
    <t xml:space="preserve">Signal is good. Cannot distinguish a crossover that may be important. </t>
  </si>
  <si>
    <t>AA0120</t>
  </si>
  <si>
    <t>2015-07-11_R-008</t>
  </si>
  <si>
    <t>[79388.0, 43744.8, 16597.8]</t>
  </si>
  <si>
    <t>looks incomplete</t>
  </si>
  <si>
    <t>Signal drops out in tile [80110.9, 45502.8, 18129.8]. No way to tell where projection continues.</t>
  </si>
  <si>
    <t>2015-07-11_R-009</t>
  </si>
  <si>
    <t>[78908.2, 44599.2, 17406.1]</t>
  </si>
  <si>
    <t>2015-07-11_R-010</t>
  </si>
  <si>
    <t>[78933.5, 44550.4, 17164.8]</t>
  </si>
  <si>
    <t>2015-07-11_R-010_CA</t>
  </si>
  <si>
    <t>signal is good in some areas, very bad in others. Passes through missing tiles and is probably incomplete. </t>
  </si>
  <si>
    <t>2015-07-11_R-011</t>
  </si>
  <si>
    <t>[79278.4, 44077.8, 16865.5]</t>
  </si>
  <si>
    <t>main axon intermingles with that of another cell, impossible to tell difference</t>
  </si>
  <si>
    <t>2015-07-11_R-012</t>
  </si>
  <si>
    <t>79088.5, 44316.7, 16613.3</t>
  </si>
  <si>
    <t>AA0121</t>
  </si>
  <si>
    <t>2015-07-11_R-013</t>
  </si>
  <si>
    <t>[79114.4, 44385.1, 16906.6]</t>
  </si>
  <si>
    <t>2015-07-11_R-013_BDS</t>
  </si>
  <si>
    <t>Dim branches; LVV a must</t>
  </si>
  <si>
    <t>2015-07-11_R-014</t>
  </si>
  <si>
    <t>[79476.0, 44100.5, 17048.7]</t>
  </si>
  <si>
    <t>branches too dim to be traced with confidence</t>
  </si>
  <si>
    <t>2015-07-11_R-015</t>
  </si>
  <si>
    <t>79142.0, 44246.5, 16579.2</t>
  </si>
  <si>
    <t>some dim areas; complex dendrites</t>
  </si>
  <si>
    <t>AA0122</t>
  </si>
  <si>
    <t xml:space="preserve">2016-04-04_G-001 </t>
  </si>
  <si>
    <t>78051.7, 15130.6, 37304.2 </t>
  </si>
  <si>
    <t> Needs retracing (Johan) Looks reasonable.</t>
  </si>
  <si>
    <t>AA0123</t>
  </si>
  <si>
    <t>2016-04-04_G-002</t>
  </si>
  <si>
    <t>77908.2, 15025.5, 37273.7 </t>
  </si>
  <si>
    <t>AA0124</t>
  </si>
  <si>
    <t>2016-04-04_G-003</t>
  </si>
  <si>
    <t>77399.3, 15243.9, 37482.9 </t>
  </si>
  <si>
    <t>AA0125</t>
  </si>
  <si>
    <t>2016-04-04_G-004</t>
  </si>
  <si>
    <t>77364.9, 15235.2,37338.0</t>
  </si>
  <si>
    <t xml:space="preserve">09/19/2016
</t>
  </si>
  <si>
    <t>AA0126</t>
  </si>
  <si>
    <t>2016-04-04_G-005</t>
  </si>
  <si>
    <t>77542.5, 14805.8, 37263.9 </t>
  </si>
  <si>
    <t>AA0127</t>
  </si>
  <si>
    <t xml:space="preserve">2016-04-04_R-001 </t>
  </si>
  <si>
    <t>75225.7,17521.0,35496.0 </t>
  </si>
  <si>
    <t>AA0128</t>
  </si>
  <si>
    <t>2016-04-04_R-002</t>
  </si>
  <si>
    <t>75099.8, 17188.6, 35762.1 </t>
  </si>
  <si>
    <t>AA0129</t>
  </si>
  <si>
    <t>2016-04-04_R-003</t>
  </si>
  <si>
    <t>77371.6, 15198.0, 33063.2 </t>
  </si>
  <si>
    <t>AA0130</t>
  </si>
  <si>
    <t>2016-04-04_R-004</t>
  </si>
  <si>
    <t>77413.7, 15154.1, 33128.0 </t>
  </si>
  <si>
    <t>(Johan) Morphology seems incomplete. Signal seems relatively okay.</t>
  </si>
  <si>
    <t>AA0131</t>
  </si>
  <si>
    <t>2016-04-04_R-005</t>
  </si>
  <si>
    <t>77214.3, 15031.6, 33390.2 </t>
  </si>
  <si>
    <t>(Johan) Dim sginal on the edge of acceptable.</t>
  </si>
  <si>
    <t>AA0132</t>
  </si>
  <si>
    <t>2016-04-04_R-006</t>
  </si>
  <si>
    <t>77347.7, 15304.8, 32862.8</t>
  </si>
  <si>
    <t xml:space="preserve"> low confidence consensus </t>
  </si>
  <si>
    <t>AA0133</t>
  </si>
  <si>
    <t xml:space="preserve">(Johan) some branches quite dim. but can be traced all the way to the end of the brain. </t>
  </si>
  <si>
    <t>2016-04-04_R-007</t>
  </si>
  <si>
    <t>77308.4, 15336.3, 32884.4 </t>
  </si>
  <si>
    <t>AA0134</t>
  </si>
  <si>
    <t>2016-04-04_R-008</t>
  </si>
  <si>
    <t>77409.8, 15062.9, 33071.0 </t>
  </si>
  <si>
    <t>AA0135</t>
  </si>
  <si>
    <t>2016-04-04_R-009</t>
  </si>
  <si>
    <t xml:space="preserve">77197.9, 15550.1, 32749.8 </t>
  </si>
  <si>
    <t>2016-04-04_R-010</t>
  </si>
  <si>
    <t>75216.6, 17310.8, 36232.6</t>
  </si>
  <si>
    <t xml:space="preserve">very dim, low confidence on many areas </t>
  </si>
  <si>
    <t>(Johan) Really seems to dim to be correct. Changed to incomplete.</t>
  </si>
  <si>
    <t>2016-04-04_R-011</t>
  </si>
  <si>
    <t>75226.5, 17253.3, 35880.0 </t>
  </si>
  <si>
    <t xml:space="preserve">very dim, unclear end points </t>
  </si>
  <si>
    <t>AA0136</t>
  </si>
  <si>
    <t>(Johan) Dim but seems reliable.</t>
  </si>
  <si>
    <t>2016-04-04_R-012</t>
  </si>
  <si>
    <t>75071.8, 17339.6, 35840.7 </t>
  </si>
  <si>
    <t xml:space="preserve"> dim endpoints </t>
  </si>
  <si>
    <t>AA0137</t>
  </si>
  <si>
    <t>(Johan). One region is kind of dim but does not seem to effect tracing.</t>
  </si>
  <si>
    <t>2016-04-04_R-013</t>
  </si>
  <si>
    <t xml:space="preserve">75377.2, 17435.8, 35872.2 </t>
  </si>
  <si>
    <t xml:space="preserve"> very dim, low confidence </t>
  </si>
  <si>
    <t>(johan) All side branches are dim and broken up. Changed to Incomplete.</t>
  </si>
  <si>
    <t>2016-04-04_R-014</t>
  </si>
  <si>
    <t>77251.5, 15150.3, 32333.4</t>
  </si>
  <si>
    <t>clearly incomplete, but cant push any further </t>
  </si>
  <si>
    <t>mostly problem ends, extremely hard to see .(Johan) Checked and changed to incomplete.</t>
  </si>
  <si>
    <t>2016-04-04_R-015</t>
  </si>
  <si>
    <t>77000.9, 15269.0, 32252.9 </t>
  </si>
  <si>
    <t>(Johan). CLearly incomplete. Changed</t>
  </si>
  <si>
    <t>2016-04-04_R-016</t>
  </si>
  <si>
    <t>76976.9, 15381.1, 32284.3 </t>
  </si>
  <si>
    <t>(JOhan) CLearly incomplete. Changed.</t>
  </si>
  <si>
    <t>2016-04-04_R-017</t>
  </si>
  <si>
    <t xml:space="preserve">77118.7, 15369.6, 32274.5 </t>
  </si>
  <si>
    <t xml:space="preserve">low confidence, many problem ends </t>
  </si>
  <si>
    <t>(Johan) Even the main branch fizzles out. Changed to incomplete.</t>
  </si>
  <si>
    <t>2016-04-04_R-018</t>
  </si>
  <si>
    <t>77195.6, 15553.4, 32762.6 </t>
  </si>
  <si>
    <t>2016-04-04_R-018_CA</t>
  </si>
  <si>
    <t>signal is good compared to the other red ones. Auto florescence is still an issue. some branches are very hard to see</t>
  </si>
  <si>
    <t>AA0140</t>
  </si>
  <si>
    <t>2016-04-04_R-018_MW</t>
  </si>
  <si>
    <t>(Johan) Checked and indeed hard to see. Some branches are kind of broken up and beaded. Beads are pretty bright though so I think it's still trustworthy,</t>
  </si>
  <si>
    <t>2016-04-04_R-019</t>
  </si>
  <si>
    <t>74915.9, 17402.4, 35677.3 </t>
  </si>
  <si>
    <t>(Johan) Soma in 'Basic cell group'</t>
  </si>
  <si>
    <t>AA0226</t>
  </si>
  <si>
    <t xml:space="preserve">2016-07-18_G-001 </t>
  </si>
  <si>
    <t>71356.2, 15770.4, 31827.6</t>
  </si>
  <si>
    <t xml:space="preserve">Stitching error caused axons to jump in LVV. </t>
  </si>
  <si>
    <t>AA0034</t>
  </si>
  <si>
    <t xml:space="preserve">2016-07-18_G-002 </t>
  </si>
  <si>
    <t>71290.1, 16004.9, 32048.8 </t>
  </si>
  <si>
    <t>AA0035</t>
  </si>
  <si>
    <t xml:space="preserve">2016-07-18_G-003 </t>
  </si>
  <si>
    <t>71710.8, 15797.9, 32055.9 </t>
  </si>
  <si>
    <t>Small axon?</t>
  </si>
  <si>
    <t>AA0036</t>
  </si>
  <si>
    <t xml:space="preserve">2016-07-18_G-004 </t>
  </si>
  <si>
    <t>71780.7, 15767.0, 32055.9 </t>
  </si>
  <si>
    <t>Samll axon?</t>
  </si>
  <si>
    <t>AA0037</t>
  </si>
  <si>
    <t>2016-07-18_G-005</t>
  </si>
  <si>
    <t>71895.0, 15832.8, 32039.8</t>
  </si>
  <si>
    <t>AA0038</t>
  </si>
  <si>
    <t xml:space="preserve">2016-07-18_G-006 </t>
  </si>
  <si>
    <t>72045.5, 15892.0, 32100.9 </t>
  </si>
  <si>
    <t>AA0039</t>
  </si>
  <si>
    <t>2016-07-18_G-007 </t>
  </si>
  <si>
    <t>71627.5, 15990.1, 32143.9 </t>
  </si>
  <si>
    <t xml:space="preserve">A couple of untraceable areas, with branches that become too dim to distinguish. </t>
  </si>
  <si>
    <t>AA0040</t>
  </si>
  <si>
    <t xml:space="preserve">2016-07-18_G-008 </t>
  </si>
  <si>
    <t>71904.4, 15818.0, 32355.2</t>
  </si>
  <si>
    <t xml:space="preserve">Too much differentiation for accurate consensus </t>
  </si>
  <si>
    <t xml:space="preserve"> very dense branching; low confience</t>
  </si>
  <si>
    <t xml:space="preserve">2016-07-18_G-009 </t>
  </si>
  <si>
    <t>71679.9, 15944.4, 32504.3 </t>
  </si>
  <si>
    <t>AA0041</t>
  </si>
  <si>
    <t xml:space="preserve">2016-07-18_G-010 </t>
  </si>
  <si>
    <t>71872.1, 15801.9, 32542.4 </t>
  </si>
  <si>
    <t>AA0042</t>
  </si>
  <si>
    <t xml:space="preserve"> signal is dim in HORTA on some locations, better on LVV.</t>
  </si>
  <si>
    <t xml:space="preserve">2016-07-18_G-011 </t>
  </si>
  <si>
    <t>71558.2, 16088.5, 32625.9 </t>
  </si>
  <si>
    <t xml:space="preserve">signal is dim in HORTA occasionally, though fine in LVV </t>
  </si>
  <si>
    <t>AA0043</t>
  </si>
  <si>
    <t xml:space="preserve">2016-07-18_G-012 </t>
  </si>
  <si>
    <t xml:space="preserve">71921.5, 16170.7, 31666.5 </t>
  </si>
  <si>
    <t>Consensus incomplete because of low confidence in some areas; but 95% of neuron is traced</t>
  </si>
  <si>
    <t xml:space="preserve">2016-07-18_G-013 </t>
  </si>
  <si>
    <t>72123.0, 16012.1, 31699.5  </t>
  </si>
  <si>
    <t xml:space="preserve"> 10/31/2016 </t>
  </si>
  <si>
    <t xml:space="preserve">dim signal with confusing crossover/branches. </t>
  </si>
  <si>
    <t>AA0044</t>
  </si>
  <si>
    <t>small axon?</t>
  </si>
  <si>
    <t xml:space="preserve">2016-07-18_G-014 </t>
  </si>
  <si>
    <t xml:space="preserve">71353.9, 15972.8, 32238.0 </t>
  </si>
  <si>
    <t>dim axon, not visible in horta, but better in LVV. Too much differentiation for accurate consensus</t>
  </si>
  <si>
    <t>Too many problem ends; not confident in tracing entire neuron</t>
  </si>
  <si>
    <t xml:space="preserve">2016-07-18_G-015 </t>
  </si>
  <si>
    <t xml:space="preserve">71403.0, 15824.9, 32188.5 </t>
  </si>
  <si>
    <t xml:space="preserve">2016-07-18_G-016 </t>
  </si>
  <si>
    <t xml:space="preserve">71658.5, 15858.5, 32182.0 </t>
  </si>
  <si>
    <t>signal is OK but seems too small to be correct. Decided against consensus as tracings were questionable</t>
  </si>
  <si>
    <t>Too dim and messy to trace.</t>
  </si>
  <si>
    <t xml:space="preserve">2016-07-18_G-017 </t>
  </si>
  <si>
    <t>71244.4, 16413.5, 32238.0 </t>
  </si>
  <si>
    <t>AA0045</t>
  </si>
  <si>
    <t xml:space="preserve">2016-07-18_G-018 </t>
  </si>
  <si>
    <t>71562.9, 15703.7, 32557.4 </t>
  </si>
  <si>
    <t>AA0046</t>
  </si>
  <si>
    <t xml:space="preserve">2016-07-18_G-019 </t>
  </si>
  <si>
    <t xml:space="preserve">71636.2, 15251.8, 32452.3 </t>
  </si>
  <si>
    <t xml:space="preserve">2016-07-18_R-001 </t>
  </si>
  <si>
    <t xml:space="preserve">74371.6, 15092.0, 30225.0  </t>
  </si>
  <si>
    <t xml:space="preserve">2016-07-18_R-002 </t>
  </si>
  <si>
    <t xml:space="preserve">74942.5,15532.0, 30645.9  </t>
  </si>
  <si>
    <t xml:space="preserve">stopped after 2,000 points - too dim, looks incomplete </t>
  </si>
  <si>
    <t xml:space="preserve">2016-07-18_R-003 </t>
  </si>
  <si>
    <t xml:space="preserve">75204.4, 15606.3, 30091.1 </t>
  </si>
  <si>
    <t>2016-10-25_G-001</t>
  </si>
  <si>
    <t>65206.1, 46740.8, 21002.7</t>
  </si>
  <si>
    <t xml:space="preserve">Cortex </t>
  </si>
  <si>
    <t xml:space="preserve">2016-10-25_G-001_AZ </t>
  </si>
  <si>
    <t>AA0096</t>
  </si>
  <si>
    <t xml:space="preserve">2016-10-25_G-001_PB </t>
  </si>
  <si>
    <t xml:space="preserve">2016-10-25_G-002 </t>
  </si>
  <si>
    <t>65232.1, 46944.2, 20982.9 </t>
  </si>
  <si>
    <t xml:space="preserve">2016-10-25_G-002_DR </t>
  </si>
  <si>
    <t>Very dense and complex interneuron.</t>
  </si>
  <si>
    <t>AA0097</t>
  </si>
  <si>
    <t>2016-10-25_G-002_BDS</t>
  </si>
  <si>
    <t xml:space="preserve">2016-10-25_G-003 </t>
  </si>
  <si>
    <t>65261.9, 46964.0, 21061.9 </t>
  </si>
  <si>
    <t xml:space="preserve">2016-10-25_G-003_MW </t>
  </si>
  <si>
    <t xml:space="preserve"> 03/08/2017 </t>
  </si>
  <si>
    <t>AA0098</t>
  </si>
  <si>
    <t xml:space="preserve">2016-10-25_G-003_BDS </t>
  </si>
  <si>
    <t xml:space="preserve">2016-10-25_G-004 </t>
  </si>
  <si>
    <t>65509.1, 48360.6, 21120.0 </t>
  </si>
  <si>
    <t>Thalamus</t>
  </si>
  <si>
    <t xml:space="preserve">2016-10-25_G-004_BDS </t>
  </si>
  <si>
    <t xml:space="preserve"> 03/27/2017 </t>
  </si>
  <si>
    <t>Very dim and noisy regions; too many problem ends. Exported to "unfinished_neurons" folder. Completed after KTX.</t>
  </si>
  <si>
    <t>AA0095</t>
  </si>
  <si>
    <t xml:space="preserve">2016-10-25_G-004_MW </t>
  </si>
  <si>
    <t xml:space="preserve">2016-10-25_G-005 </t>
  </si>
  <si>
    <t>65407.6, 48179.0, 21188.6 </t>
  </si>
  <si>
    <t>2016-10-25_G-005_DR</t>
  </si>
  <si>
    <t>Stitching in sample makes specific area [65339.7, 48689.3, 24958.0] in back of brain untraceable. Most of neuron is traceable though.</t>
  </si>
  <si>
    <t>AA0077</t>
  </si>
  <si>
    <t xml:space="preserve">Amina </t>
  </si>
  <si>
    <t xml:space="preserve">2016-10-25_G-005_AZ </t>
  </si>
  <si>
    <t>(Johan) Looked at it with ktx and saw likely continuation of branch. stopped shortly afterwards.Updated consensus file.</t>
  </si>
  <si>
    <t xml:space="preserve">2016-10-25_G-006 </t>
  </si>
  <si>
    <t>67145.5, 46882.1, 23035.4 </t>
  </si>
  <si>
    <t xml:space="preserve">Subiculum </t>
  </si>
  <si>
    <t xml:space="preserve">Monet </t>
  </si>
  <si>
    <t xml:space="preserve">2016-10-25_G-006_MW </t>
  </si>
  <si>
    <t>AA0227</t>
  </si>
  <si>
    <t xml:space="preserve"> Bruno </t>
  </si>
  <si>
    <t xml:space="preserve">2016-10-25_G-006_BDS  </t>
  </si>
  <si>
    <t xml:space="preserve">2016-10-25_G-007 </t>
  </si>
  <si>
    <t>68048.2, 47107.2, 23205.7 </t>
  </si>
  <si>
    <t xml:space="preserve">Bruno </t>
  </si>
  <si>
    <t xml:space="preserve">2016-10-25_G-007_BDS  </t>
  </si>
  <si>
    <t>AA0078</t>
  </si>
  <si>
    <t xml:space="preserve">Cameron </t>
  </si>
  <si>
    <t xml:space="preserve">2016-10-25_G-007_CA </t>
  </si>
  <si>
    <t xml:space="preserve">2016-10-25_G-008 </t>
  </si>
  <si>
    <t>67348.6, 47145.8, 23241.0 </t>
  </si>
  <si>
    <t xml:space="preserve">2016-10-25_G-008_CA </t>
  </si>
  <si>
    <t>signal dim in some areas, overall is do-able</t>
  </si>
  <si>
    <t>AA0079</t>
  </si>
  <si>
    <t xml:space="preserve">Perry </t>
  </si>
  <si>
    <t xml:space="preserve">2016-10-25_G-008_PB </t>
  </si>
  <si>
    <t>2016-10-25_G-009</t>
  </si>
  <si>
    <t>65757.4, 49598.4, 21997.7</t>
  </si>
  <si>
    <t>Hypothalamus/Thalamus?</t>
  </si>
  <si>
    <t xml:space="preserve">Daniel </t>
  </si>
  <si>
    <t xml:space="preserve">2016-10-25_G-009_DR </t>
  </si>
  <si>
    <t>Attempted consensus revealed huge variations in traces.
Stitching in sample makes specific area (place coordinates here) in back of brain untraceable.</t>
  </si>
  <si>
    <t>AA0080</t>
  </si>
  <si>
    <t xml:space="preserve">Gina </t>
  </si>
  <si>
    <t xml:space="preserve">2016-10-25_G-009_GB  </t>
  </si>
  <si>
    <t>Consensus abandoned after first attempt.</t>
  </si>
  <si>
    <t xml:space="preserve">2016-10-25_G-010 </t>
  </si>
  <si>
    <t>65957.4, 49556.5, 21829.5 </t>
  </si>
  <si>
    <t xml:space="preserve">Hypothalamus </t>
  </si>
  <si>
    <t xml:space="preserve">2016-10-25_G-010_GB </t>
  </si>
  <si>
    <t>AA0081</t>
  </si>
  <si>
    <t xml:space="preserve">2016-10-25_G-010_BDS  </t>
  </si>
  <si>
    <t xml:space="preserve"> some dim areas</t>
  </si>
  <si>
    <t xml:space="preserve">2016-10-25_G-011 </t>
  </si>
  <si>
    <t xml:space="preserve">65606.2, 49901.7, 21582.3 </t>
  </si>
  <si>
    <t xml:space="preserve">2016-10-25_G-011_PB </t>
  </si>
  <si>
    <t>axon indistinguishable between G-011 and G-014</t>
  </si>
  <si>
    <t xml:space="preserve">2016-10-25_G-012 </t>
  </si>
  <si>
    <t>65735.2, 49714.3, 21277.9 </t>
  </si>
  <si>
    <t xml:space="preserve">2016-10-25_G-012_DR </t>
  </si>
  <si>
    <t>Axon indistinguishable, but neuron is small. Neurites traced.</t>
  </si>
  <si>
    <t xml:space="preserve">2016-10-25_G-012_CA </t>
  </si>
  <si>
    <t>cannot find an axon that goes further than the dendrites. Waiting for KTX load only to seperate axons from dendrites. UPDATE: Axon indistinguishable even with ktx. All neurites traced.</t>
  </si>
  <si>
    <t xml:space="preserve">2016-10-25_G-013 </t>
  </si>
  <si>
    <t>67785.7, 46833.2, 23208.8 </t>
  </si>
  <si>
    <t>Cortex</t>
  </si>
  <si>
    <t xml:space="preserve">2016-10-25_G-013_MW </t>
  </si>
  <si>
    <t>AA0228</t>
  </si>
  <si>
    <t xml:space="preserve">2016-10-25_G-013_BDS  </t>
  </si>
  <si>
    <t>Some dim regions, but overall good</t>
  </si>
  <si>
    <t>2016-10-25_G-014 </t>
  </si>
  <si>
    <t>65592.7, 49860.0, 21403.6 </t>
  </si>
  <si>
    <t xml:space="preserve">2016-10-25_G-014_DR </t>
  </si>
  <si>
    <t>Some dim regions.</t>
  </si>
  <si>
    <t>AA0082</t>
  </si>
  <si>
    <t xml:space="preserve">2016-10-25_G-014_GB </t>
  </si>
  <si>
    <t>UPDATE: Dendrites corrected.</t>
  </si>
  <si>
    <t xml:space="preserve">2016-10-25_G-015 </t>
  </si>
  <si>
    <t>65347.5, 49169.5, 21458.7 </t>
  </si>
  <si>
    <t xml:space="preserve">Thalamus </t>
  </si>
  <si>
    <t xml:space="preserve">2016-10-25_G-015_AZ </t>
  </si>
  <si>
    <t>AA0083</t>
  </si>
  <si>
    <t xml:space="preserve">2016-10-25_G-015_MW </t>
  </si>
  <si>
    <t xml:space="preserve">2016-10-25_G-016 </t>
  </si>
  <si>
    <t xml:space="preserve">65699.8, 49484.5, 21598.4 </t>
  </si>
  <si>
    <t xml:space="preserve">2016-10-25_G-016_DR </t>
  </si>
  <si>
    <t>ktx tiles show that many ends and branches are just barely visible and end up fizzling out.
Signal is also beaded in some of these dim regions. This results in low confidence of traces. Exported to "incomplete neurons".</t>
  </si>
  <si>
    <t xml:space="preserve">2016-10-25_G-016_CA </t>
  </si>
  <si>
    <t>medium-low confidence. likely many branches were too dim to visualize</t>
  </si>
  <si>
    <t xml:space="preserve">2016-10-25_G-017 </t>
  </si>
  <si>
    <t xml:space="preserve">65652.1, 49570.8, 21558.4 </t>
  </si>
  <si>
    <t xml:space="preserve">2016-10-25_G-017_CA </t>
  </si>
  <si>
    <t>axon is too dim to trace</t>
  </si>
  <si>
    <t xml:space="preserve">2016-10-25_G-017_GB </t>
  </si>
  <si>
    <t>Can’t find a traceable axon; traced everything coming out.</t>
  </si>
  <si>
    <t xml:space="preserve">2016-10-25_G-018 </t>
  </si>
  <si>
    <t>65549.0, 49728.3, 21550.1 </t>
  </si>
  <si>
    <t xml:space="preserve">2016-10-25_G-018_DR </t>
  </si>
  <si>
    <t>2 unique neurites marked for review. Recheck when KTX-Only loading is available.UPDATE: KTX greatly improved visibility. Neuron was traceable.</t>
  </si>
  <si>
    <t>AA0084</t>
  </si>
  <si>
    <t xml:space="preserve">2016-10-25_G-018_GB </t>
  </si>
  <si>
    <t xml:space="preserve">2016-10-25_G-019 </t>
  </si>
  <si>
    <t>65601.4, 49833.5, 21537.1 </t>
  </si>
  <si>
    <t xml:space="preserve">2016-10-25_G-019_DR </t>
  </si>
  <si>
    <t>Neurites extremely short. Axon indistinguishable. Everything was traced out.</t>
  </si>
  <si>
    <t xml:space="preserve">2016-10-25_G-019_AZ </t>
  </si>
  <si>
    <t>Waiting for KTX load only to seperate axons and dendrites.--can't disntinguish axon, everything traced out</t>
  </si>
  <si>
    <t xml:space="preserve">2016-10-25_G-020 </t>
  </si>
  <si>
    <t xml:space="preserve">65149.5, 46620.8, 20980.9 </t>
  </si>
  <si>
    <t xml:space="preserve">2016-10-25_G-020_PB </t>
  </si>
  <si>
    <t>Very dense, no apparent axon, exported to unfinished</t>
  </si>
  <si>
    <t xml:space="preserve">2016-10-25_G-020_MW </t>
  </si>
  <si>
    <t>axon indistinguishable</t>
  </si>
  <si>
    <t xml:space="preserve">2016-10-25_G-021 </t>
  </si>
  <si>
    <t xml:space="preserve">65276.7, 47176.4, 21089.9 </t>
  </si>
  <si>
    <t xml:space="preserve">2016-10-25_G-021_DR </t>
  </si>
  <si>
    <t>Signal becomes too dim/beaded to be 100% confident in traces.</t>
  </si>
  <si>
    <t xml:space="preserve">2016-10-25_G-022 </t>
  </si>
  <si>
    <t xml:space="preserve">65203.1, 47258.9, 21052.0 </t>
  </si>
  <si>
    <t xml:space="preserve">2016-10-25_G-023 </t>
  </si>
  <si>
    <t xml:space="preserve">65487.8, 47409.4, 21071.7 </t>
  </si>
  <si>
    <t xml:space="preserve">2016-10-25_G-023_DR </t>
  </si>
  <si>
    <t>Very dense regions. They all appear to end in these dense regions but are too difficult to trace to completion. May return later to review.</t>
  </si>
  <si>
    <t xml:space="preserve">2016-10-25_G-024 </t>
  </si>
  <si>
    <t xml:space="preserve">68162.9, 47387.3, 23435.8 </t>
  </si>
  <si>
    <t>Subiculum</t>
  </si>
  <si>
    <t xml:space="preserve">2016-10-25_G-024_CA </t>
  </si>
  <si>
    <t>low confidence, stopped tracing, dendrites look good though.</t>
  </si>
  <si>
    <t xml:space="preserve">2016-10-25_G-025 </t>
  </si>
  <si>
    <t>68033.3, 46893.5, 23410.9 </t>
  </si>
  <si>
    <t xml:space="preserve">2016-10-25_G-025_CA </t>
  </si>
  <si>
    <t>signal is pretty good</t>
  </si>
  <si>
    <t>AA0085</t>
  </si>
  <si>
    <t xml:space="preserve">2016-10-25_G-025_DR </t>
  </si>
  <si>
    <t xml:space="preserve">2016-10-25_G-026 </t>
  </si>
  <si>
    <t xml:space="preserve">68050.9, 47176.9, 23307.0 </t>
  </si>
  <si>
    <t>HOLD</t>
  </si>
  <si>
    <t xml:space="preserve">2016-10-25_G-027 </t>
  </si>
  <si>
    <t xml:space="preserve">68131.7, 46957.6, 23282.1 </t>
  </si>
  <si>
    <t xml:space="preserve">2016-10-25_G-028 </t>
  </si>
  <si>
    <t xml:space="preserve">67381.4, 47236.1, 23099.2 </t>
  </si>
  <si>
    <t xml:space="preserve">2016-10-25_G-028_GB </t>
  </si>
  <si>
    <t>Good overall but with many ends terminating by lost signal strength.</t>
  </si>
  <si>
    <t xml:space="preserve">2016-10-25_G-028_DR </t>
  </si>
  <si>
    <t>ktx files show that ends are too dim and beaded to trace out.</t>
  </si>
  <si>
    <t xml:space="preserve">2016-10-25_G-029 </t>
  </si>
  <si>
    <t xml:space="preserve">65546.6, 48412.3, 21235.9 </t>
  </si>
  <si>
    <t xml:space="preserve">2016-10-25_G-030 </t>
  </si>
  <si>
    <t xml:space="preserve">65428.8, 48241.7, 21313.8 </t>
  </si>
  <si>
    <t xml:space="preserve">2016-10-25_G-031 </t>
  </si>
  <si>
    <t>65436.7, 49589.6, 21814.9 </t>
  </si>
  <si>
    <t xml:space="preserve">2016-10-25_G-031_CA </t>
  </si>
  <si>
    <t>UPDATE: signal is still dim with ktx but it seems like everything was traced. neuron is still rather small and simple.</t>
  </si>
  <si>
    <t>AA0086</t>
  </si>
  <si>
    <t xml:space="preserve">2016-10-25_G-031_AZ </t>
  </si>
  <si>
    <t>UPDATE: dendrites and axon fixed. axon has about two branches, looks like it is missing a lot. Recheck with KTX only Load</t>
  </si>
  <si>
    <t xml:space="preserve">2016-10-25_G-032 </t>
  </si>
  <si>
    <t>65486.8, 49655.4, 21611.9 </t>
  </si>
  <si>
    <t xml:space="preserve">2016-10-25_G-032_MW </t>
  </si>
  <si>
    <t>AA0087</t>
  </si>
  <si>
    <t xml:space="preserve">2016-10-25_G-032_DR </t>
  </si>
  <si>
    <t xml:space="preserve">2016-10-25_G-033 </t>
  </si>
  <si>
    <t xml:space="preserve">65332.3, 49030.2, 21400.0 </t>
  </si>
  <si>
    <t xml:space="preserve">Thalamus-VM/Sub </t>
  </si>
  <si>
    <t xml:space="preserve">2016-10-25_G-033_AZ </t>
  </si>
  <si>
    <t xml:space="preserve">2016-10-25_G-033_PB </t>
  </si>
  <si>
    <t>very dim and complex</t>
  </si>
  <si>
    <t xml:space="preserve">2016-10-25_G-034 </t>
  </si>
  <si>
    <t>65613.2, 49354.2, 21261.8 </t>
  </si>
  <si>
    <t xml:space="preserve">PVN-parvicell </t>
  </si>
  <si>
    <t xml:space="preserve">2016-10-25_G-034_CA </t>
  </si>
  <si>
    <t>signal is fairly decent, though many ends were questionable.
Confident that what is traced is correct. Not confident that neuron is 100% reconstructed, probably around ~90%</t>
  </si>
  <si>
    <t>AA0088</t>
  </si>
  <si>
    <t xml:space="preserve">2016-10-25_G-034_BDS  </t>
  </si>
  <si>
    <t xml:space="preserve"> 12/09/2016 </t>
  </si>
  <si>
    <t xml:space="preserve">2016-10-25_G-035 </t>
  </si>
  <si>
    <t>65476.1, 49303.2, 21439.4 </t>
  </si>
  <si>
    <t xml:space="preserve">Re/VRe </t>
  </si>
  <si>
    <t xml:space="preserve">2016-10-25_G-035_MW </t>
  </si>
  <si>
    <t>Many problem ends because the branch would just fizzle out.</t>
  </si>
  <si>
    <t>AA0089</t>
  </si>
  <si>
    <t xml:space="preserve">2016-10-25_G-035_AZ </t>
  </si>
  <si>
    <t>Recheck with KTX-only load.</t>
  </si>
  <si>
    <t xml:space="preserve">2016-10-25_G-036 </t>
  </si>
  <si>
    <t>65627.8, 49913.4, 21523.6 </t>
  </si>
  <si>
    <t>VMHDM</t>
  </si>
  <si>
    <t xml:space="preserve">2016-10-25_G-036_MW </t>
  </si>
  <si>
    <t>First tracing was of wrong axon/axon from another neuron. Second tracer, be sure to find correct axon.</t>
  </si>
  <si>
    <t>AA0090</t>
  </si>
  <si>
    <t xml:space="preserve">2016-10-25_G-036_PB </t>
  </si>
  <si>
    <t xml:space="preserve">2016-10-25_G-037 </t>
  </si>
  <si>
    <t>65830.4, 49630.4, 21243.6 </t>
  </si>
  <si>
    <t xml:space="preserve">2016-10-25_G-037_GB </t>
  </si>
  <si>
    <t>Too dim to trace completely. UPDATE: KTX improved quality.</t>
  </si>
  <si>
    <t xml:space="preserve">2016-10-25_G-037_DR </t>
  </si>
  <si>
    <t>2016-10-25_G-038</t>
  </si>
  <si>
    <t>65561.4, 49704.1, 21243.6</t>
  </si>
  <si>
    <t xml:space="preserve">Hypothalamus
</t>
  </si>
  <si>
    <t xml:space="preserve">2016-10-25_G-038_DR </t>
  </si>
  <si>
    <t>High density of neurons in the area make it difficult for 100% accurate reconstruction.
UPDATE: Even with ktx tiles, regions are still too dim and ambiguous for neuron to be accurately traced.</t>
  </si>
  <si>
    <t xml:space="preserve">2016-10-25_G-038_MW </t>
  </si>
  <si>
    <t>Can not make accurate reconstruction. Highly ambiguous. Very low confidence. Very dense in all regions and very dim.</t>
  </si>
  <si>
    <t xml:space="preserve">2016-10-25_G-039 </t>
  </si>
  <si>
    <t>65715.2, 49636.3, 21256.1 </t>
  </si>
  <si>
    <t>Hypothalamus</t>
  </si>
  <si>
    <t xml:space="preserve">2016-10-25_G-039_GB </t>
  </si>
  <si>
    <t xml:space="preserve"> Untraceable. Dendrites look good.</t>
  </si>
  <si>
    <t xml:space="preserve">2016-10-25_G-039_MW </t>
  </si>
  <si>
    <t>All branches fizzle out. No way to make accurate reconstruction</t>
  </si>
  <si>
    <t xml:space="preserve">2016-10-25_G-040 </t>
  </si>
  <si>
    <t>65697.0, 49747.8, 21264.4 </t>
  </si>
  <si>
    <t xml:space="preserve">2016-10-25_G-040_GB </t>
  </si>
  <si>
    <t>Consensus has some review points</t>
  </si>
  <si>
    <t>AA0092</t>
  </si>
  <si>
    <t xml:space="preserve">2016-10-25_G-040_MW </t>
  </si>
  <si>
    <t>Signal is ok. In dense regions it's hard to distinguish smaller branches. Main branch is the only part I'm very confident in.</t>
  </si>
  <si>
    <t xml:space="preserve">2016-10-25_G-041 </t>
  </si>
  <si>
    <t>65920.1, 49577.9, 21326.7 </t>
  </si>
  <si>
    <t xml:space="preserve">2016-10-25_G-041_CA </t>
  </si>
  <si>
    <t xml:space="preserve"> Projects to at least the pontine reticular nucleus. no branches, unsure if correct even with ktx.</t>
  </si>
  <si>
    <t>AA0093</t>
  </si>
  <si>
    <t xml:space="preserve">2016-10-25_G-041_DR </t>
  </si>
  <si>
    <t>Axon fizzles out, but projects several hundred microns away.</t>
  </si>
  <si>
    <t xml:space="preserve">2016-10-25_G-042 </t>
  </si>
  <si>
    <t xml:space="preserve">65689.2, 49845.1, 21314.3 </t>
  </si>
  <si>
    <t xml:space="preserve">2016-10-25_G-042_CA </t>
  </si>
  <si>
    <t>very low confidence, neuron is very small. Decided against doing consensus for this one.</t>
  </si>
  <si>
    <t xml:space="preserve">2016-10-25_G-042_BDS  </t>
  </si>
  <si>
    <t xml:space="preserve"> very low confidence</t>
  </si>
  <si>
    <t xml:space="preserve">2016-10-25_G-043 </t>
  </si>
  <si>
    <t xml:space="preserve">65476.7, 49811.4, 21314.3 </t>
  </si>
  <si>
    <t xml:space="preserve">2016-10-25_G-043_CA </t>
  </si>
  <si>
    <t>medium confidence. neuron is very small, few projections. signal is better than the others but still pretty bad.</t>
  </si>
  <si>
    <t xml:space="preserve">2016-10-25_G-043_PB </t>
  </si>
  <si>
    <t xml:space="preserve">2016-10-25_G-044 </t>
  </si>
  <si>
    <t>65580.4, 49199.0, 21516.8 </t>
  </si>
  <si>
    <t xml:space="preserve">2016-10-25_G-044_MW </t>
  </si>
  <si>
    <t>AA0094</t>
  </si>
  <si>
    <t xml:space="preserve">2016-10-25_G-044_AZ </t>
  </si>
  <si>
    <t xml:space="preserve">2016-10-25_G-045 </t>
  </si>
  <si>
    <t xml:space="preserve">65670.1, 49392.9, 21242.4 </t>
  </si>
  <si>
    <t xml:space="preserve">2016-10-25_G-045_BDS  </t>
  </si>
  <si>
    <t>Axon is very dim, branches are even dimmer. Not traceable, even with ktx.</t>
  </si>
  <si>
    <t xml:space="preserve">2016-10-25_R-001 </t>
  </si>
  <si>
    <t xml:space="preserve">66670.5, 47123.4, 19248.3 </t>
  </si>
  <si>
    <t xml:space="preserve">MOp </t>
  </si>
  <si>
    <t xml:space="preserve">2016-10-25_R-001_DR </t>
  </si>
  <si>
    <t>Signal becomes too dim to trace many ends to completion.
Much of axon was traced, but it is extremely likely that some branches/ends were missed</t>
  </si>
  <si>
    <t>2016-10-31_R-001 </t>
  </si>
  <si>
    <t>74358.4, 15972.2, 35977.9 </t>
  </si>
  <si>
    <t>VL</t>
  </si>
  <si>
    <t xml:space="preserve">2016-10-31_R-001_AZ </t>
  </si>
  <si>
    <t>AA0047</t>
  </si>
  <si>
    <t xml:space="preserve">2016-10-31_R-001_GB </t>
  </si>
  <si>
    <t>2016-10-31_R-002</t>
  </si>
  <si>
    <t>74286.3, 15995.1, 35891.4 </t>
  </si>
  <si>
    <t xml:space="preserve">2016-10-31_R-002_PB </t>
  </si>
  <si>
    <t>AA0048</t>
  </si>
  <si>
    <t xml:space="preserve">2016-10-31_R-002_CA </t>
  </si>
  <si>
    <t>signal is good for the most part, some dim regions. overall high confidence</t>
  </si>
  <si>
    <t>2016-10-31_R-003 </t>
  </si>
  <si>
    <t>74150.1, 16052.7, 36020.6 </t>
  </si>
  <si>
    <t>VM</t>
  </si>
  <si>
    <t xml:space="preserve">2016-10-31_R-003_MW </t>
  </si>
  <si>
    <t>Some dim regions, overall high confidence.</t>
  </si>
  <si>
    <t>AA0049</t>
  </si>
  <si>
    <t xml:space="preserve">2016-10-31_R-003_CA </t>
  </si>
  <si>
    <t>main axon is bright, but peripheral branches become very dim. medium confidence.</t>
  </si>
  <si>
    <t xml:space="preserve">2016-10-31_R-004 </t>
  </si>
  <si>
    <t>74557.9, 16023.4, 36027.5 </t>
  </si>
  <si>
    <t xml:space="preserve">2016-10-31_R-004_BDS </t>
  </si>
  <si>
    <t xml:space="preserve"> some dim regions; LVV is a must</t>
  </si>
  <si>
    <t>AA0050</t>
  </si>
  <si>
    <t xml:space="preserve">2016-10-31_R-004_DR </t>
  </si>
  <si>
    <t>Branches fizzle out in raw tiles. Examination with ktx shows that branches traced in raw tiles (from both annotators) are incomplete.</t>
  </si>
  <si>
    <t xml:space="preserve">2016-10-31_R-005 </t>
  </si>
  <si>
    <t>74279.9, 15428.5, 36109.2 </t>
  </si>
  <si>
    <t xml:space="preserve">2016-10-31_R-005_DR </t>
  </si>
  <si>
    <t>AA0051</t>
  </si>
  <si>
    <t xml:space="preserve">2016-10-31_R-005_CA </t>
  </si>
  <si>
    <t>Signal is pretty good. some dim areas. overall high confidence</t>
  </si>
  <si>
    <t xml:space="preserve">2016-10-31_R-006 </t>
  </si>
  <si>
    <t>76539.7, 14312.8, 37326.2 </t>
  </si>
  <si>
    <t xml:space="preserve">2016-10-31_R-006_MW </t>
  </si>
  <si>
    <t>Dim signal in some branches.</t>
  </si>
  <si>
    <t>AA0052</t>
  </si>
  <si>
    <t xml:space="preserve">2016-10-31_R-006_DR </t>
  </si>
  <si>
    <t xml:space="preserve">2016-10-31_R-007 </t>
  </si>
  <si>
    <t xml:space="preserve">76224.5, 14233.8, 37065.2 </t>
  </si>
  <si>
    <t xml:space="preserve">2016-10-31_R-008 </t>
  </si>
  <si>
    <t xml:space="preserve">76070.9, 14203.6, 37076.3 </t>
  </si>
  <si>
    <t xml:space="preserve">2016-10-31_R-008_MW </t>
  </si>
  <si>
    <t>Main axon very bright. Most branches fizzle out near thalamus? and am not able to trace them. Some Ends fizzle out. Low overall confidence.</t>
  </si>
  <si>
    <t xml:space="preserve">2016-10-31_R-009 </t>
  </si>
  <si>
    <t>75888.2, 14450.3, 37216.0 </t>
  </si>
  <si>
    <t xml:space="preserve">2016-10-31_R-009_AZ </t>
  </si>
  <si>
    <t>small</t>
  </si>
  <si>
    <t>AA0053</t>
  </si>
  <si>
    <t xml:space="preserve">2016-10-31_R-009_PB </t>
  </si>
  <si>
    <t xml:space="preserve">2016-10-31_R-010 </t>
  </si>
  <si>
    <t xml:space="preserve">76089.5, 14410.2, 37163.3 </t>
  </si>
  <si>
    <t xml:space="preserve">2016-10-31_R-010_CA </t>
  </si>
  <si>
    <t>Extremely ambiguous. No Idea if correct or not.</t>
  </si>
  <si>
    <t xml:space="preserve">2016-10-31_R-010_AZ </t>
  </si>
  <si>
    <t>Not sure if correct. Could also be tracing dendrites in some areas- no way to tell.</t>
  </si>
  <si>
    <t xml:space="preserve">2016-10-31_R-011 </t>
  </si>
  <si>
    <t xml:space="preserve">74280.2, 16027.3, 35930.4 </t>
  </si>
  <si>
    <t xml:space="preserve">2016-10-31_R-012 </t>
  </si>
  <si>
    <t>74368.3, 15772.5, 35946.2 </t>
  </si>
  <si>
    <t xml:space="preserve">2016-10-31_R-012_DR </t>
  </si>
  <si>
    <t>Starts out strong, ends inevitably become too dim to trace.</t>
  </si>
  <si>
    <t>AA0054</t>
  </si>
  <si>
    <t xml:space="preserve">2016-10-31_R-012_CA </t>
  </si>
  <si>
    <t>main axon is bright, most branches are dim to very dim. low-medium confidence. structure looks like it makes sense, though.</t>
  </si>
  <si>
    <t xml:space="preserve">2016-10-31_R-013 </t>
  </si>
  <si>
    <t>74420.4, 15563.9, 35855.0 </t>
  </si>
  <si>
    <t xml:space="preserve">2016-10-31_R-013_GB </t>
  </si>
  <si>
    <t>AA0055</t>
  </si>
  <si>
    <t xml:space="preserve">2016-10-31_R-013_MW </t>
  </si>
  <si>
    <t xml:space="preserve">2016-10-31_R-014 </t>
  </si>
  <si>
    <t xml:space="preserve">76694.1, 14305.2, 37324.1 </t>
  </si>
  <si>
    <t xml:space="preserve">2016-10-31_R-014_MW </t>
  </si>
  <si>
    <t>No smaller branches can be seen in Horta; but can be traced in LVV. Some problem ends due to this (Consensus Attempted on 02/23/2017).</t>
  </si>
  <si>
    <t xml:space="preserve">2016-10-31_R-014_DR </t>
  </si>
  <si>
    <t xml:space="preserve">2016-10-31_R-015 </t>
  </si>
  <si>
    <t>74524.7, 15472.7, 36288.5 </t>
  </si>
  <si>
    <t>MD</t>
  </si>
  <si>
    <t xml:space="preserve">2016-10-31_R-015_AZ </t>
  </si>
  <si>
    <t>dim side branches</t>
  </si>
  <si>
    <t>AA0056</t>
  </si>
  <si>
    <t xml:space="preserve">2016-10-31_R-015_BDS </t>
  </si>
  <si>
    <t xml:space="preserve">2016-10-31_R-016 </t>
  </si>
  <si>
    <t xml:space="preserve">74364.5, 15638.3, 35871.4 </t>
  </si>
  <si>
    <t xml:space="preserve">MD </t>
  </si>
  <si>
    <t xml:space="preserve">2016-10-31_R-016_CA </t>
  </si>
  <si>
    <t>main axon starts out strong, becomes untraceable after 2000 um. signal is worse with ktx</t>
  </si>
  <si>
    <t xml:space="preserve">2016-10-31_R-017 </t>
  </si>
  <si>
    <t>75900.7, 14212.7, 36940.2 </t>
  </si>
  <si>
    <t xml:space="preserve">2016-10-31_R-017_AZ </t>
  </si>
  <si>
    <t>dim side branches, fizzles out, not sure if correct</t>
  </si>
  <si>
    <t xml:space="preserve">2016-10-31_R-017_MW </t>
  </si>
  <si>
    <t xml:space="preserve">2016-10-31_R-018 </t>
  </si>
  <si>
    <t>76118.8, 14129.2, 36950.2 </t>
  </si>
  <si>
    <t xml:space="preserve"> CA1 </t>
  </si>
  <si>
    <t xml:space="preserve">2016-10-31_R-018_BDS </t>
  </si>
  <si>
    <t xml:space="preserve"> 03/17/2017 </t>
  </si>
  <si>
    <t xml:space="preserve"> Neuron is small</t>
  </si>
  <si>
    <t xml:space="preserve">AA0057_x000D_
</t>
  </si>
  <si>
    <t xml:space="preserve">2016-10-31_R-018_GB </t>
  </si>
  <si>
    <t>(Johan) Soma Marked as 'basic cell groups'</t>
  </si>
  <si>
    <t xml:space="preserve">2016-10-31_R-019  </t>
  </si>
  <si>
    <t>76023.8, 14206.6, 36859.5  </t>
  </si>
  <si>
    <t xml:space="preserve">SUBd  </t>
  </si>
  <si>
    <t xml:space="preserve">2016-10-31_R-019_PB </t>
  </si>
  <si>
    <t>Some very dim areas</t>
  </si>
  <si>
    <t>AA0058</t>
  </si>
  <si>
    <t xml:space="preserve">2016-10-31_R-019_BDS </t>
  </si>
  <si>
    <t xml:space="preserve"> Neuron is small, some branches may have been missed due to noisy/dim signal.</t>
  </si>
  <si>
    <t xml:space="preserve">2016-10-31_R-020 </t>
  </si>
  <si>
    <t>76347.1, 15076.3, 32530.4 </t>
  </si>
  <si>
    <t xml:space="preserve">PT-ALM </t>
  </si>
  <si>
    <t xml:space="preserve">2016-10-31_R-020_AZ </t>
  </si>
  <si>
    <t>Signal is extremely dim, even when using ktx, fizzles out, unsure if correct</t>
  </si>
  <si>
    <t xml:space="preserve">2016-10-31_R-020_MW </t>
  </si>
  <si>
    <t>Able to complete with ktx. (Johan) looks incomplete and i cant go back to check it.</t>
  </si>
  <si>
    <t xml:space="preserve">2016-10-31_R-021 </t>
  </si>
  <si>
    <t xml:space="preserve">76249.3, 14747.5, 31987.3 </t>
  </si>
  <si>
    <t xml:space="preserve">ALM </t>
  </si>
  <si>
    <t xml:space="preserve">2016-10-31_R-021_CA </t>
  </si>
  <si>
    <t>signal is OK, axon appears to come out of dendrite. superficial cortical neuron.</t>
  </si>
  <si>
    <t xml:space="preserve">2016-10-31_R-021_GB </t>
  </si>
  <si>
    <t xml:space="preserve">2016-10-31_R-022 </t>
  </si>
  <si>
    <t>76164.5, 14847.1, 32134.9 </t>
  </si>
  <si>
    <t>ALM</t>
  </si>
  <si>
    <t xml:space="preserve">2016-10-31_R-022_CA </t>
  </si>
  <si>
    <t>signal is good near the soma, gets very bad further out where all the branches are. unsure if I should continue or not.
UPDATE: signal looks a little better with ktx/unmixing. Just above the untraceable threshold now. still medium confidence.</t>
  </si>
  <si>
    <t xml:space="preserve">AA0059_x000D_
</t>
  </si>
  <si>
    <t xml:space="preserve">2016-10-31_R-022_BDS </t>
  </si>
  <si>
    <t xml:space="preserve"> Unique traces look very different, albeit projecting to same location.</t>
  </si>
  <si>
    <t xml:space="preserve">2016-10-31_R-023 </t>
  </si>
  <si>
    <t>76249.0, 14771.8, 32423.9 </t>
  </si>
  <si>
    <t xml:space="preserve">2016-10-31_R-023_AZ </t>
  </si>
  <si>
    <t>ends fizzle out, impossible to tell what goes where. Fixed with KTX.</t>
  </si>
  <si>
    <t>AA0060</t>
  </si>
  <si>
    <t xml:space="preserve">2016-10-31_R-023_BDS  </t>
  </si>
  <si>
    <t xml:space="preserve"> 3/21/2017 </t>
  </si>
  <si>
    <t xml:space="preserve">2016-10-31_R-024 </t>
  </si>
  <si>
    <t>76222.3, 15073.0, 32358.5 </t>
  </si>
  <si>
    <t xml:space="preserve">2016-10-31_R-024_CA </t>
  </si>
  <si>
    <t>signal is decent, although "fluffy". Makes it difficult to resolve crossovers and regions of high density. 
Medium confidence. does not appear to project to the striatum.</t>
  </si>
  <si>
    <t>AA0061</t>
  </si>
  <si>
    <t xml:space="preserve"> 2016-10-31_R-024_GB </t>
  </si>
  <si>
    <t>Problem With consensus file. Fix when KTX-load only is available.Fixed</t>
  </si>
  <si>
    <t xml:space="preserve">2016-10-31_R-025 </t>
  </si>
  <si>
    <t xml:space="preserve">76101.5, 14876.8, 32419.6 </t>
  </si>
  <si>
    <t xml:space="preserve">2016-10-31_R-026 </t>
  </si>
  <si>
    <t>76221.3, 14881.1, 32795.1 </t>
  </si>
  <si>
    <t xml:space="preserve">2016-10-31_R-026_DR </t>
  </si>
  <si>
    <t>Signal is extremely dim when using raw tiles; However, the rendered ktx tiles boost the signal significantly.</t>
  </si>
  <si>
    <t>AA0062</t>
  </si>
  <si>
    <t xml:space="preserve">2016-10-31_R-026_MW </t>
  </si>
  <si>
    <t xml:space="preserve">2016-10-31_R-027 </t>
  </si>
  <si>
    <t>76097.6, 14832.1, 33750.0 </t>
  </si>
  <si>
    <t xml:space="preserve"> CTx-MOp </t>
  </si>
  <si>
    <t xml:space="preserve">2016-10-31_R-027_AZ </t>
  </si>
  <si>
    <t>AA0063</t>
  </si>
  <si>
    <t xml:space="preserve">2016-10-31_R-027_BDS </t>
  </si>
  <si>
    <t> several natural loops (morphology)</t>
  </si>
  <si>
    <t xml:space="preserve">2016-10-31_R-028 </t>
  </si>
  <si>
    <t>76074.4, 14373.7, 33110.9 </t>
  </si>
  <si>
    <t xml:space="preserve">2016-10-31_R-028_CA </t>
  </si>
  <si>
    <t>signal is OK in most regions, dim in some. overall medium confidence. structure looks like ones we have seen before.</t>
  </si>
  <si>
    <t>AA0064</t>
  </si>
  <si>
    <t xml:space="preserve">2016-10-31_R-028_BDS </t>
  </si>
  <si>
    <t xml:space="preserve">2016-10-31_R-029 </t>
  </si>
  <si>
    <t>75884.8, 14950.8, 33239.1 </t>
  </si>
  <si>
    <t xml:space="preserve">2016-10-31_R-029_MW </t>
  </si>
  <si>
    <t>Axon indistinguishable. Fixed with KTX</t>
  </si>
  <si>
    <t>AA0229</t>
  </si>
  <si>
    <t xml:space="preserve">2016-10-31_R-029_AZ </t>
  </si>
  <si>
    <t xml:space="preserve">2016-10-31_R-030 </t>
  </si>
  <si>
    <t xml:space="preserve">76019.0, 14270.9, 33196.9 </t>
  </si>
  <si>
    <t>Axon indistinguishable</t>
  </si>
  <si>
    <t xml:space="preserve">2016-10-31_R-031 </t>
  </si>
  <si>
    <t>76194.7, 14310.6, 33249.6 </t>
  </si>
  <si>
    <t xml:space="preserve">2016-10-31_R-031_CA </t>
  </si>
  <si>
    <t>signal is decent, dim in several regions. Large cortical neuron.</t>
  </si>
  <si>
    <t>AA0065</t>
  </si>
  <si>
    <t xml:space="preserve">2016-10-31_R-031_AZ </t>
  </si>
  <si>
    <t xml:space="preserve">2016-10-31_R-032 </t>
  </si>
  <si>
    <t xml:space="preserve">76238.4, 14940.3, 32427.0 </t>
  </si>
  <si>
    <t xml:space="preserve">2016-10-31_R-032_CA </t>
  </si>
  <si>
    <t>untraceable even though signal is visible. too many indiscernible crossovers early on.</t>
  </si>
  <si>
    <t xml:space="preserve">2016-10-31_G-001 </t>
  </si>
  <si>
    <t>74462.6, 14055.1, 34968.6 </t>
  </si>
  <si>
    <t xml:space="preserve">2016-10-31_G-001_CA </t>
  </si>
  <si>
    <t>signal is fair, not excellent. Still do-able. medium confidence.</t>
  </si>
  <si>
    <t>AA0066</t>
  </si>
  <si>
    <t xml:space="preserve">2016-10-31_G-001_BDS </t>
  </si>
  <si>
    <t xml:space="preserve">2016-10-31_G-002 </t>
  </si>
  <si>
    <t>74372.4, 14310.6, 35145.8 </t>
  </si>
  <si>
    <t xml:space="preserve">2016-10-31_G-002_PB </t>
  </si>
  <si>
    <t>AA0067</t>
  </si>
  <si>
    <t xml:space="preserve">2016-10-31_G-002_CA </t>
  </si>
  <si>
    <t>signal is good.</t>
  </si>
  <si>
    <t xml:space="preserve">2016-10-31_G-003 </t>
  </si>
  <si>
    <t>74123.5, 15541.2, 35403.1 </t>
  </si>
  <si>
    <t xml:space="preserve">VA </t>
  </si>
  <si>
    <t xml:space="preserve">2016-10-31_G-003_MW </t>
  </si>
  <si>
    <t>Signal is good, but dense regions caused problems in consensus.</t>
  </si>
  <si>
    <t>AA0068</t>
  </si>
  <si>
    <t xml:space="preserve">2016-10-31_G-003_BDS </t>
  </si>
  <si>
    <t xml:space="preserve">2016-10-31_G-004 </t>
  </si>
  <si>
    <t>74276.4, 15570.6, 35318.8 </t>
  </si>
  <si>
    <t xml:space="preserve">2016-10-31_G-004_MW </t>
  </si>
  <si>
    <t>AA0069</t>
  </si>
  <si>
    <t xml:space="preserve">2016-10-31_G-004_BDS </t>
  </si>
  <si>
    <t xml:space="preserve"> Some dim/dense regions, but overall good</t>
  </si>
  <si>
    <t xml:space="preserve">2016-10-31_G-005 </t>
  </si>
  <si>
    <t xml:space="preserve">74120.0, 15493.4, 34950.7 </t>
  </si>
  <si>
    <t xml:space="preserve">2016-10-31_G-005_PB </t>
  </si>
  <si>
    <t>RSP too complex for accurate consensus</t>
  </si>
  <si>
    <t xml:space="preserve">2016-10-31_G-005_GB </t>
  </si>
  <si>
    <t xml:space="preserve"> Difficult morphology in RSP</t>
  </si>
  <si>
    <t xml:space="preserve">2016-10-31_G-006 </t>
  </si>
  <si>
    <t>74209.1, 15689.8, 34851.6 </t>
  </si>
  <si>
    <t xml:space="preserve">2016-10-31_G-006_CA </t>
  </si>
  <si>
    <t>Signal is pretty good. Unsure about morphology in a couple regions. Overall high confidence.</t>
  </si>
  <si>
    <t>AA0070</t>
  </si>
  <si>
    <t xml:space="preserve">2016-10-31_G-006_AZ </t>
  </si>
  <si>
    <t xml:space="preserve">2016-10-31_G-007 </t>
  </si>
  <si>
    <t xml:space="preserve">73851.2, 15576.2, 34984.4 </t>
  </si>
  <si>
    <t xml:space="preserve">2016-10-31_G-007_MW </t>
  </si>
  <si>
    <t xml:space="preserve">2016-10-31_G-007_DR </t>
  </si>
  <si>
    <t>Dense arborization. Arborization in region appears to come from at least two different neurons.
Low confidence in traces, manual reconstruction in dense region impractical</t>
  </si>
  <si>
    <t xml:space="preserve">2016-10-31_G-008 </t>
  </si>
  <si>
    <t xml:space="preserve">74696.1, 15829.4, 35414.2 </t>
  </si>
  <si>
    <t xml:space="preserve">2016-10-31_G-008_CA </t>
  </si>
  <si>
    <t>signal is even worse with the ktx, despite less auto-fluorescence. Strongly believe this is still untraceable.</t>
  </si>
  <si>
    <t xml:space="preserve">2016-10-31_G-009 </t>
  </si>
  <si>
    <t>76923.2, 14623.2, 37668.9 </t>
  </si>
  <si>
    <t xml:space="preserve">2016-10-31_G-009_PB </t>
  </si>
  <si>
    <t>AA0071</t>
  </si>
  <si>
    <t xml:space="preserve">2016-10-31_G-009_AZ </t>
  </si>
  <si>
    <t xml:space="preserve">2016-10-31_G-010 </t>
  </si>
  <si>
    <t>76844.3, 14801.0, 37750.2 </t>
  </si>
  <si>
    <t xml:space="preserve">2016-10-31_G-010_BDS </t>
  </si>
  <si>
    <t xml:space="preserve"> Good signal. Bipolar morphology</t>
  </si>
  <si>
    <t>AA0072</t>
  </si>
  <si>
    <t xml:space="preserve">2016-10-31_G-010_GB </t>
  </si>
  <si>
    <t xml:space="preserve">2016-10-31_G-011 </t>
  </si>
  <si>
    <t>74174.7, 15252.3, 35220.2 </t>
  </si>
  <si>
    <t xml:space="preserve">2016-10-31_G-011_PB </t>
  </si>
  <si>
    <t>AA0073</t>
  </si>
  <si>
    <t xml:space="preserve">2016-10-31_G-011_BDS </t>
  </si>
  <si>
    <t xml:space="preserve"> Some dense regions, but overall good and bright</t>
  </si>
  <si>
    <t xml:space="preserve">2016-10-31_G-012 </t>
  </si>
  <si>
    <t>74807.0, 15761.8, 35522.8 </t>
  </si>
  <si>
    <t xml:space="preserve">2016-10-31_G-012_DR </t>
  </si>
  <si>
    <t>AA0074</t>
  </si>
  <si>
    <t xml:space="preserve">2016-10-31_G-012_AZ </t>
  </si>
  <si>
    <t xml:space="preserve">2016-10-31_G-013 </t>
  </si>
  <si>
    <t xml:space="preserve">74342.4, 15647.6, 35348.8 </t>
  </si>
  <si>
    <t xml:space="preserve">2016-10-31_G-013_CA </t>
  </si>
  <si>
    <t>signal is 5/10. small neuron, very low confidence. Still untraceable with ktx.</t>
  </si>
  <si>
    <t xml:space="preserve">2016-10-31_G-013_BDS </t>
  </si>
  <si>
    <t xml:space="preserve">2016-10-31_G-014 </t>
  </si>
  <si>
    <t xml:space="preserve">74314.2, 15503.0, 35073.6 </t>
  </si>
  <si>
    <t xml:space="preserve">2016-10-31_G-014_GB </t>
  </si>
  <si>
    <t>some dim signals</t>
  </si>
  <si>
    <t xml:space="preserve">2016-10-31_G-014_MW </t>
  </si>
  <si>
    <t>Some areas not traced due to tile loading problem</t>
  </si>
  <si>
    <t xml:space="preserve">2016-10-31_G-015 </t>
  </si>
  <si>
    <t>74482.3, 15619.9, 35109.9 </t>
  </si>
  <si>
    <t xml:space="preserve">2016-10-31_G-015_MW </t>
  </si>
  <si>
    <t>AA0075</t>
  </si>
  <si>
    <t xml:space="preserve">2016-10-31_G-015_CA </t>
  </si>
  <si>
    <t>signal is dim and beaded. medium confidence. Structure looks reasonable.</t>
  </si>
  <si>
    <t xml:space="preserve">2016-10-31_G-016 </t>
  </si>
  <si>
    <t>74114.6, 15459.4, 35005.0 </t>
  </si>
  <si>
    <t xml:space="preserve">2016-10-31_G-016_PB </t>
  </si>
  <si>
    <t>AA0076</t>
  </si>
  <si>
    <t xml:space="preserve">2016-10-31_G-016_BDS </t>
  </si>
  <si>
    <t>Sample</t>
  </si>
  <si>
    <t>2017-01-15_G-001</t>
  </si>
  <si>
    <t>76154.1, 15731.2, 34878.9</t>
  </si>
  <si>
    <t>AV-TH</t>
  </si>
  <si>
    <t>full-2nd render</t>
  </si>
  <si>
    <t>Lots of doubling, not specific to any region. Makes dense region difficult to trace out.</t>
  </si>
  <si>
    <t>AA0015</t>
  </si>
  <si>
    <t>2017-01-15_G-002</t>
  </si>
  <si>
    <t>76104.2, 15975.6, 34762.6</t>
  </si>
  <si>
    <t>full render</t>
  </si>
  <si>
    <t>AA0016</t>
  </si>
  <si>
    <t>2017-01-15_G-003</t>
  </si>
  <si>
    <t>76308.0, 16370.9, 34559.0</t>
  </si>
  <si>
    <t>TH</t>
  </si>
  <si>
    <t>Only Cameron had uniques.</t>
  </si>
  <si>
    <t>AA0017</t>
  </si>
  <si>
    <t>signal is OK, pretty dim in some regions. Morphology is confusing at times. Medium-high confidence.</t>
  </si>
  <si>
    <t>2017-01-15_G-004</t>
  </si>
  <si>
    <t>76282.6, 15766.5, 34628.8</t>
  </si>
  <si>
    <t>Signal is good. Dense areas hard to see in horta, LVV helps.</t>
  </si>
  <si>
    <t>AA0018</t>
  </si>
  <si>
    <t>(Johan) Soma Marked as 'basic cell groups'</t>
  </si>
  <si>
    <t>2017-01-15_G-005</t>
  </si>
  <si>
    <t>76354.7, 16074.8, 34629.3</t>
  </si>
  <si>
    <t>Initial part of axon slightly confusing, but after first tile, everything is fine. Very bright</t>
  </si>
  <si>
    <t>AA0019</t>
  </si>
  <si>
    <t>2017-01-15_G-006</t>
  </si>
  <si>
    <t>79263.7, 14667.1, 37776.0</t>
  </si>
  <si>
    <t>AA020</t>
  </si>
  <si>
    <t>signal is good. A couple regions where axon bundling occurs.</t>
  </si>
  <si>
    <t>2017-01-15_G-007</t>
  </si>
  <si>
    <t>79252.8, 14658.0, 37843.9</t>
  </si>
  <si>
    <t>On hold until other neuron has been completed. (now done)</t>
  </si>
  <si>
    <t>AA021</t>
  </si>
  <si>
    <t>2017-01-15_G-008</t>
  </si>
  <si>
    <t>79127.5, 14310.4, 37932.2</t>
  </si>
  <si>
    <t>100% consensus. (Johan) Soma Marked as 'basic cell groups'</t>
  </si>
  <si>
    <t>AA022</t>
  </si>
  <si>
    <t>Signal is pretty good, medium-high confidence. A lot of doubling both in LVV and HORTA. morphology is weird.</t>
  </si>
  <si>
    <t>2017-01-15_G-009</t>
  </si>
  <si>
    <t>76621.3, 16126.3, 35064.0</t>
  </si>
  <si>
    <t>AA023</t>
  </si>
  <si>
    <t>cortical branches are OK, signal becomes extremely dim in the striatum. Likely incomplete in that region.</t>
  </si>
  <si>
    <t>2017-01-15_G-010</t>
  </si>
  <si>
    <t>79315.4, 14687.5, 37970.1</t>
  </si>
  <si>
    <t>AA024</t>
  </si>
  <si>
    <t>2017-01-15_G-011</t>
  </si>
  <si>
    <t>79367.6, 14290.2, 38404.3</t>
  </si>
  <si>
    <t>Postsubiculum</t>
  </si>
  <si>
    <t>signal is pretty good. morphology is interesting.</t>
  </si>
  <si>
    <t>AA0025</t>
  </si>
  <si>
    <t>2017-01-15_G-012</t>
  </si>
  <si>
    <t>76026.3, 15809.0, 35032.6</t>
  </si>
  <si>
    <t>Extremely dim. Could be incomplete because a lot of ends fade out.</t>
  </si>
  <si>
    <t>2017-01-15_G-013</t>
  </si>
  <si>
    <t>76176.5, 15619.3, 35006.6</t>
  </si>
  <si>
    <t>Only Perry finished, but Amina and Perry completed a consensus.</t>
  </si>
  <si>
    <t>axon projects to and branches in the post-subiculum. most endpoints too dim to trace, decided to stop. Structure similar to G-014</t>
  </si>
  <si>
    <t>2017-01-15_G-014</t>
  </si>
  <si>
    <t>75964.0, 15583.0, 35010.6</t>
  </si>
  <si>
    <t>low confidence, many ends fizzle out</t>
  </si>
  <si>
    <t>signal starts out dim, gets better, then gets very dim in the post-subiculum. Decided to stop, too little confidence.</t>
  </si>
  <si>
    <t>2017-01-15_G-015</t>
  </si>
  <si>
    <t>79360.5, 14736.6, 38060.0</t>
  </si>
  <si>
    <t>HY</t>
  </si>
  <si>
    <t>AA0026</t>
  </si>
  <si>
    <t>nice</t>
  </si>
  <si>
    <t>2017-01-15_G-016</t>
  </si>
  <si>
    <t>79270.4, 14438.8, 38129.9</t>
  </si>
  <si>
    <t>Traced everything coming out of soma, still could not find axon. Neurites exported.</t>
  </si>
  <si>
    <t>Axon indistinguishable.</t>
  </si>
  <si>
    <t>2017-01-15_G-017</t>
  </si>
  <si>
    <t>79026.2, 13954.9, 37853.4 </t>
  </si>
  <si>
    <t>AA0027</t>
  </si>
  <si>
    <t>signal is pretty good. High confidence.</t>
  </si>
  <si>
    <t>2017-01-15_G-018</t>
  </si>
  <si>
    <t>79192.7, 13658.2, 38017.1 </t>
  </si>
  <si>
    <t xml:space="preserve">Atypical axon. Low confidence tracing. signal is good. 100% consensus- no uniques </t>
  </si>
  <si>
    <t>AA028</t>
  </si>
  <si>
    <t>very dense around soma</t>
  </si>
  <si>
    <t>2017-01-15_G-019</t>
  </si>
  <si>
    <t>79634.6, 14078.9, 38061.0 </t>
  </si>
  <si>
    <t>Primary visual area</t>
  </si>
  <si>
    <t xml:space="preserve"> 03/24/2017 </t>
  </si>
  <si>
    <t xml:space="preserve"> 03/28/2017 </t>
  </si>
  <si>
    <t>Axon found</t>
  </si>
  <si>
    <t>Traced all neurites, axon is indistinguishable from dendrites. neurites exported.</t>
  </si>
  <si>
    <t>2017-01-15_G-020</t>
  </si>
  <si>
    <t xml:space="preserve">79269.1, 14438.3, 38127.9 </t>
  </si>
  <si>
    <t>Traced all neurites. Axon indistinguishable from dendrites.</t>
  </si>
  <si>
    <t>Too dense</t>
  </si>
  <si>
    <t>2017-01-15_G-021</t>
  </si>
  <si>
    <t>76223.6, 15756.7, 34536.5 </t>
  </si>
  <si>
    <t>Found while tracing G-013. Follows similar contour. Really dim and can't be sure if 100% correct.</t>
  </si>
  <si>
    <t xml:space="preserve">AA0029_x000D_
</t>
  </si>
  <si>
    <t>Really dim in projection area. Medium confidance in traces.</t>
  </si>
  <si>
    <t>2017-01-15_G-022</t>
  </si>
  <si>
    <t>76027.6, 15688.3, 34954.7</t>
  </si>
  <si>
    <t>Signal is good but very dense in the main projection region (post-subiculum). uncertain about correctness. exported to unfinished neuron folder</t>
  </si>
  <si>
    <t>2017-01-15_G-023</t>
  </si>
  <si>
    <t>76135.2, 15857.1, 35032.1</t>
  </si>
  <si>
    <t>Main axon has good signal, but projection to post-subiculum is too dim and all problem ends, but clearly identical cell type as G-022. Exported to unfinished folder.</t>
  </si>
  <si>
    <t>2017-01-15_G-024</t>
  </si>
  <si>
    <t>79216.2, 14615.9, 38015.6</t>
  </si>
  <si>
    <t>AA0030</t>
  </si>
  <si>
    <t>2017-01-15_G-025</t>
  </si>
  <si>
    <t>80011.1, 15074.6, 38038.0</t>
  </si>
  <si>
    <t>Presubiculum</t>
  </si>
  <si>
    <t>AA031</t>
  </si>
  <si>
    <t>2017-01-15_G-026</t>
  </si>
  <si>
    <t>79657.1, 15127.5, 38137.8</t>
  </si>
  <si>
    <t xml:space="preserve">Seems too small to be complete. axon bundling. Can't make accurate consensus </t>
  </si>
  <si>
    <t>2017-01-15_G-027</t>
  </si>
  <si>
    <t>79355.0, 14738.8, 38051.0</t>
  </si>
  <si>
    <t>AA0032</t>
  </si>
  <si>
    <t>2017-01-15_G-028</t>
  </si>
  <si>
    <t>79422.3, 14808.7, 38047.0</t>
  </si>
  <si>
    <t>AA0033</t>
  </si>
  <si>
    <t>2017-01-15_G-029</t>
  </si>
  <si>
    <t>79942.3, 15419.5, 38003.6</t>
  </si>
  <si>
    <t xml:space="preserve">main axon starts off strong, but signal gets pretty dim. </t>
  </si>
  <si>
    <t>Signal dims, most likely incomplete.</t>
  </si>
  <si>
    <t>2017-02-22_G-001</t>
  </si>
  <si>
    <t>74380.8, 15660.8, 36155.3</t>
  </si>
  <si>
    <t>DG</t>
  </si>
  <si>
    <t>Branches dim and fizzle out; too many problem ends</t>
  </si>
  <si>
    <t>All branches seemingly  fizzle out and are difficult to follow as you get further from soma </t>
  </si>
  <si>
    <t>2017-02-22_G-002</t>
  </si>
  <si>
    <t>74327.4, 15826.5, 36156.3</t>
  </si>
  <si>
    <t xml:space="preserve">Main axon is strong, but all branches fizzle out very quickly. </t>
  </si>
  <si>
    <t>2017-02-22_G-003</t>
  </si>
  <si>
    <t>74333.8, 15560.8, 36139.8</t>
  </si>
  <si>
    <t>Branches very dim; probably missing some. Not sure if complete.</t>
  </si>
  <si>
    <t>2017-02-22_G-004</t>
  </si>
  <si>
    <t>74442.2, 15882.5, 35987.7</t>
  </si>
  <si>
    <t>Branches end too soon to be correct.</t>
  </si>
  <si>
    <t>2017-02-22_G-005</t>
  </si>
  <si>
    <t>74273.2, 15854.9, 35921.9</t>
  </si>
  <si>
    <t>2017-02-22_G-006</t>
  </si>
  <si>
    <t>74145.7, 15949.2, 36020.6</t>
  </si>
  <si>
    <t>TH-VAL</t>
  </si>
  <si>
    <t>Side branches become really dim; some may be missing; not sure if complete</t>
  </si>
  <si>
    <t>2017-02-22_G-007</t>
  </si>
  <si>
    <t>74499.7, 16532.8, 35251.8</t>
  </si>
  <si>
    <t>unsure if correct. dim signal</t>
  </si>
  <si>
    <t>2017-02-22_G-008</t>
  </si>
  <si>
    <t>74561.8, 16489.9, 35192.2</t>
  </si>
  <si>
    <t xml:space="preserve">HY </t>
  </si>
  <si>
    <t>In Progress</t>
  </si>
  <si>
    <t>traced everything coming out which was very little; Axon indistinguishable.</t>
  </si>
  <si>
    <t>2017-02-22_G-009</t>
  </si>
  <si>
    <t>74361.2, 16046.0, 35158.3</t>
  </si>
  <si>
    <t>(Johan) Looks decent.</t>
  </si>
  <si>
    <t>AA0138</t>
  </si>
  <si>
    <t>Main axon is strong, but all branches fizzle out very quickly. </t>
  </si>
  <si>
    <t>2017-02-22_G-010</t>
  </si>
  <si>
    <t>74593.7, 16376.5, 35304.3</t>
  </si>
  <si>
    <t xml:space="preserve">no axon to be found. denrites are clear and bright. </t>
  </si>
  <si>
    <t>found axon, but becomes too dim to trace after a couple of tiles</t>
  </si>
  <si>
    <t>2017-02-22_G-011</t>
  </si>
  <si>
    <t>76828.1, 14827.8, 37543.8</t>
  </si>
  <si>
    <t xml:space="preserve">Branches very dim. low confidence </t>
  </si>
  <si>
    <t>AA0139</t>
  </si>
  <si>
    <t>signal is fine in the main projection region, dim near the soma</t>
  </si>
  <si>
    <t>2017-02-22_G-012</t>
  </si>
  <si>
    <t>77326.3, 15421.2, 37419.4</t>
  </si>
  <si>
    <t>axon is very small, signal is bright. interesting neuron, have not seen one like this before.</t>
  </si>
  <si>
    <t>AA0091</t>
  </si>
  <si>
    <t>2017-02-22_G-013</t>
  </si>
  <si>
    <t>74858.2, 16384.5, 35176.3</t>
  </si>
  <si>
    <t>(Johan) Looks very probablamatic and also goes into stitching problem area.</t>
  </si>
  <si>
    <t>just a large single axon</t>
  </si>
  <si>
    <t>2017-02-22_G-014</t>
  </si>
  <si>
    <t>74421.8, 16373.0, 35271.8</t>
  </si>
  <si>
    <t>questionable axon, though we both had the same tracing</t>
  </si>
  <si>
    <t>AA0141</t>
  </si>
  <si>
    <t>goes out of HY; some branches are dim. (Johan) Seems to go to spinal chord? Noticed few missing branches in one location, added to consensus file.</t>
  </si>
  <si>
    <t>2017-02-22_G-015</t>
  </si>
  <si>
    <t>77264.8, 15375.0, 37890.4</t>
  </si>
  <si>
    <t>SUB</t>
  </si>
  <si>
    <t>signal is pretty decent. some dim regions. (Johan) Highly questionable ends. Marked as incomplete.</t>
  </si>
  <si>
    <t>2017-02-22_G-016</t>
  </si>
  <si>
    <t>74575.4, 16475.4, 35248.8</t>
  </si>
  <si>
    <t>2017-02-22_G-017</t>
  </si>
  <si>
    <t>74628.7, 16443.4, 35200.4</t>
  </si>
  <si>
    <t xml:space="preserve">Axon indistinguishable. </t>
  </si>
  <si>
    <t>2017-02-22_G-018</t>
  </si>
  <si>
    <t>74562.4, 16500.9, 35148.0</t>
  </si>
  <si>
    <t>2017-02-22_G-019</t>
  </si>
  <si>
    <t>74583.8, 16544.5, 35199.4</t>
  </si>
  <si>
    <t>2017-02-22_G-020</t>
  </si>
  <si>
    <t>74545.9, 16543.4, 35039.1</t>
  </si>
  <si>
    <t>Perfect consensus (no uniques).</t>
  </si>
  <si>
    <t>2017-02-22_G-021</t>
  </si>
  <si>
    <t>74500.1, 16473.5, 34993.9</t>
  </si>
  <si>
    <t>2017-02-22_G-022</t>
  </si>
  <si>
    <t>74584.5, 16425.2, 35030.9</t>
  </si>
  <si>
    <t>2017-02-22_G-023</t>
  </si>
  <si>
    <t>74652.4, 16469.4, 35052.4</t>
  </si>
  <si>
    <t>2017-02-22_G-024</t>
  </si>
  <si>
    <t>74604.7, 16522.2, 35111.0</t>
  </si>
  <si>
    <t>2017-02-22_G-025</t>
  </si>
  <si>
    <t>74582.1, 16572.3, 35147.0</t>
  </si>
  <si>
    <t>axon indistinguishable. 100% Consensus (no uniques).</t>
  </si>
  <si>
    <t>Axon indistinguishable. Very dim, unsure if correct.</t>
  </si>
  <si>
    <t>2017-02-22_G-026</t>
  </si>
  <si>
    <t>74480.3, 16539.8, 35325.8</t>
  </si>
  <si>
    <t>Axon indistinguishable. Amina had no uniques during consensus.</t>
  </si>
  <si>
    <t>Area at soma is confusing. Too dim to trace out half of neuron.</t>
  </si>
  <si>
    <t>2017-02-22_G-027</t>
  </si>
  <si>
    <t>74533.6, 16467.9, 35511.9</t>
  </si>
  <si>
    <t>100% Consensus (no uniques)</t>
  </si>
  <si>
    <t>2017-02-22_G-028</t>
  </si>
  <si>
    <t>74666.2, 16322.1, 35381.3</t>
  </si>
  <si>
    <t>(Johan) Was on 'Review' seems untraceable.</t>
  </si>
  <si>
    <t>2017-02-22_G-029</t>
  </si>
  <si>
    <t>74758.0, 16371.1, 35427.6</t>
  </si>
  <si>
    <t>(Johan) Saw a few extra branches in location. Updated consensus.Really on the border of visible.</t>
  </si>
  <si>
    <t>AA0142</t>
  </si>
  <si>
    <t>2017-02-22_G-030</t>
  </si>
  <si>
    <t>74516.9, 16440.9, 35349.5</t>
  </si>
  <si>
    <t xml:space="preserve">axon too dim to trace, dendrites fine </t>
  </si>
  <si>
    <t>Ends of axon are either too dim to trace or too ambiguous.</t>
  </si>
  <si>
    <t>2017-02-22_G-031</t>
  </si>
  <si>
    <t>74551.5, 16410.3, 35196.3</t>
  </si>
  <si>
    <t>2017-02-22_G-032</t>
  </si>
  <si>
    <t>74553.3, 16395.8, 35159.3</t>
  </si>
  <si>
    <t>axon indistinguishable, dendrites traced</t>
  </si>
  <si>
    <t>2017-02-22_G-033</t>
  </si>
  <si>
    <t>74564.6, 16390.0, 35008.3</t>
  </si>
  <si>
    <t>axon indistinguishable; everything traced</t>
  </si>
  <si>
    <t>2017-02-22_G-034</t>
  </si>
  <si>
    <t>74570.8, 16437.7, 35005.2</t>
  </si>
  <si>
    <t>2017-02-22_G-035</t>
  </si>
  <si>
    <t>74629.2, 16464.0, 34618.7</t>
  </si>
  <si>
    <t xml:space="preserve">just dendrites, and they are weakly labelled. should ignore this one. </t>
  </si>
  <si>
    <t>2017-02-22_G-036</t>
  </si>
  <si>
    <t>74637.1, 16557.2, 34901.4</t>
  </si>
  <si>
    <t>axon indistinguishable. Bruno had no uniques during consensus.</t>
  </si>
  <si>
    <t>2017-02-22_G-037</t>
  </si>
  <si>
    <t>74600.6, 16589.1, 34926.0</t>
  </si>
  <si>
    <t>2017-02-22_G-038</t>
  </si>
  <si>
    <t>74567.9, 16614.8, 35443.0</t>
  </si>
  <si>
    <t xml:space="preserve">axon too dim/ambiguous to trace </t>
  </si>
  <si>
    <t>axon is dim, ends are too ambiguous to trace completely.</t>
  </si>
  <si>
    <t>2017-02-22_G-039</t>
  </si>
  <si>
    <t>74503.0, 16583.6, 35587.9</t>
  </si>
  <si>
    <t>main axon (if correct one) fizzles out</t>
  </si>
  <si>
    <t>2017-02-22_G-040</t>
  </si>
  <si>
    <t>74529.8, 16663.4, 35707.1</t>
  </si>
  <si>
    <t>could not find axon. dendrites exported</t>
  </si>
  <si>
    <t>2017-02-22_G-041</t>
  </si>
  <si>
    <t>74656.7, 16532.4, 35711.3</t>
  </si>
  <si>
    <t>Axon indistinguishable. Some areas ambiguous.</t>
  </si>
  <si>
    <t>May have found the axon, but is too dim to trace.</t>
  </si>
  <si>
    <t>2017-02-22_G-042</t>
  </si>
  <si>
    <t>74385.0, 16451.7, 35723.6</t>
  </si>
  <si>
    <t>Most of neuron was traced, but all ends fizzle out.</t>
  </si>
  <si>
    <t>Axon gets very dim. Probably incomplete</t>
  </si>
  <si>
    <t>2017-02-22_G-043</t>
  </si>
  <si>
    <t>74431.3, 16384.5, 35460.5</t>
  </si>
  <si>
    <t>No uniques during consensus.</t>
  </si>
  <si>
    <t>2017-02-22_G-044</t>
  </si>
  <si>
    <t>74822.4, 16435.6, 35620.8</t>
  </si>
  <si>
    <t>2017-02-22_G-045</t>
  </si>
  <si>
    <t>75004.6, 16434.4, 35878.8</t>
  </si>
  <si>
    <t>2017-02-22_G-046</t>
  </si>
  <si>
    <t>76922.6, 15050.8, 37859.7</t>
  </si>
  <si>
    <t>signal is decent on one hemisphere, very bad on the other. projects to lateral entorhinal cortex on both sides.</t>
  </si>
  <si>
    <t>2017-02-22_R-001</t>
  </si>
  <si>
    <t>76182.5, 14893.5, 32261.0</t>
  </si>
  <si>
    <t>Primary motor area</t>
  </si>
  <si>
    <t>(Johan). Marked as Incomplete.</t>
  </si>
  <si>
    <t xml:space="preserve">Really dim neuron. Looks incomplete; lots of problem ends. </t>
  </si>
  <si>
    <t>2017-02-22_R-002</t>
  </si>
  <si>
    <t>76051.3, 15040.1, 32482.0</t>
  </si>
  <si>
    <t>Long main projection; side branches are dim</t>
  </si>
  <si>
    <t>branches too dim to be confident on their end points.</t>
  </si>
  <si>
    <t>2017-02-22_G-047</t>
  </si>
  <si>
    <t>77177.8, 15309.6, 37865.5</t>
  </si>
  <si>
    <t>PRE-SUB</t>
  </si>
  <si>
    <t>signal is good until it passes the corpus callosum, then fizzles out.  projects to at least the contralateral medial entorhinal cortex</t>
  </si>
  <si>
    <t>signal is good, but really dim and impossible to trace out completely</t>
  </si>
  <si>
    <t>2017-02-22_R-003</t>
  </si>
  <si>
    <t>75688.3, 14937.4, 32854.0</t>
  </si>
  <si>
    <t>(Johan) Does not seem reliable. Marked as incomplete.</t>
  </si>
  <si>
    <t>Really dim neuron. Looks incomplete; lots of problem ends. </t>
  </si>
  <si>
    <t>2017-02-22_R-004</t>
  </si>
  <si>
    <t>75878.3, 14791.8, 33268.2</t>
  </si>
  <si>
    <t>2017-02-22_R-005</t>
  </si>
  <si>
    <t>75895.5, 14778.4, 33215.3</t>
  </si>
  <si>
    <t>[75867.7, 14830.8, 33255.3]--coordinates for axon::neuron is incomplete and completely fizzles out. </t>
  </si>
  <si>
    <t>Neuron is very dim, all ends fizzle out.</t>
  </si>
  <si>
    <t>2017-02-22_G-048</t>
  </si>
  <si>
    <t>77281.1, 15194.5, 37744.2</t>
  </si>
  <si>
    <t>Branches fizzle out quickly</t>
  </si>
  <si>
    <t>Ends become too confusing/dim to trace with confidence</t>
  </si>
  <si>
    <t>2017-02-22_G-049</t>
  </si>
  <si>
    <t>77095.1, 15524.7, 37861.4</t>
  </si>
  <si>
    <t>(Johan). This neuron seems very unreliable..Marked as incomplete.</t>
  </si>
  <si>
    <t>Axon becomes intertwined with another axon.</t>
  </si>
  <si>
    <t>2017-02-22_G-050</t>
  </si>
  <si>
    <t>77121.6, 15529.5, 37728.8</t>
  </si>
  <si>
    <t>Axon indistinguishable. Seems very small for a Subiculum neuron, would appreciate annother annotator's opinion.</t>
  </si>
  <si>
    <t>really dim neuron; lots of problem ends.(Johan) Marked as incomplete.</t>
  </si>
  <si>
    <t>2017-02-22_G-051</t>
  </si>
  <si>
    <t>77131.4, 15462.9, 37749.3</t>
  </si>
  <si>
    <t>Projection area too dim to trace.</t>
  </si>
  <si>
    <t>too dim to trace</t>
  </si>
  <si>
    <t>2017-02-22_G-052</t>
  </si>
  <si>
    <t>77200.3, 15398.5, 37783.3</t>
  </si>
  <si>
    <t>Axon becomes intertwined with another axon, no way to tell which is correct.</t>
  </si>
  <si>
    <t>2017-02-22_G-053</t>
  </si>
  <si>
    <t>77224.9, 15319.2, 37809.0</t>
  </si>
  <si>
    <t>2017-02-22_G-054</t>
  </si>
  <si>
    <t>76873.6, 15068.9, 37757.6</t>
  </si>
  <si>
    <t>too dim to dracet</t>
  </si>
  <si>
    <t>2017-02-22_G-055</t>
  </si>
  <si>
    <t>77023.9, 15048.0, 37728.8</t>
  </si>
  <si>
    <t>Many  junctions unclear and intertwined; exported axon &amp; dendrites to "Unfinished"</t>
  </si>
  <si>
    <t>2017-02-22_G-056</t>
  </si>
  <si>
    <t>77066.6, 15107.7, 37612.6</t>
  </si>
  <si>
    <t>Signal is dim and very messy near soma, even with ktx.</t>
  </si>
  <si>
    <t xml:space="preserve">signal very dim and beaded near soma, impossible to trace </t>
  </si>
  <si>
    <t>2017-02-22_G-057</t>
  </si>
  <si>
    <t>76778.0, 15112.5, 37263.2</t>
  </si>
  <si>
    <t>Great signal, very small neuron.</t>
  </si>
  <si>
    <t>AA0143</t>
  </si>
  <si>
    <t>Near perfect consensus, no need for uniques.</t>
  </si>
  <si>
    <t>2017-02-22_G-058</t>
  </si>
  <si>
    <t>76805.6, 15164.6, 37333.1</t>
  </si>
  <si>
    <t>AA0144</t>
  </si>
  <si>
    <t>2017-02-22_G-059</t>
  </si>
  <si>
    <t>77042.2, 15278.0, 37408.1</t>
  </si>
  <si>
    <t>AA0145</t>
  </si>
  <si>
    <t>2017-02-22_G-060</t>
  </si>
  <si>
    <t>77002.5, 15246.8, 37367.0</t>
  </si>
  <si>
    <t>AA0146</t>
  </si>
  <si>
    <t>very small neuron, everything from soma traced</t>
  </si>
  <si>
    <t>2017-02-22_G-061</t>
  </si>
  <si>
    <t>76986.2, 15202.9, 37384.5</t>
  </si>
  <si>
    <t>AA0147</t>
  </si>
  <si>
    <t>2017-02-22_G-062</t>
  </si>
  <si>
    <t>76983.9, 15176.4, 37274.5</t>
  </si>
  <si>
    <t>AA0148</t>
  </si>
  <si>
    <t>2017-02-22_G-063</t>
  </si>
  <si>
    <t>77045.8, 15195.4, 37217.0</t>
  </si>
  <si>
    <t>AA0149</t>
  </si>
  <si>
    <t>2017-02-22_G-064</t>
  </si>
  <si>
    <t>77405.9, 14800.3, 37383.5</t>
  </si>
  <si>
    <t xml:space="preserve">morphology does not make sense. Could not agree on consensus </t>
  </si>
  <si>
    <t>2017-02-22_G-065</t>
  </si>
  <si>
    <t>77421.3, 14848.0, 37275.5</t>
  </si>
  <si>
    <t>(Johan) Seems realy really dim. Marked as incomplete.</t>
  </si>
  <si>
    <t>2017-02-22_G-066</t>
  </si>
  <si>
    <t>77450.5, 14857.4, 37234.4</t>
  </si>
  <si>
    <t>Axon fizzles out, no projections can be seen.</t>
  </si>
  <si>
    <t>fizzles out, unable to complete even main branch</t>
  </si>
  <si>
    <t>2017-02-22_G-067</t>
  </si>
  <si>
    <t>77436.6, 14983.4, 37547.9</t>
  </si>
  <si>
    <t xml:space="preserve">could not agree on consensus </t>
  </si>
  <si>
    <t>2017-02-22_G-068</t>
  </si>
  <si>
    <t>76921.0, 15102.4, 37064.8</t>
  </si>
  <si>
    <t>AA0150</t>
  </si>
  <si>
    <t xml:space="preserve">no uniques for consensus </t>
  </si>
  <si>
    <t>2017-02-22_G-069</t>
  </si>
  <si>
    <t>76672.2, 14957.8, 37641.4</t>
  </si>
  <si>
    <t>Auto</t>
  </si>
  <si>
    <t>main axon fizzles out after several tiles</t>
  </si>
  <si>
    <t>2017-02-22_G-070</t>
  </si>
  <si>
    <t>76598.0, 14932.2, 37710.3</t>
  </si>
  <si>
    <t>Axon becomes too dim and beaded to trace with confidence.</t>
  </si>
  <si>
    <t>too dim and too beaded to trace</t>
  </si>
  <si>
    <t>2017-02-22_G-071</t>
  </si>
  <si>
    <t>74288.9, 15112.3, 36045.3</t>
  </si>
  <si>
    <t>AA0151</t>
  </si>
  <si>
    <t>2017-02-22_G-072</t>
  </si>
  <si>
    <t>74567.3, 15918.0, 35218.9</t>
  </si>
  <si>
    <t xml:space="preserve">doesn't seem complete. ends fade out. </t>
  </si>
  <si>
    <t>2017-04-19_G-001</t>
  </si>
  <si>
    <t>[65533.8, 50974.4, 21196.5]</t>
  </si>
  <si>
    <t>2017-04-19_G-001_CA</t>
  </si>
  <si>
    <t>signal starts out fine, gets very bad in main projection region. Exported to unfinished folder.</t>
  </si>
  <si>
    <t>2017-04-19_G-002</t>
  </si>
  <si>
    <t>[65321.4, 51219.9, 21169.5]</t>
  </si>
  <si>
    <t>TH/HY</t>
  </si>
  <si>
    <t>2017-04-19_G-002_AZ</t>
  </si>
  <si>
    <t>main axon fine but becomes really dim, unable to finish tracing</t>
  </si>
  <si>
    <t>2017-04-19_G-003</t>
  </si>
  <si>
    <t>[65632.7, 51514.3, 21180.5]</t>
  </si>
  <si>
    <t>2017-04-19_G-003_DR</t>
  </si>
  <si>
    <t>Bad spotty signal.</t>
  </si>
  <si>
    <t>2017-04-19_G-004</t>
  </si>
  <si>
    <t>[65617.9, 51337.3, 21143.3]</t>
  </si>
  <si>
    <t>2017-04-19_G-004_AZ</t>
  </si>
  <si>
    <t>dim signal, unable to finish tracing out completely</t>
  </si>
  <si>
    <t>2017-04-19_G-005</t>
  </si>
  <si>
    <t>[65532.7, 51529.4, 21206.5]</t>
  </si>
  <si>
    <t>signal fades out in a couple of places, but overall complete; traced everything out of the soma--can't distinguish axon</t>
  </si>
  <si>
    <t>not confident in tracing</t>
  </si>
  <si>
    <t>2017-04-19_G-006</t>
  </si>
  <si>
    <t>[65345.9, 51520.9, 21242.5]</t>
  </si>
  <si>
    <t>2017-04-19_G-006_AZ</t>
  </si>
  <si>
    <t>bad signall, very dim  --everything traced out</t>
  </si>
  <si>
    <t>2017-04-19_G-007</t>
  </si>
  <si>
    <t>[65653.8, 51487.9, 21199.5]</t>
  </si>
  <si>
    <t>2017-04-19_G-007_DR</t>
  </si>
  <si>
    <t>Too many ends fade out to be confident in traces.</t>
  </si>
  <si>
    <t>2017-04-19_G-008</t>
  </si>
  <si>
    <t>[65267.2, 51361.9, 21104.6]</t>
  </si>
  <si>
    <t>2017-04-19_G-008_CA</t>
  </si>
  <si>
    <t>bad signal. --everything traced out</t>
  </si>
  <si>
    <t>2017-04-19_G-009</t>
  </si>
  <si>
    <t>65600.6, 51261.1, 21082.6</t>
  </si>
  <si>
    <t>projects out; somewhat good, but not quite; too many dim ends</t>
  </si>
  <si>
    <t>AA0152</t>
  </si>
  <si>
    <t>Assisted Merge</t>
  </si>
  <si>
    <t>2017-04-19_G-009_SA_DR</t>
  </si>
  <si>
    <t>2017-04-19_G-010</t>
  </si>
  <si>
    <t>[65522.3, 51268.1, 21129.6]</t>
  </si>
  <si>
    <t>2017-04-19_G-010_CA</t>
  </si>
  <si>
    <t>signal starts out strong, becomes untraceable quickly  --everything traced out</t>
  </si>
  <si>
    <t>2017-04-19_G-011</t>
  </si>
  <si>
    <t>[65439.3, 51274.1, 21242.5]</t>
  </si>
  <si>
    <t>2017-04-19_G-011_DR</t>
  </si>
  <si>
    <t>Axon starts out strong, signal fades out though.</t>
  </si>
  <si>
    <t>2017-04-19_G-012</t>
  </si>
  <si>
    <t>65747.6, 51270.8, 21291.4</t>
  </si>
  <si>
    <t>2017-04-19_G-012_BDS</t>
  </si>
  <si>
    <t>axon appears to come out of dendrite; projects out</t>
  </si>
  <si>
    <t>AA0153</t>
  </si>
  <si>
    <t>2017-04-19_G-012_CA</t>
  </si>
  <si>
    <t>2017-04-19_G-013</t>
  </si>
  <si>
    <t>[65302.8, 51605.6, 21159.6]</t>
  </si>
  <si>
    <t>2017-04-19_G-013_CA</t>
  </si>
  <si>
    <t>2017-04-19_G-014</t>
  </si>
  <si>
    <t>[64993.0, 50764.4, 22482.1]</t>
  </si>
  <si>
    <t>2017-04-19_G-014_CA</t>
  </si>
  <si>
    <t>signal starts out strong, becomes untraceable in the main projection region (somatosensory area)</t>
  </si>
  <si>
    <t>2017-04-19_G-015</t>
  </si>
  <si>
    <t>67911.8, 49936.0, 23768.8</t>
  </si>
  <si>
    <t>HPF</t>
  </si>
  <si>
    <t>signal is good, some branches are dim.</t>
  </si>
  <si>
    <t>AA0154</t>
  </si>
  <si>
    <t>2017-04-19_G-016</t>
  </si>
  <si>
    <t>67972.5, 49895.7, 23782.9</t>
  </si>
  <si>
    <t>2017-04-19_G-016_CA</t>
  </si>
  <si>
    <t>signal is good</t>
  </si>
  <si>
    <t>AA0155</t>
  </si>
  <si>
    <t>2017-04-19_G-016_SA_BDS</t>
  </si>
  <si>
    <t>2017-04-19_G-017</t>
  </si>
  <si>
    <t>67991.0, 49915.8, 23783.0</t>
  </si>
  <si>
    <t>2017-04-19_G-017_CA</t>
  </si>
  <si>
    <t>AA0156</t>
  </si>
  <si>
    <t>De-Novo Merge</t>
  </si>
  <si>
    <t>2017-04-19_G-017_SA_BD</t>
  </si>
  <si>
    <t>2017-04-19_G-018</t>
  </si>
  <si>
    <t>67772.9, 49737.1, 24203.3</t>
  </si>
  <si>
    <t>AA0157</t>
  </si>
  <si>
    <t>2017-04-19_G-019</t>
  </si>
  <si>
    <t>67824.3, 49651.0, 24121.3</t>
  </si>
  <si>
    <t>split</t>
  </si>
  <si>
    <t>some branches are dim, overall ok</t>
  </si>
  <si>
    <t>AA0158</t>
  </si>
  <si>
    <t>2017-04-19_G-019_SA_GB</t>
  </si>
  <si>
    <t>2017-04-19_G-020</t>
  </si>
  <si>
    <t>[65456.8, 50736.3, 21275.3]</t>
  </si>
  <si>
    <t>2017-04-19_G-020_AZ</t>
  </si>
  <si>
    <t>dim signal</t>
  </si>
  <si>
    <t>2017-04-19_G-021</t>
  </si>
  <si>
    <t>[65397.8, 51448.4, 21135.0]</t>
  </si>
  <si>
    <t xml:space="preserve">too many dim ends </t>
  </si>
  <si>
    <t xml:space="preserve">MW: Does not look like it should be attempted any further. Very dim projections. </t>
  </si>
  <si>
    <t>2017-04-19_G-022</t>
  </si>
  <si>
    <t>68402.7, 50065.4, 24120.6</t>
  </si>
  <si>
    <t>SB</t>
  </si>
  <si>
    <t xml:space="preserve">has a lot of branches that look like crossovers. Good amount of problem ends </t>
  </si>
  <si>
    <t>AA0159</t>
  </si>
  <si>
    <t>has a region with missing tiles</t>
  </si>
  <si>
    <t>2017-04-19_G-023</t>
  </si>
  <si>
    <t>67909.0, 49067.4, 24015.3</t>
  </si>
  <si>
    <t>Primary Visual Cortex</t>
  </si>
  <si>
    <t>projects to dorsal LGN</t>
  </si>
  <si>
    <t>AA0160</t>
  </si>
  <si>
    <t>2017-04-19_G-024</t>
  </si>
  <si>
    <t>67968.2, 49597.0, 24029.3</t>
  </si>
  <si>
    <t>signal is decent</t>
  </si>
  <si>
    <t>AA0161</t>
  </si>
  <si>
    <t>2017-04-19_G-025</t>
  </si>
  <si>
    <t>67739.5, 49835.9, 23702.7</t>
  </si>
  <si>
    <t>2017-04-19_G-025_BDS</t>
  </si>
  <si>
    <t>signal is very good, very clear; no uniques</t>
  </si>
  <si>
    <t>AA0162</t>
  </si>
  <si>
    <t>2017-04-19_G-025_CA</t>
  </si>
  <si>
    <t>2017-04-19_G-026</t>
  </si>
  <si>
    <t>65574.4, 51188.5, 21650.9</t>
  </si>
  <si>
    <t>AA0163</t>
  </si>
  <si>
    <t>2017-04-19_G-027</t>
  </si>
  <si>
    <t>65438.0, 50928.5, 22313.3</t>
  </si>
  <si>
    <t>AA0164</t>
  </si>
  <si>
    <t>Overall good, signal is clear on most areas with only some dim branches</t>
  </si>
  <si>
    <t>2017-04-19_G-028</t>
  </si>
  <si>
    <t>68095.0, 50053.5, 23835.0</t>
  </si>
  <si>
    <t>AA0165</t>
  </si>
  <si>
    <t>2017-04-19_G-029</t>
  </si>
  <si>
    <t>68273.1, 50248.0, 23859.0</t>
  </si>
  <si>
    <t>AA0166</t>
  </si>
  <si>
    <t>2017-04-19_G-030</t>
  </si>
  <si>
    <t>[67975.6, 49802.8, 24318.0]</t>
  </si>
  <si>
    <t>signal is good until it reaches contralateral entorhinal cortex, becomes untraceable</t>
  </si>
  <si>
    <t>2017-04-19_G-031</t>
  </si>
  <si>
    <t>[64803.0, 50941.8, 22195.4]</t>
  </si>
  <si>
    <t xml:space="preserve">main axon starts off strong, dims out </t>
  </si>
  <si>
    <t>2017-04-19_G-032</t>
  </si>
  <si>
    <t>[64743.1, 50973.9, 22123.0]</t>
  </si>
  <si>
    <t>GB: agreed</t>
  </si>
  <si>
    <t xml:space="preserve">MW:Too  many problem ends. Dim tertiary branches </t>
  </si>
  <si>
    <t>2017-04-19_G-033</t>
  </si>
  <si>
    <t>[65163.8, 51330.3, 21800.8]</t>
  </si>
  <si>
    <t>2017-04-19_G-034</t>
  </si>
  <si>
    <t>65290.6, 51370.1, 21474.7</t>
  </si>
  <si>
    <t>signal is fair</t>
  </si>
  <si>
    <t>AA0167</t>
  </si>
  <si>
    <t>2017-04-19_G-034_SA_BD</t>
  </si>
  <si>
    <t>2017-04-19_G-035</t>
  </si>
  <si>
    <t>[68210.0, 50091.1, 24248.2]</t>
  </si>
  <si>
    <t>Can trace axon from subiculum to opposite subiculum but signal is too dim for ANY branches; unfinished neurons</t>
  </si>
  <si>
    <t>2017-04-19_G-036</t>
  </si>
  <si>
    <t>[68334.8, 50206.6, 24244.4]</t>
  </si>
  <si>
    <t>very dim branches</t>
  </si>
  <si>
    <t>2017-04-19_G-037</t>
  </si>
  <si>
    <t>68052.0, 50163.5, 24277.3</t>
  </si>
  <si>
    <t>AA0168</t>
  </si>
  <si>
    <t>2017-04-19_R-001</t>
  </si>
  <si>
    <t>[67329.3, 49417.9, 18274.3]</t>
  </si>
  <si>
    <t>2017-04-19_R-002</t>
  </si>
  <si>
    <t>[67052.4, 49439.2, 18862.2]</t>
  </si>
  <si>
    <t xml:space="preserve">All ends fade out. </t>
  </si>
  <si>
    <t>2017-04-19_R-003</t>
  </si>
  <si>
    <t>67296.8, 49358.7, 19013.5</t>
  </si>
  <si>
    <t>main axon strong, mostly visible endpoints, some ends fade</t>
  </si>
  <si>
    <t>AA0169</t>
  </si>
  <si>
    <t>(Johan) This one is really borderline.</t>
  </si>
  <si>
    <t>2017-04-19_R-004</t>
  </si>
  <si>
    <t>[67193.5, 49206.1, 19095.9]</t>
  </si>
  <si>
    <t>gets bright after first tile, then fades out again</t>
  </si>
  <si>
    <t>2017-04-19_R-005</t>
  </si>
  <si>
    <t>[67008.6, 49133.0, 19099.4]</t>
  </si>
  <si>
    <t>too many dim ends</t>
  </si>
  <si>
    <t>2017-04-19_R-006</t>
  </si>
  <si>
    <t>[64902.7, 50433.7, 21383.8]</t>
  </si>
  <si>
    <t>2017-04-19_G-038</t>
  </si>
  <si>
    <t>67993.3, 50098.7, 24292.5</t>
  </si>
  <si>
    <t>AA0170</t>
  </si>
  <si>
    <t>2017-04-19_G-039</t>
  </si>
  <si>
    <t>[68216.3, 49366.4, 24336.5]</t>
  </si>
  <si>
    <t>2017-04-19_G-040</t>
  </si>
  <si>
    <t>67938.4, 50082.8, 24346.0</t>
  </si>
  <si>
    <t>2017-04-19_G-040_AZ</t>
  </si>
  <si>
    <t>AA0171</t>
  </si>
  <si>
    <t>Some dim branches</t>
  </si>
  <si>
    <t>2017-04-19_G-041</t>
  </si>
  <si>
    <t>[64836.9, 51049.4, 22406.3]</t>
  </si>
  <si>
    <t>2017-04-19_G-041_SA_BD</t>
  </si>
  <si>
    <t>MW: interesting neuron. bright axon  projections are bright but some branches don't have fragments so watch for that (axon [64777.0, 51072.5, 22381.8]) ; too many problem ends</t>
  </si>
  <si>
    <t>2017-04-19_G-042</t>
  </si>
  <si>
    <t>[65555.3, 51680.6, 21542.6]</t>
  </si>
  <si>
    <t>2017-04-19_G-042_SA_DR</t>
  </si>
  <si>
    <t>MW: starts out in a dense area, but will get brighter as you go along  axon [65470.3, 51727.3, 21455.5]</t>
  </si>
  <si>
    <t>DR: Ends fade out. Not confident in tracing.</t>
  </si>
  <si>
    <t>2017-04-19_G-043</t>
  </si>
  <si>
    <t>[65636.8, 51577.0, 21624.8]</t>
  </si>
  <si>
    <t>MW: in dense area as well but fragments help greatly even though area is dense;GB: traced all but can't determine which is axon</t>
  </si>
  <si>
    <t>2017-04-19_G-044</t>
  </si>
  <si>
    <t>[64585.1, 50996.2, 22623.0]</t>
  </si>
  <si>
    <t>MW: some dim areas but should be able to trace completely  axon [64659.1, 50935.0, 22619.1] </t>
  </si>
  <si>
    <t>PB: dendrites quickly get too dim to trace confidently</t>
  </si>
  <si>
    <t>2017-04-19_G-045</t>
  </si>
  <si>
    <t>65337.6, 50906.7, 22564.7</t>
  </si>
  <si>
    <t>AA0172</t>
  </si>
  <si>
    <t>2017-04-19_G-046</t>
  </si>
  <si>
    <t>[65507.8, 51358.6, 21608.5]</t>
  </si>
  <si>
    <t>2017-04-19_G-046_SA_DR</t>
  </si>
  <si>
    <t>Too dim and confusing to be confident in tracing.</t>
  </si>
  <si>
    <t>MW: axon [65501.1, 51358.6, 21628.0] </t>
  </si>
  <si>
    <t>2017-04-19_G-047</t>
  </si>
  <si>
    <t>68025.1, 50261.9, 24311.8</t>
  </si>
  <si>
    <t>AA0173</t>
  </si>
  <si>
    <t>2017-04-19_G-047_SA_BD_novo</t>
  </si>
  <si>
    <t>2017-04-19_G-048</t>
  </si>
  <si>
    <t>[68248.4, 50052.0, 24379.4]</t>
  </si>
  <si>
    <t>2017-04-19_G-048_AZ</t>
  </si>
  <si>
    <t>projection area really dim and impossible to trace</t>
  </si>
  <si>
    <t>2017-04-19_G-049</t>
  </si>
  <si>
    <t>[68195.8, 50247.7, 24384.4]</t>
  </si>
  <si>
    <t>2017-04-19_G-049_AZ</t>
  </si>
  <si>
    <t>projection area really dim</t>
  </si>
  <si>
    <t>2017-04-19_G-050</t>
  </si>
  <si>
    <t>[68207.0, 50300.0, 24144.7]</t>
  </si>
  <si>
    <t>2017-04-19_G-050_AZ</t>
  </si>
  <si>
    <t>projection area really dim; interesting symmetry</t>
  </si>
  <si>
    <t>2017-05-04_G-001</t>
  </si>
  <si>
    <t>[64024.5, 50021.7, 22510.0]</t>
  </si>
  <si>
    <t xml:space="preserve">Extremely dense and complicated at soma. </t>
  </si>
  <si>
    <t>2017-05-04_G-002</t>
  </si>
  <si>
    <t>[67036.0, 49637.0, 24050.9]</t>
  </si>
  <si>
    <t>AA0193</t>
  </si>
  <si>
    <t xml:space="preserve">timing: 4.5 mins </t>
  </si>
  <si>
    <t>2017-05-04_G-003</t>
  </si>
  <si>
    <t>[66631.5, 49258.5, 24117.5]</t>
  </si>
  <si>
    <t>Timing: approx. 7 hrs.</t>
  </si>
  <si>
    <t>AA0194</t>
  </si>
  <si>
    <t xml:space="preserve">timing : 3.5 hours </t>
  </si>
  <si>
    <t>2017-05-04_G-004</t>
  </si>
  <si>
    <t>[66951.3, 49271.8, 24161.2]</t>
  </si>
  <si>
    <t>As axon crosses corpus collosum it disappears on a dark patch</t>
  </si>
  <si>
    <t>2017-05-04_G-005</t>
  </si>
  <si>
    <t>[67094.0, 49232.3, 24198.4]</t>
  </si>
  <si>
    <t>Overall good, but with some dim ends. 6 hrs</t>
  </si>
  <si>
    <t>AA0195</t>
  </si>
  <si>
    <t>some dim areas; 3 hrs</t>
  </si>
  <si>
    <t>2017-05-04_G-006</t>
  </si>
  <si>
    <t>[63920.8, 50257.4, 22470.0]</t>
  </si>
  <si>
    <t>Branches off axon are dim and fade away</t>
  </si>
  <si>
    <t>2017-05-04_G-007</t>
  </si>
  <si>
    <t>[67195.0, 49672.5, 23982.3]</t>
  </si>
  <si>
    <t>AA0196</t>
  </si>
  <si>
    <t xml:space="preserve">timings: 3 mins </t>
  </si>
  <si>
    <t>2017-05-04_G-008</t>
  </si>
  <si>
    <t>[63932.1, 50423.5, 22735.7]</t>
  </si>
  <si>
    <t xml:space="preserve">could possibly be completed though </t>
  </si>
  <si>
    <t>Branched areas very quickly become dim. Not confident everything was caught.</t>
  </si>
  <si>
    <t>2017-05-04_G-009</t>
  </si>
  <si>
    <t>[63944.9, 50177.4, 22629.1]</t>
  </si>
  <si>
    <t>2017-05-04_G-010</t>
  </si>
  <si>
    <t>[67138.7, 49709.3, 24048.8]</t>
  </si>
  <si>
    <t>8 hrs</t>
  </si>
  <si>
    <t>AA0197</t>
  </si>
  <si>
    <t>5 hrs; lots of manual tracing where missing fragments. signal is good, dims out in some places</t>
  </si>
  <si>
    <t>2017-05-04_G-011</t>
  </si>
  <si>
    <t>[67107.4, 49773.8, 24243.5]</t>
  </si>
  <si>
    <t>PB: very small - only 5 branches and 6 traced ends.</t>
  </si>
  <si>
    <t>AA0198</t>
  </si>
  <si>
    <t xml:space="preserve">timing: 5 mins </t>
  </si>
  <si>
    <t>2017-05-04_G-012</t>
  </si>
  <si>
    <t>[67733.9, 49599.7, 24403.1]</t>
  </si>
  <si>
    <t>PB: many problem ends where signal becomes too dim -- low-med. confidence</t>
  </si>
  <si>
    <t>AA0199</t>
  </si>
  <si>
    <t>2017-05-04_G-013</t>
  </si>
  <si>
    <t>[67351.7, 49605.4, 24525.7]</t>
  </si>
  <si>
    <t xml:space="preserve">axon bundling [67314.6, 49283.3, 22755.3] might be able to trace with fragments </t>
  </si>
  <si>
    <t>2017-05-04_G-014</t>
  </si>
  <si>
    <t>[67042.4, 49498.7, 24474.7]</t>
  </si>
  <si>
    <t>bad stitching in one area, unable to finish tracing</t>
  </si>
  <si>
    <t>2017-05-04_G-015</t>
  </si>
  <si>
    <t>[63959.4, 50383.8, 22601.1]</t>
  </si>
  <si>
    <t>Main projection fizzles out.</t>
  </si>
  <si>
    <t>2017-05-04_G-016</t>
  </si>
  <si>
    <t>[63920.7, 50462.6, 22597.1]</t>
  </si>
  <si>
    <t>projection area very dim</t>
  </si>
  <si>
    <t>2017-05-04_G-017</t>
  </si>
  <si>
    <t>[66781.0, 49414.6, 24483.2]</t>
  </si>
  <si>
    <t>two cells on top of each other</t>
  </si>
  <si>
    <t>2017-05-04_G-018</t>
  </si>
  <si>
    <t>[67320.7, 49552.3, 24433.7]</t>
  </si>
  <si>
    <t>Too dim to be confident in tracing.</t>
  </si>
  <si>
    <t>2017-05-04_G-019</t>
  </si>
  <si>
    <t>[67239.1, 49261.6, 24243.5]</t>
  </si>
  <si>
    <t>Projects corpus callosum before completely fading out.</t>
  </si>
  <si>
    <t>2017-05-04_G-020</t>
  </si>
  <si>
    <t>[67336.9, 49494.5, 24480.7]</t>
  </si>
  <si>
    <t>Axon becomes intertwined with another axon. Combined with stitching error makes it impossible to distinguish one from another.</t>
  </si>
  <si>
    <t>2017-05-04_G-021</t>
  </si>
  <si>
    <t>[64037.7, 49982.0, 22691.1]</t>
  </si>
  <si>
    <t>Very dim in some areas, LVV was a must. Fairly confident everything was traced is correct, but there may be some dim branches missed</t>
  </si>
  <si>
    <t>AA0200</t>
  </si>
  <si>
    <t>2017-05-04_G-022</t>
  </si>
  <si>
    <t>[63919.6, 50652.4, 22606.1]</t>
  </si>
  <si>
    <t xml:space="preserve">Might have stiching error in the projection areas or maybe the tiles are just really dim? took 30 mins to complete </t>
  </si>
  <si>
    <t>AA0201</t>
  </si>
  <si>
    <t>Segmentation is very sparse due to dim signal. Was mostly traced manually. took ~ 30 mins</t>
  </si>
  <si>
    <t>2017-05-04_G-023</t>
  </si>
  <si>
    <t>[63999.2, 50801.1, 22583.1]</t>
  </si>
  <si>
    <t>2017-05-04_G-024</t>
  </si>
  <si>
    <t>[67152.8, 49757.4, 24517.1]</t>
  </si>
  <si>
    <t>Too dim, even main axon</t>
  </si>
  <si>
    <t>2017-05-04_G-025</t>
  </si>
  <si>
    <t>[67100.5, 49743.2, 24559.8]</t>
  </si>
  <si>
    <t>Signal drops out in tile [65403.5, 49572.6, 21549.2], makes it impossible to continue.</t>
  </si>
  <si>
    <t>2017-05-04_G-026</t>
  </si>
  <si>
    <t>[66990.0, 49578.1, 24609.3]</t>
  </si>
  <si>
    <t>branches dim out very quickly</t>
  </si>
  <si>
    <t>2017-05-04_G-027</t>
  </si>
  <si>
    <t>[67176.2, 49845.2, 24262.5]</t>
  </si>
  <si>
    <t>5 min</t>
  </si>
  <si>
    <t>AA0202</t>
  </si>
  <si>
    <t xml:space="preserve">7 mins </t>
  </si>
  <si>
    <t>2017-05-04_G-028</t>
  </si>
  <si>
    <t>[67109.8, 49893.2, 24555.8]</t>
  </si>
  <si>
    <t>Signal is too dim</t>
  </si>
  <si>
    <t>2017-05-04_G-029</t>
  </si>
  <si>
    <t>[67132.8, 49769.6, 24623.8]</t>
  </si>
  <si>
    <t>2017-05-04_G-030</t>
  </si>
  <si>
    <t>[67135.8, 49369.7, 24425.2]</t>
  </si>
  <si>
    <t>axon dims out very quickly</t>
  </si>
  <si>
    <t>2017-05-04_G-031</t>
  </si>
  <si>
    <t>[66981.3, 49657.7, 24537.2]</t>
  </si>
  <si>
    <t>Timing: 1 hr. 45 min.</t>
  </si>
  <si>
    <t>AA0203</t>
  </si>
  <si>
    <t>2017-05-04_G-032</t>
  </si>
  <si>
    <t>[63882.5, 50912.4, 23069.5]</t>
  </si>
  <si>
    <t>HY?</t>
  </si>
  <si>
    <t>signal is mixed. 15 problem ends out of 475 end points. mostly complete. took around 13 hours</t>
  </si>
  <si>
    <t>AA0204</t>
  </si>
  <si>
    <t>some problem ends</t>
  </si>
  <si>
    <t>2017-05-04_G-033</t>
  </si>
  <si>
    <t>[63906.3, 50910.6, 23040.0]</t>
  </si>
  <si>
    <t>2017-05-04_G-034</t>
  </si>
  <si>
    <t>[63962.0, 50880.1, 22895.3]</t>
  </si>
  <si>
    <t>Great signal; projects out; vericosities along axon; 10 hrs</t>
  </si>
  <si>
    <t>AA0205</t>
  </si>
  <si>
    <t>2017-05-04_G-035</t>
  </si>
  <si>
    <t>[63997.9, 50976.0, 22995.9]</t>
  </si>
  <si>
    <t>AA0206</t>
  </si>
  <si>
    <t>signal is quite dim, segmentation is sparse. was mostly done manually. ~5.5 hours to completion</t>
  </si>
  <si>
    <t>2017-05-04_G-036</t>
  </si>
  <si>
    <t>[67030.3, 49716.9, 23980.8]</t>
  </si>
  <si>
    <t>problem end</t>
  </si>
  <si>
    <t>too dim</t>
  </si>
  <si>
    <t>2017-05-04_G-037</t>
  </si>
  <si>
    <t>[63606.8, 51193.3, 22403.4]</t>
  </si>
  <si>
    <t xml:space="preserve">timing :6 hours. Signal very bright </t>
  </si>
  <si>
    <t>AA0207</t>
  </si>
  <si>
    <t>signal is good. ~4.5 hours to complete</t>
  </si>
  <si>
    <t>2017-05-04_G-038</t>
  </si>
  <si>
    <t>[64112.4, 49420.8, 22546.5]</t>
  </si>
  <si>
    <t>Timing: 2hrs. 10 min.</t>
  </si>
  <si>
    <t>AA0208</t>
  </si>
  <si>
    <t>slightly under 2 hours, signal is bad. Though I would reckon it is mostly complete.</t>
  </si>
  <si>
    <t>2017-05-04_G-039</t>
  </si>
  <si>
    <t>[64017.5, 51023.9, 22948.9]</t>
  </si>
  <si>
    <t>Timing: ~11 hrs.</t>
  </si>
  <si>
    <t>AA0209</t>
  </si>
  <si>
    <t>Assisted Manual</t>
  </si>
  <si>
    <t>2017-05-04_G-040</t>
  </si>
  <si>
    <t>[63982.2, 50949.6, 23039.0]</t>
  </si>
  <si>
    <t>Timing: +/- 8 hrs.</t>
  </si>
  <si>
    <t>AA0210</t>
  </si>
  <si>
    <t>2017-05-04_G-041</t>
  </si>
  <si>
    <t>[63942.2, 50992.2, 23117.0]</t>
  </si>
  <si>
    <t>Couldn't find axon, but more importantly too dim.</t>
  </si>
  <si>
    <t>2017-05-04_G-042</t>
  </si>
  <si>
    <t>[64142.4, 50906.2, 23140.0]</t>
  </si>
  <si>
    <t>signal is mixed. ~ 12 hours to complete</t>
  </si>
  <si>
    <t>AA0211</t>
  </si>
  <si>
    <t>2017-05-04_G-043</t>
  </si>
  <si>
    <t>[64096.7, 50921.2, 23125.0]</t>
  </si>
  <si>
    <t>Timing: 4 hrs.; very small - axon indistinguishable </t>
  </si>
  <si>
    <t>Axon indistinguishable, all neurites traced; Axon found; too dim to trace BDS</t>
  </si>
  <si>
    <t>2017-05-04_G-044</t>
  </si>
  <si>
    <t>[64064.2, 51133.8, 22878.8]</t>
  </si>
  <si>
    <t>Timing: 4 hrs. 30 min.</t>
  </si>
  <si>
    <t>AA0212</t>
  </si>
  <si>
    <t>4 hrs</t>
  </si>
  <si>
    <t>2017-05-04_G-045</t>
  </si>
  <si>
    <t>[64132.2, 50969.0, 23211.1]</t>
  </si>
  <si>
    <t>2017-05-04_G-046</t>
  </si>
  <si>
    <t>[64238.6, 50930.4, 22979.9]</t>
  </si>
  <si>
    <t>Most of neuron is pretty dim. Timing: 3 hrs. 14 min.</t>
  </si>
  <si>
    <t>AA0213</t>
  </si>
  <si>
    <t>2017-05-04_G-047</t>
  </si>
  <si>
    <t>[64266.5, 50984.9, 23036.9]</t>
  </si>
  <si>
    <t>2017-05-04_G-048</t>
  </si>
  <si>
    <t>[64310.7, 50998.1, 23002.9]</t>
  </si>
  <si>
    <t>Axon fizzles out.</t>
  </si>
  <si>
    <t>2017-05-04_G-049</t>
  </si>
  <si>
    <t>[64259.4, 50827.1, 23165.1]</t>
  </si>
  <si>
    <t>~4 hrs</t>
  </si>
  <si>
    <t>AA0214</t>
  </si>
  <si>
    <t>2017-05-04_G-050</t>
  </si>
  <si>
    <t>[63410.8, 50997.4, 23118.0]</t>
  </si>
  <si>
    <t>some dim areas; 4 hours</t>
  </si>
  <si>
    <t>AA0215</t>
  </si>
  <si>
    <t>2017-05-04_G-051</t>
  </si>
  <si>
    <t>[63281.8, 50953.7, 23244.1]</t>
  </si>
  <si>
    <t>axon ends in area with problem in the z-plane</t>
  </si>
  <si>
    <t>2017-05-04_G-052</t>
  </si>
  <si>
    <t>[63261.0, 50922.7, 23176.1]</t>
  </si>
  <si>
    <t>T</t>
  </si>
  <si>
    <t>2017-05-04_G-053</t>
  </si>
  <si>
    <t>[63385.7, 50996.2, 23130.0]</t>
  </si>
  <si>
    <t>~2 hrs; some very dim areas</t>
  </si>
  <si>
    <t>no confidence too dim</t>
  </si>
  <si>
    <t>2017-05-04_G-054</t>
  </si>
  <si>
    <t>[63663.3, 50993.3, 22888.8]</t>
  </si>
  <si>
    <t>Signal mostly good; varicosities along axon</t>
  </si>
  <si>
    <t>AA0216</t>
  </si>
  <si>
    <t>some dim ends</t>
  </si>
  <si>
    <t>2017-05-04_G-055</t>
  </si>
  <si>
    <t>[63605.7, 51015.1, 22960.4]</t>
  </si>
  <si>
    <t>Signal is good at main axon and secondary branches but then it gets dim later; LVV helpful</t>
  </si>
  <si>
    <t>AA0217</t>
  </si>
  <si>
    <t>signal too dim in some places</t>
  </si>
  <si>
    <t>2017-05-04_G-056</t>
  </si>
  <si>
    <t>[63511.2, 50986.6, 22921.8]</t>
  </si>
  <si>
    <t>2017-05-04_G-056_BD</t>
  </si>
  <si>
    <t>too ambiguous</t>
  </si>
  <si>
    <t xml:space="preserve">some regions were ambiguous. </t>
  </si>
  <si>
    <t>2017-05-04_G-057</t>
  </si>
  <si>
    <t>[63365.2, 51041.3, 23127.0]</t>
  </si>
  <si>
    <t>AA0218</t>
  </si>
  <si>
    <t>medium-low confidence. many ends fizzle out</t>
  </si>
  <si>
    <t>2017-05-04_G-058</t>
  </si>
  <si>
    <t>[63671.6, 51011.6, 23119.0]</t>
  </si>
  <si>
    <t xml:space="preserve">axon is barely visible, would not be confident in tracing </t>
  </si>
  <si>
    <t>2017-05-04_G-059</t>
  </si>
  <si>
    <t>[63716.5, 50905.7, 23094.0]</t>
  </si>
  <si>
    <t>2017-05-04_G-060</t>
  </si>
  <si>
    <t>[63758.7, 50923.7, 23137.0]</t>
  </si>
  <si>
    <t>some areas too dim to trace</t>
  </si>
  <si>
    <t>2017-05-04_G-061</t>
  </si>
  <si>
    <t>[63787.4, 50830.9, 23192.1]</t>
  </si>
  <si>
    <t>2017-05-04_G-061_BD</t>
  </si>
  <si>
    <t>2017-05-04_G-062</t>
  </si>
  <si>
    <t>[63834.3, 50839.8, 23094.0]</t>
  </si>
  <si>
    <t>short neurites</t>
  </si>
  <si>
    <t>axon not visible, dendrites too dim to be confident</t>
  </si>
  <si>
    <t>2017-05-04_G-063</t>
  </si>
  <si>
    <t>[64008.2, 50955.5, 22926.9]</t>
  </si>
  <si>
    <t>2017-05-04_G-064</t>
  </si>
  <si>
    <t>[64016.5, 50968.7, 22777.7]</t>
  </si>
  <si>
    <t xml:space="preserve">Everything out of the soma traced. Exported all as one swc. axon indistinguishable </t>
  </si>
  <si>
    <t>found axon but it is too dim to trace</t>
  </si>
  <si>
    <t>2017-05-04_G-065</t>
  </si>
  <si>
    <t>[64057.5, 51004.2, 22728.7]</t>
  </si>
  <si>
    <t>2017-05-04_G-066</t>
  </si>
  <si>
    <t>[64147.3, 50958.4, 22846.8]</t>
  </si>
  <si>
    <t>signal is dim, many ends fade out. exported to unfinished.</t>
  </si>
  <si>
    <t>2017-05-04_G-067</t>
  </si>
  <si>
    <t>[64151.5, 50951.3, 22962.9]</t>
  </si>
  <si>
    <t>bundles with G-050, impossible to differentiate the two. ~ 10 hours to complete</t>
  </si>
  <si>
    <t>AA0219</t>
  </si>
  <si>
    <t>2017-05-04_G-069</t>
  </si>
  <si>
    <t>[64196.3, 50906.1, 22865.8]</t>
  </si>
  <si>
    <t>Confusing morphology for hypothalamic neuron.</t>
  </si>
  <si>
    <t>AA0220</t>
  </si>
  <si>
    <t>6.25 hours</t>
  </si>
  <si>
    <t>2017-05-04_G-070</t>
  </si>
  <si>
    <t>[64164.6, 50912.8, 22945.9]</t>
  </si>
  <si>
    <t>Axon indistinguishable, all neurites traced. Timing: 25 min.</t>
  </si>
  <si>
    <t>Axon found; too dim to trace BDS</t>
  </si>
  <si>
    <t>2017-05-04_G-071</t>
  </si>
  <si>
    <t>[63756.1, 50891.2, 22818.8]</t>
  </si>
  <si>
    <t>AA0221</t>
  </si>
  <si>
    <t>~ 5 hours to complete</t>
  </si>
  <si>
    <t>2017-05-04_G-072</t>
  </si>
  <si>
    <t>[64347.0, 50827.9, 22991.9]</t>
  </si>
  <si>
    <t>AA0222</t>
  </si>
  <si>
    <t>2017-05-04_R-001</t>
  </si>
  <si>
    <t>[65892.1, 49765.5, 18398.4]</t>
  </si>
  <si>
    <t>Secondary Motor</t>
  </si>
  <si>
    <t>Main projection is fine, all branches fade out.</t>
  </si>
  <si>
    <t>2017-05-04_R-002</t>
  </si>
  <si>
    <t>[65938.6, 49667.9, 18497.0]</t>
  </si>
  <si>
    <t>2017-05-04_R-003</t>
  </si>
  <si>
    <t>[65874.3, 49793.4, 18545.1]</t>
  </si>
  <si>
    <t>Everything out of soma dims out.</t>
  </si>
  <si>
    <t>2017-05-04_R-004</t>
  </si>
  <si>
    <t>[65931.6, 49848.9, 18528.0]</t>
  </si>
  <si>
    <t>2017-05-04_R-005</t>
  </si>
  <si>
    <t>[65745.3, 49498.4, 18623.1]</t>
  </si>
  <si>
    <t>Nothing out of soma.</t>
  </si>
  <si>
    <t>2017-05-04_R-006</t>
  </si>
  <si>
    <t>[65721.4, 49841.4, 18664.2]</t>
  </si>
  <si>
    <t>2017-05-04_R-007</t>
  </si>
  <si>
    <t>[65668.2, 49826.4, 18682.2]</t>
  </si>
  <si>
    <t>2017-05-04_R-008</t>
  </si>
  <si>
    <t>[63828.6, 50556.8, 21840.4]</t>
  </si>
  <si>
    <t>2017-05-04_R-009</t>
  </si>
  <si>
    <t>[65796.9, 49916.7, 18644.1]</t>
  </si>
  <si>
    <t>2017-05-04_R-010</t>
  </si>
  <si>
    <t>[65846.3, 49911.3, 18741.2]</t>
  </si>
  <si>
    <t>2017-05-04_R-011</t>
  </si>
  <si>
    <t>[65855.8, 49705.6, 18737.2]</t>
  </si>
  <si>
    <t>2017-05-04_R-012</t>
  </si>
  <si>
    <t>[65796.3, 49824.1, 18452.0]</t>
  </si>
  <si>
    <t>2017-05-04_R-013</t>
  </si>
  <si>
    <t>[65605.5, 49876.1, 18754.2]</t>
  </si>
  <si>
    <t>2017-05-04_R-014</t>
  </si>
  <si>
    <t>[65745.0, 49819.5, 18828.3]</t>
  </si>
  <si>
    <t>2017-05-04_R-015</t>
  </si>
  <si>
    <t>[65836.4, 49956.3, 18906.9]</t>
  </si>
  <si>
    <t>2017-05-04_R-016</t>
  </si>
  <si>
    <t>[63909.8, 50340.8, 21602.2]</t>
  </si>
  <si>
    <t>2017-05-04_R-017</t>
  </si>
  <si>
    <t>[65820.3, 49633.8, 19178.6]</t>
  </si>
  <si>
    <t>Somatomotor area</t>
  </si>
  <si>
    <t>2017-05-04_R-018</t>
  </si>
  <si>
    <t>[65761.1, 49622.2, 19235.7]</t>
  </si>
  <si>
    <t>gets very dim and eventually goes into black area</t>
  </si>
  <si>
    <t>2017-05-04_R-019</t>
  </si>
  <si>
    <t>[65772.9, 49548.4, 19267.7]</t>
  </si>
  <si>
    <t>2017-05-04_R-020</t>
  </si>
  <si>
    <t>[65940.8, 49637.8, 19275.7]</t>
  </si>
  <si>
    <t>2017-05-04_R-021</t>
  </si>
  <si>
    <t>[65755.0, 49823.0, 19298.7]</t>
  </si>
  <si>
    <t>2017-05-04_R-022</t>
  </si>
  <si>
    <t>[65606.1, 49600.1, 19286.7]</t>
  </si>
  <si>
    <t>2017-05-04_R-023</t>
  </si>
  <si>
    <t>[65816.2, 49437.9, 19281.7]</t>
  </si>
  <si>
    <t>2017-05-04_R-024</t>
  </si>
  <si>
    <t>[65789.9, 49720.2, 19343.8]</t>
  </si>
  <si>
    <t>too dim to finish tracing</t>
  </si>
  <si>
    <t>2017-05-04_R-025</t>
  </si>
  <si>
    <t>[65856.2, 49462.1, 19370.8]</t>
  </si>
  <si>
    <t>2017-05-04_R-026</t>
  </si>
  <si>
    <t>[65865.5, 49466.5, 19370.8]</t>
  </si>
  <si>
    <t>2017-05-04_R-027</t>
  </si>
  <si>
    <t>[65890.1, 49507.3, 19406.8]</t>
  </si>
  <si>
    <t>2017-05-04_R-028</t>
  </si>
  <si>
    <t>[65783.0, 49506.0, 19406.8]</t>
  </si>
  <si>
    <t>2017-05-04_R-029</t>
  </si>
  <si>
    <t>[65837.0, 49508.6, 19387.8]</t>
  </si>
  <si>
    <t>2017-05-04_R-030</t>
  </si>
  <si>
    <t>[65914.7, 49515.3, 19453.8]</t>
  </si>
  <si>
    <t>too many problem ends</t>
  </si>
  <si>
    <t>2017-05-04_R-031</t>
  </si>
  <si>
    <t>[65843.5, 49580.3, 19454.3]</t>
  </si>
  <si>
    <t>2017-05-04_R-032</t>
  </si>
  <si>
    <t>[65854.4, 49836.7, 19288.7]</t>
  </si>
  <si>
    <t>2017-05-04_R-033</t>
  </si>
  <si>
    <t>[65862.6, 49713.0, 18705.2]</t>
  </si>
  <si>
    <t>2017-05-04_R-034</t>
  </si>
  <si>
    <t>[65891.1, 49763.9, 18706.2]</t>
  </si>
  <si>
    <t>2017-05-04_R-035</t>
  </si>
  <si>
    <t>[65808.5, 49643.5, 18709.2]</t>
  </si>
  <si>
    <t>2017-05-04_R-036</t>
  </si>
  <si>
    <t>[65667.6, 49790.4, 19372.8]</t>
  </si>
  <si>
    <t>2017-05-04_R-037</t>
  </si>
  <si>
    <t>[65601.8, 49810.5, 19334.7]</t>
  </si>
  <si>
    <t>2017-05-04_R-038</t>
  </si>
  <si>
    <t>[63822.8, 50492.2, 21722.3]</t>
  </si>
  <si>
    <t>2017-05-04_R-039</t>
  </si>
  <si>
    <t>[63842.2, 50531.6, 21775.4]</t>
  </si>
  <si>
    <t>2017-05-04_R-040</t>
  </si>
  <si>
    <t>[65822.4, 49802.4, 19420.8]</t>
  </si>
  <si>
    <t>2017-05-04_R-041</t>
  </si>
  <si>
    <t>[65662.0, 49761.9, 19424.8]</t>
  </si>
  <si>
    <t>2017-05-04_R-042</t>
  </si>
  <si>
    <t>[65686.2, 49747.3, 19425.8]</t>
  </si>
  <si>
    <t>2017-05-04_R-043</t>
  </si>
  <si>
    <t>[65773.2, 49788.4, 19436.8]</t>
  </si>
  <si>
    <t>2017-05-04_R-044</t>
  </si>
  <si>
    <t>[65916.1, 49718.0, 19488.9]</t>
  </si>
  <si>
    <t>2017-05-04_R-045</t>
  </si>
  <si>
    <t>[65775.9, 49838.5, 19488.9]</t>
  </si>
  <si>
    <t>2017-05-04_R-046</t>
  </si>
  <si>
    <t>[65928.4, 49616.1, 19535.9]</t>
  </si>
  <si>
    <t>2017-05-04_R-047</t>
  </si>
  <si>
    <t>[65745.8, 49601.9, 19503.9]</t>
  </si>
  <si>
    <t>2017-05-04_R-048</t>
  </si>
  <si>
    <t>[65692.0, 49791.6, 19545.9]</t>
  </si>
  <si>
    <t>2017-05-04_R-049</t>
  </si>
  <si>
    <t>[65834.7, 49792.4, 19532.9]</t>
  </si>
  <si>
    <t>2017-05-04_R-050</t>
  </si>
  <si>
    <t>[65994.3, 49661.3, 19557.9]</t>
  </si>
  <si>
    <t>2017-05-04_R-051</t>
  </si>
  <si>
    <t>[65926.2, 49971.0, 18815.3]</t>
  </si>
  <si>
    <t>2017-05-04_R-052</t>
  </si>
  <si>
    <t>[65623.6, 49915.8, 18773.3]</t>
  </si>
  <si>
    <t>2017-05-04_R-053</t>
  </si>
  <si>
    <t>[65783.4, 49710.7, 18770.3]</t>
  </si>
  <si>
    <t>2017-05-04_R-054</t>
  </si>
  <si>
    <t>[65860.2, 49562.1, 19578.0]</t>
  </si>
  <si>
    <t>2017-05-04_R-055</t>
  </si>
  <si>
    <t>[65842.2, 49578.6, 19603.0]</t>
  </si>
  <si>
    <t>2017-05-04_R-056</t>
  </si>
  <si>
    <t>[65903.6, 49792.7, 19607.0]</t>
  </si>
  <si>
    <t>2017-05-04_R-057</t>
  </si>
  <si>
    <t>[65979.0, 49697.5, 19668.0]</t>
  </si>
  <si>
    <t>2017-05-04_R-058</t>
  </si>
  <si>
    <t>[66020.1, 48744.5, 23539.4]</t>
  </si>
  <si>
    <t>2017-05-04_R-059</t>
  </si>
  <si>
    <t>[66013.5, 48826.3, 23565.4]</t>
  </si>
  <si>
    <t>2017-05-04_R-060</t>
  </si>
  <si>
    <t>[66135.2, 49254.9, 23821.6]</t>
  </si>
  <si>
    <t>2017-05-04_R-061</t>
  </si>
  <si>
    <t>[66325.2, 49130.4, 23931.7]</t>
  </si>
  <si>
    <t>2017-05-04_R-062</t>
  </si>
  <si>
    <t>[66166.1, 49235.0, 24062.8]</t>
  </si>
  <si>
    <t>2017-05-04_R-063</t>
  </si>
  <si>
    <t>[65871.7, 49311.2, 23660.5]</t>
  </si>
  <si>
    <t>2017-05-04_R-064</t>
  </si>
  <si>
    <t>[65820.4, 49221.8, 23668.5]</t>
  </si>
  <si>
    <t>2017-05-04_R-065</t>
  </si>
  <si>
    <t>[65918.2, 49189.3, 23653.5]</t>
  </si>
  <si>
    <t>2017-05-04_R-066</t>
  </si>
  <si>
    <t>[66060.8, 49161.0, 23659.5]</t>
  </si>
  <si>
    <t>2017-05-04_G-073</t>
  </si>
  <si>
    <t>[64179.6, 51121.0, 23025.1]</t>
  </si>
  <si>
    <t xml:space="preserve">5 hours </t>
  </si>
  <si>
    <t>AA0223</t>
  </si>
  <si>
    <t>2017-06-10_G-001</t>
  </si>
  <si>
    <t>[65079.9, 48312.4, 20574.2]</t>
  </si>
  <si>
    <t>ZI</t>
  </si>
  <si>
    <t>AA0174</t>
  </si>
  <si>
    <t>2017-06-10_G-002</t>
  </si>
  <si>
    <t>[65221.0, 48365.4, 20434.6]</t>
  </si>
  <si>
    <t>Very interesting neuron (main axon travels to pons prior to MB). Branches off past dendrites. Very knotted and many t.</t>
  </si>
  <si>
    <t>AA0175</t>
  </si>
  <si>
    <t>2017-06-10_G-003</t>
  </si>
  <si>
    <t>[65184.4, 48235.7, 20710.4]</t>
  </si>
  <si>
    <t>signal is mixed. Becomes fuzzy and ambiguous near the edge of the brain. Confident about the overall projection pattern.</t>
  </si>
  <si>
    <t>AA0176</t>
  </si>
  <si>
    <t>2017-06-10_G-004</t>
  </si>
  <si>
    <t>[65094.9, 48287.2, 20640.8]</t>
  </si>
  <si>
    <t>Branched areas are too dim to complete. Most fizzle out.</t>
  </si>
  <si>
    <t>2017-06-10_G-005</t>
  </si>
  <si>
    <t>[65023.3, 48238.5, 20633.3]</t>
  </si>
  <si>
    <t>5.5 hrs. axon &amp; dendrites</t>
  </si>
  <si>
    <t>overall projection pattern seems correct. Unsure about correctness of finer details once axon reaches edge of the brain</t>
  </si>
  <si>
    <t>2017-06-10_G-006</t>
  </si>
  <si>
    <t>[68094.2, 47071.5, 21793.8]</t>
  </si>
  <si>
    <t xml:space="preserve">Axon bundling near begining of axon. Maybe could be completed with fragments, will take another look once fragments are ready. Someone else can look at it as well/if other axons traced you can determine how to trace this one </t>
  </si>
  <si>
    <t>2017-06-10_G-007</t>
  </si>
  <si>
    <t>[67961.5, 47427.7, 22747.2]</t>
  </si>
  <si>
    <t>pre-Subiculum</t>
  </si>
  <si>
    <t>2017-06-10_G-008</t>
  </si>
  <si>
    <t>[65074.7, 48308.2, 20305.8]</t>
  </si>
  <si>
    <t>AA0177</t>
  </si>
  <si>
    <t>7/24/20174</t>
  </si>
  <si>
    <t>3.25 hrs axon</t>
  </si>
  <si>
    <t>2017-06-10_G-009</t>
  </si>
  <si>
    <t>[64934.2, 48261.5, 20223.8]</t>
  </si>
  <si>
    <t>Motor Cortex</t>
  </si>
  <si>
    <t xml:space="preserve">Great Neuron! Very easy to see everything. Ends are very bright and easy to detect. </t>
  </si>
  <si>
    <t>AA0178</t>
  </si>
  <si>
    <t>2017-06-10_G-010</t>
  </si>
  <si>
    <t>[66724.0, 46626.2, 17880.8]</t>
  </si>
  <si>
    <t>Signal is good. Very dense near the soma, likely a missed branch or two there. Vast majority of neuron is complete. pyramidal structure we have seen many times.</t>
  </si>
  <si>
    <t>AA0179</t>
  </si>
  <si>
    <t>2017-06-10_G-011</t>
  </si>
  <si>
    <t>[66657.4, 46581.6, 17698.6]</t>
  </si>
  <si>
    <t>Excellent signal, easy to follow.</t>
  </si>
  <si>
    <t>AA0180</t>
  </si>
  <si>
    <t>2017-06-10_G-012</t>
  </si>
  <si>
    <t>[66899.3, 46517.0, 17822.8]</t>
  </si>
  <si>
    <t>Motor Cortex </t>
  </si>
  <si>
    <t>Very bright. Good end points. High confidence away from soma. Side branches all bright. </t>
  </si>
  <si>
    <t>AA0181</t>
  </si>
  <si>
    <t>2017-06-10_G-013</t>
  </si>
  <si>
    <t>[66844.2, 46487.2, 18017.0]</t>
  </si>
  <si>
    <t xml:space="preserve">Motor Cortex </t>
  </si>
  <si>
    <t>Very dense at soma; dendrites not fully traceable.Tracing time 6.5 hrs. axon</t>
  </si>
  <si>
    <t>AA0182</t>
  </si>
  <si>
    <t>2017-06-10_G-014</t>
  </si>
  <si>
    <t>[66856.7, 46812.2, 17908.8]</t>
  </si>
  <si>
    <t>Lost track of signal.</t>
  </si>
  <si>
    <t>2017-06-10_G-015</t>
  </si>
  <si>
    <t>[66735.8, 46742.9, 17830.7]</t>
  </si>
  <si>
    <t>AA0183</t>
  </si>
  <si>
    <t>1.5 hrs axon</t>
  </si>
  <si>
    <t>2017-06-10_G-016</t>
  </si>
  <si>
    <t>[66813.7, 46755.7, 18054.0]</t>
  </si>
  <si>
    <t>lots of problem ends where signal gets too dim too trace or area is really dense and impossible to tell where it continues. Very likely huge chunk of neuron is untraced</t>
  </si>
  <si>
    <t>2017-06-10_G-017</t>
  </si>
  <si>
    <t>[65296.8, 48340.6, 20538.2]</t>
  </si>
  <si>
    <t>Main axon is good, but side branches become too dim</t>
  </si>
  <si>
    <t>2017-06-10_G-018</t>
  </si>
  <si>
    <t>[66894.4, 46485.2, 18101.1]</t>
  </si>
  <si>
    <t>Signal is very good</t>
  </si>
  <si>
    <t>AA0184</t>
  </si>
  <si>
    <t>2017-06-10_G-019</t>
  </si>
  <si>
    <t>[66903.7, 46778.3, 18047.5]</t>
  </si>
  <si>
    <t>AA0185</t>
  </si>
  <si>
    <t>2017-06-10_G-020</t>
  </si>
  <si>
    <t>[66611.0, 46719.0, 17795.7]</t>
  </si>
  <si>
    <t>CTX</t>
  </si>
  <si>
    <t>Ends are too dim.</t>
  </si>
  <si>
    <t>2017-06-10_G-021</t>
  </si>
  <si>
    <t>[66841.4, 46782.1, 18108.1]</t>
  </si>
  <si>
    <t>Dim and dense don't mix</t>
  </si>
  <si>
    <t>2017-06-10_G-022</t>
  </si>
  <si>
    <t>[66739.6, 46732.9, 18117.1]</t>
  </si>
  <si>
    <t>2 hrs.</t>
  </si>
  <si>
    <t>AA0186</t>
  </si>
  <si>
    <t>2017-06-10_G-023</t>
  </si>
  <si>
    <t>[67733.9, 47093.3, 22622.5]</t>
  </si>
  <si>
    <t>too much doubling and too dense to finish tracing main axon</t>
  </si>
  <si>
    <t>2017-06-10_G-024</t>
  </si>
  <si>
    <t>AA0187</t>
  </si>
  <si>
    <t>2017-06-10_G-025</t>
  </si>
  <si>
    <t>[66805.8, 46564.8, 17728.6]</t>
  </si>
  <si>
    <t>AA0188</t>
  </si>
  <si>
    <t>2017-06-10_G-026</t>
  </si>
  <si>
    <t>[67751.3, 47700.2, 22715.0]</t>
  </si>
  <si>
    <t>2 hrs axon &amp; dendrites</t>
  </si>
  <si>
    <t>Ends are confusing.</t>
  </si>
  <si>
    <t>2017-06-10_G-027</t>
  </si>
  <si>
    <t>[67661.8, 47470.1, 22500.7]</t>
  </si>
  <si>
    <t>1 hr. axon &amp; dendrites</t>
  </si>
  <si>
    <t>AA0189</t>
  </si>
  <si>
    <t>2017-06-10_G-028</t>
  </si>
  <si>
    <t>[66761.8, 46752.4, 17796.2]</t>
  </si>
  <si>
    <t>Projection areas too dim.</t>
  </si>
  <si>
    <t>2017-06-10_G-029</t>
  </si>
  <si>
    <t>[66765.6, 46513.2, 17550.4]</t>
  </si>
  <si>
    <t>signal is decent. mid-sized cortical neuron</t>
  </si>
  <si>
    <t>AA0190</t>
  </si>
  <si>
    <t>2017-06-10_G-030</t>
  </si>
  <si>
    <t>[67650.8, 47468.1, 22496.5]</t>
  </si>
  <si>
    <t>half hr. axon &amp; dendrites</t>
  </si>
  <si>
    <t>AA0191</t>
  </si>
  <si>
    <t>2017-06-10_G-031</t>
  </si>
  <si>
    <t>[67602.7, 47452.3, 22502.6]</t>
  </si>
  <si>
    <t>AA0192</t>
  </si>
  <si>
    <t>2017-06-10_G-032</t>
  </si>
  <si>
    <t>[67769.5, 47246.3, 22676.4]</t>
  </si>
  <si>
    <t>very dense and lots of doubling. Axon gets very dim near soma</t>
  </si>
  <si>
    <t>2017-06-28_G-001</t>
  </si>
  <si>
    <t>[68618.2, 47958.6, 24520.1]</t>
  </si>
  <si>
    <t>2017-06-28_G-001_BD</t>
  </si>
  <si>
    <t xml:space="preserve"> 4 hrs; very bright signal</t>
  </si>
  <si>
    <t>AA0244</t>
  </si>
  <si>
    <t>2 hours</t>
  </si>
  <si>
    <t>2017-06-28_G-002</t>
  </si>
  <si>
    <t>[67366.8, 46786.5, 19485.2]</t>
  </si>
  <si>
    <t>7.25 hrs, dendrites 1 hr; very bright signal</t>
  </si>
  <si>
    <t>AA0245</t>
  </si>
  <si>
    <t>6 hrs</t>
  </si>
  <si>
    <t>2017-06-28_G-003</t>
  </si>
  <si>
    <t>[68544.2, 47923.5, 24409.2]</t>
  </si>
  <si>
    <t>2 very dim ends</t>
  </si>
  <si>
    <t>AA0246</t>
  </si>
  <si>
    <t>1.5 hours axon</t>
  </si>
  <si>
    <t>2017-06-28_G-004</t>
  </si>
  <si>
    <t>[68745.5, 48055.7, 24411.7]</t>
  </si>
  <si>
    <t>soma region too ambiguous; other regions also ambiguous</t>
  </si>
  <si>
    <t>2017-06-28_G-005</t>
  </si>
  <si>
    <t>[69068.4, 47865.8, 24229.4]</t>
  </si>
  <si>
    <t>AA0247</t>
  </si>
  <si>
    <t>2.75 hours</t>
  </si>
  <si>
    <t>2017-06-28_G-006</t>
  </si>
  <si>
    <t>[68868.7, 47748.0, 24275.6]</t>
  </si>
  <si>
    <t>~6 hrs</t>
  </si>
  <si>
    <t>AA0248</t>
  </si>
  <si>
    <t>signal is good, interesting morphology</t>
  </si>
  <si>
    <t>2017-06-28_G-007</t>
  </si>
  <si>
    <t>[68715.0, 48108.9, 24507.1]</t>
  </si>
  <si>
    <t xml:space="preserve">4 hrs; </t>
  </si>
  <si>
    <t>AA0249</t>
  </si>
  <si>
    <t>2017-06-28_G-008</t>
  </si>
  <si>
    <t>[67567.3, 46930.8, 19274.1]</t>
  </si>
  <si>
    <t>Timing: 3 days</t>
  </si>
  <si>
    <t>AA0250</t>
  </si>
  <si>
    <t>2017-06-28_G-009</t>
  </si>
  <si>
    <t>[68661.7, 47981.5, 24366.5]</t>
  </si>
  <si>
    <t>AA0251</t>
  </si>
  <si>
    <t>2017-06-28_G-010</t>
  </si>
  <si>
    <t>[68868.2, 47747.4, 24272.4]</t>
  </si>
  <si>
    <t>Same as G-006</t>
  </si>
  <si>
    <t>4 hrs. axon &amp; dendrites</t>
  </si>
  <si>
    <t>2017-06-28_G-011</t>
  </si>
  <si>
    <t>[68815.1, 47448.3, 24721.2]</t>
  </si>
  <si>
    <t>one end completely fizzles out</t>
  </si>
  <si>
    <t>AA0282</t>
  </si>
  <si>
    <t>not sure if axon is correct, please review -------------- thanks for the catch! axon corrected!</t>
  </si>
  <si>
    <t>2017-06-28_G-012</t>
  </si>
  <si>
    <t>[69068.2, 47886.5, 24394.8]</t>
  </si>
  <si>
    <t>signal is good for the most part. some auxiliary branches were lost near the soma</t>
  </si>
  <si>
    <t>AA0252</t>
  </si>
  <si>
    <t>2017-06-28_G-013</t>
  </si>
  <si>
    <t>[68438.0, 47518.8, 24393.8]</t>
  </si>
  <si>
    <t>Visual Cortex</t>
  </si>
  <si>
    <t>AA0253</t>
  </si>
  <si>
    <t>2017-06-28_G-014</t>
  </si>
  <si>
    <t>[68812.5, 47532.5, 24601.1]</t>
  </si>
  <si>
    <t>2017-06-28_G-014_AZ</t>
  </si>
  <si>
    <t>ends fizzle out; some parts too dense to trace</t>
  </si>
  <si>
    <t>2017-06-28_G-015</t>
  </si>
  <si>
    <t>[68736.6, 47585.7, 24646.2]</t>
  </si>
  <si>
    <t>Visual cortex</t>
  </si>
  <si>
    <t>18 hrs</t>
  </si>
  <si>
    <t>AA0260</t>
  </si>
  <si>
    <t>2017-06-28_G-016</t>
  </si>
  <si>
    <t>[67425.5, 46768.5, 19659.3]</t>
  </si>
  <si>
    <t xml:space="preserve">10 hours </t>
  </si>
  <si>
    <t>AA0261</t>
  </si>
  <si>
    <t>4 hours</t>
  </si>
  <si>
    <t>2017-06-28_G-017</t>
  </si>
  <si>
    <t>[68512.4, 47403.6, 24497.5]</t>
  </si>
  <si>
    <t>2017-06-28_G-017_AZ</t>
  </si>
  <si>
    <t>missing tile; problem ends where the signal is either too dim or spotty to follow it at main projection area</t>
  </si>
  <si>
    <t>AA0262</t>
  </si>
  <si>
    <t>2017-06-28_G-018</t>
  </si>
  <si>
    <t>[68896.9, 47784.8, 24389.3]</t>
  </si>
  <si>
    <t>can't find axon</t>
  </si>
  <si>
    <t>too dense to find axon</t>
  </si>
  <si>
    <t>2017-06-28_G-019</t>
  </si>
  <si>
    <t>[65660.9, 48784.1, 22205.6]</t>
  </si>
  <si>
    <t>branches dim out very quickly; extremely low confidence</t>
  </si>
  <si>
    <t>2017-06-28_G-020</t>
  </si>
  <si>
    <t>[68577.6, 48141.6, 24432.8]</t>
  </si>
  <si>
    <t>subiculum</t>
  </si>
  <si>
    <t>AA0254</t>
  </si>
  <si>
    <t>1.5 hours</t>
  </si>
  <si>
    <t>2017-06-28_G-021</t>
  </si>
  <si>
    <t>[65500.3, 48829.9, 21982.1]</t>
  </si>
  <si>
    <t>Main axon is good, all branches fade out.</t>
  </si>
  <si>
    <t>2017-06-28_G-022</t>
  </si>
  <si>
    <t>[65510.8, 49127.7, 22055.0]</t>
  </si>
  <si>
    <t>2017-06-28_G-023</t>
  </si>
  <si>
    <t>[69131.2, 47732.8, 24777.5]</t>
  </si>
  <si>
    <t>Dim and ambigous areas</t>
  </si>
  <si>
    <t>2017-06-28_G-024</t>
  </si>
  <si>
    <t>[69199.9, 47900.1, 24565.3]</t>
  </si>
  <si>
    <t>8 hrs; vericosities along axon</t>
  </si>
  <si>
    <t>AA0263</t>
  </si>
  <si>
    <t>7 hrs</t>
  </si>
  <si>
    <t>2017-06-28_G-025</t>
  </si>
  <si>
    <t>[69133.1, 47791.5, 24550.6]</t>
  </si>
  <si>
    <t>2017-06-28_G-025_MW</t>
  </si>
  <si>
    <t>dense and dim but overall medium confidence. interneuron/ local branches only. 5 hours</t>
  </si>
  <si>
    <t>AA0264</t>
  </si>
  <si>
    <t>3.5 HRS</t>
  </si>
  <si>
    <t>2017-06-28_G-026</t>
  </si>
  <si>
    <t>[67647.4, 46911.2, 19290.5]</t>
  </si>
  <si>
    <t>large striatal projections. ~ 20 hours to complete</t>
  </si>
  <si>
    <t>AA0265</t>
  </si>
  <si>
    <t>Problem Ends at [67631.3, 47068.9, 19495.5], [67599.4, 46456.1, 19236.6], [67589.4, 46461.4, 19204.2], [67549.4, 46913.9, 19499.6], [67560.9, 46957.9, 19379.4]. 22 hours to complete</t>
  </si>
  <si>
    <t>2017-06-28_G-027</t>
  </si>
  <si>
    <t>[65252.6, 48959.1, 21968.3]</t>
  </si>
  <si>
    <t>Time: 7 hrs.</t>
  </si>
  <si>
    <t>AA0266</t>
  </si>
  <si>
    <t>2017-06-28_G-028</t>
  </si>
  <si>
    <t>[65559.9, 49041.0, 22263.1]</t>
  </si>
  <si>
    <t xml:space="preserve">very low confidence. very dim branches. </t>
  </si>
  <si>
    <t>2017-06-28_G-029</t>
  </si>
  <si>
    <t>[67413.8, 46822.1, 19609.3]</t>
  </si>
  <si>
    <t>14-15 hours. very bright, good end points. interesting shape (MW)</t>
  </si>
  <si>
    <t>AA0267</t>
  </si>
  <si>
    <t>13-15 hours</t>
  </si>
  <si>
    <t>2017-06-28_G-030</t>
  </si>
  <si>
    <t>[69210.0, 47903.6, 24537.5]</t>
  </si>
  <si>
    <t>2017-06-28_G-030_BD</t>
  </si>
  <si>
    <t>7 hrs; some stiching problems and ambiguity but overall good</t>
  </si>
  <si>
    <t>AA0268</t>
  </si>
  <si>
    <t>2017-06-28_G-031</t>
  </si>
  <si>
    <t>[67494.1, 46873.5, 19302.4]</t>
  </si>
  <si>
    <t>5.75 hours axon</t>
  </si>
  <si>
    <t>AA0269</t>
  </si>
  <si>
    <t>2017-06-28_G-032</t>
  </si>
  <si>
    <t>[68812.3, 48122.4, 24461.6]</t>
  </si>
  <si>
    <t>some ends too dim or area too dense to trace out completely</t>
  </si>
  <si>
    <t>2017-06-28_G-033</t>
  </si>
  <si>
    <t>[68726.1, 48034.4, 24503.2]</t>
  </si>
  <si>
    <t>~3 hours</t>
  </si>
  <si>
    <t>AA0255</t>
  </si>
  <si>
    <t>2017-06-28_G-034</t>
  </si>
  <si>
    <t>[67731.8, 46999.5, 19695.8]</t>
  </si>
  <si>
    <t xml:space="preserve">some ends dim but overall high confidence neuron </t>
  </si>
  <si>
    <t>AA0271</t>
  </si>
  <si>
    <t>several dim branches, ~ 6-7 hours</t>
  </si>
  <si>
    <t>2017-06-28_G-035</t>
  </si>
  <si>
    <t>[67592.9, 47332.8, 19948.1]</t>
  </si>
  <si>
    <t>axon immediately goes directly into another cell in a very dense region.</t>
  </si>
  <si>
    <t>some areas too dense to continue</t>
  </si>
  <si>
    <t>2017-06-28_G-036</t>
  </si>
  <si>
    <t>[67594.8, 47002.4, 19922.9]</t>
  </si>
  <si>
    <t>AA0272</t>
  </si>
  <si>
    <t>2017-06-28_G-037</t>
  </si>
  <si>
    <t>[68554.0, 48088.6, 24451.3]</t>
  </si>
  <si>
    <t>some dim ends at main projection area</t>
  </si>
  <si>
    <t>AA0256</t>
  </si>
  <si>
    <t xml:space="preserve">4 hours </t>
  </si>
  <si>
    <t>2017-06-28_G-038</t>
  </si>
  <si>
    <t>[68476.5, 47472.1, 24489.9]</t>
  </si>
  <si>
    <t>AA0283</t>
  </si>
  <si>
    <t>2017-06-28_G-039</t>
  </si>
  <si>
    <t>[67729.0, 47061.8, 19613.0]</t>
  </si>
  <si>
    <t>2017-06-28_G-040</t>
  </si>
  <si>
    <t>[67679.5, 47212.1, 19812.9]</t>
  </si>
  <si>
    <t>C TX</t>
  </si>
  <si>
    <t xml:space="preserve">too dim to trace and part of neuron just stops at one tile </t>
  </si>
  <si>
    <t>2017-06-28_G-041</t>
  </si>
  <si>
    <t>[67485.7, 46999.7, 19304.6]</t>
  </si>
  <si>
    <t>AA0288</t>
  </si>
  <si>
    <t>2017-06-28_G-043</t>
  </si>
  <si>
    <t>[67197.2, 47532.7, 19612.6]</t>
  </si>
  <si>
    <t>isocortex</t>
  </si>
  <si>
    <t xml:space="preserve">neuron quite dim in a lot of areas. medium confidence </t>
  </si>
  <si>
    <t>AA0273</t>
  </si>
  <si>
    <t>So dim.  Medium confidence. 1.5 hours</t>
  </si>
  <si>
    <t>2017-06-28_G-044</t>
  </si>
  <si>
    <t>[67335.2, 47297.9, 19793.9]</t>
  </si>
  <si>
    <t>projection areas too dim</t>
  </si>
  <si>
    <t>2017-06-28_G-045</t>
  </si>
  <si>
    <t>[68475.4, 47471.6, 24499.9]</t>
  </si>
  <si>
    <t>PART OF G-038!!! ADDED!!!</t>
  </si>
  <si>
    <t>2017-06-28_G-046</t>
  </si>
  <si>
    <t>[68809.7, 47478.8, 24590.0]</t>
  </si>
  <si>
    <t>2017-06-28_G-047</t>
  </si>
  <si>
    <t>[68627.0, 47431.1, 24369.6]</t>
  </si>
  <si>
    <t xml:space="preserve">unsure about accuracy. lots of crossovers near edge of brain </t>
  </si>
  <si>
    <t>AA0270</t>
  </si>
  <si>
    <t>looks like nearby neurons</t>
  </si>
  <si>
    <t>2017-06-28_G-048</t>
  </si>
  <si>
    <t>[67363.6, 46909.9, 19820.1]</t>
  </si>
  <si>
    <t xml:space="preserve">got too dim to be confident of the traces </t>
  </si>
  <si>
    <t>AA0289</t>
  </si>
  <si>
    <t>2017-06-28_G-049</t>
  </si>
  <si>
    <t>[67601.1, 46822.8, 19404.1]</t>
  </si>
  <si>
    <t>bright neuron but small part of the neuron at projection area is cut away (near front of brain) because of lack of tiles there </t>
  </si>
  <si>
    <t>AA0274</t>
  </si>
  <si>
    <t>2017-06-28_G-050</t>
  </si>
  <si>
    <t>[68753.5, 47528.1, 24586.9]</t>
  </si>
  <si>
    <t>looks like it could be too small to be true, but someone else should try it manually</t>
  </si>
  <si>
    <t>AA0290</t>
  </si>
  <si>
    <t>looks good</t>
  </si>
  <si>
    <t>2017-06-28_G-051</t>
  </si>
  <si>
    <t>[68763.4, 47427.2, 24341.9]</t>
  </si>
  <si>
    <t>AA0275</t>
  </si>
  <si>
    <t>2017-06-28_G-052</t>
  </si>
  <si>
    <t>[68994.4, 47747.5, 24229.4]</t>
  </si>
  <si>
    <t>AA0257</t>
  </si>
  <si>
    <t>2017-06-28_G_052_CA</t>
  </si>
  <si>
    <t>2017-06-28_G-053</t>
  </si>
  <si>
    <t>[67362.4, 47277.7, 19929.0]</t>
  </si>
  <si>
    <t>Motor</t>
  </si>
  <si>
    <t>low confidence; too many problem ends</t>
  </si>
  <si>
    <t>2017-06-28_G-054</t>
  </si>
  <si>
    <t>[67622.1, 47168.8, 19777.5]</t>
  </si>
  <si>
    <t>becomes too dim to trace in main projection area</t>
  </si>
  <si>
    <t>2017-06-28_G-055</t>
  </si>
  <si>
    <t>[67597.7, 46883.0, 19491.4]</t>
  </si>
  <si>
    <t>possible interneuron, axon looks like dendrites but fairly certain it is an axon. ~4 hours</t>
  </si>
  <si>
    <t>AA0276</t>
  </si>
  <si>
    <t>certain of axon and neuron correctness; 4 hrs</t>
  </si>
  <si>
    <t>2017-06-28_G-056</t>
  </si>
  <si>
    <t>[67280.1, 47313.4, 19877.7]</t>
  </si>
  <si>
    <t>4.5 hrs; some dim areas, but confident on main projections; possible loop at [66731.8, 46546.6, 19575.9] such as in cell nearby  G-059</t>
  </si>
  <si>
    <t>AA0277</t>
  </si>
  <si>
    <t>2017-06-28_G-057</t>
  </si>
  <si>
    <t>[68581.9, 47941.7, 24508.8]</t>
  </si>
  <si>
    <t xml:space="preserve">Too dense in the projection areas </t>
  </si>
  <si>
    <t>2017-06-28_G-058</t>
  </si>
  <si>
    <t>[68775.8, 48039.5, 24484.2]</t>
  </si>
  <si>
    <t>AA0258</t>
  </si>
  <si>
    <t>45 minutes tracing axon; used frags-100</t>
  </si>
  <si>
    <t>2017-06-28_G-059</t>
  </si>
  <si>
    <t>[67322.4, 47237.9, 19577.4]</t>
  </si>
  <si>
    <t>6.5 hrs; very interesting loop; possibly seen on other nearby cells </t>
  </si>
  <si>
    <t>AA0278</t>
  </si>
  <si>
    <t>~ 6 hours</t>
  </si>
  <si>
    <t>2017-06-28_G-060</t>
  </si>
  <si>
    <t>[67382.1, 46918.2, 19509.9]</t>
  </si>
  <si>
    <t>AA0279</t>
  </si>
  <si>
    <t>2017-06-28_G-061</t>
  </si>
  <si>
    <t>[67216.0, 46802.8, 19534.6]</t>
  </si>
  <si>
    <t>main axon is bright but many side branches are very dim</t>
  </si>
  <si>
    <t>2017-06-28_G-062</t>
  </si>
  <si>
    <t>[67357.7, 47055.9, 19526.8]</t>
  </si>
  <si>
    <t>motor cortex</t>
  </si>
  <si>
    <t>interneuron; dense but doable; similar to nearby interneurons</t>
  </si>
  <si>
    <t>AA0280</t>
  </si>
  <si>
    <t>3.5 hrs. axon with Frag100</t>
  </si>
  <si>
    <t>2017-06-28_G-063</t>
  </si>
  <si>
    <t>[67334.1, 46966.6, 19275.1]</t>
  </si>
  <si>
    <t>AA0281</t>
  </si>
  <si>
    <t>~ 5-6 hours</t>
  </si>
  <si>
    <t>2017-06-28_G-064</t>
  </si>
  <si>
    <t>[67441.7, 46799.8, 19937.2]</t>
  </si>
  <si>
    <t>2017-06-28_G-065</t>
  </si>
  <si>
    <t>[67339.8, 47402.3, 19875.6]</t>
  </si>
  <si>
    <t>ends get very dim</t>
  </si>
  <si>
    <t>2017-06-28_G-066</t>
  </si>
  <si>
    <t>[67585.6, 46961.1, 19723.6]</t>
  </si>
  <si>
    <t>too ambiguous at [67580.8, 46974.0, 19685.8] to be certain of direction; too dense and dim, even dendrites hard to be certain</t>
  </si>
  <si>
    <t>Time: 6 hours; WRONG AXON!</t>
  </si>
  <si>
    <t>2017-06-28_G-067</t>
  </si>
  <si>
    <t>[67552.5, 46550.1, 19290.0]</t>
  </si>
  <si>
    <t>one branch is very dim, others are good</t>
  </si>
  <si>
    <t>AA0284</t>
  </si>
  <si>
    <t>~ 3-4 hours, novel morphology</t>
  </si>
  <si>
    <t>2017-06-28_G-068</t>
  </si>
  <si>
    <t>[67456.0, 47006.0, 19288.5]</t>
  </si>
  <si>
    <t>AA0285</t>
  </si>
  <si>
    <t>Time: 5 hours</t>
  </si>
  <si>
    <t>2017-06-28_G-069</t>
  </si>
  <si>
    <t>[68599.9, 48035.4, 24459.5]</t>
  </si>
  <si>
    <t>AA0259</t>
  </si>
  <si>
    <t>2017-06-28_G-070</t>
  </si>
  <si>
    <t>[67486.6, 46546.8, 19353.7]</t>
  </si>
  <si>
    <t>AA0291</t>
  </si>
  <si>
    <t>2017-06-28_G-071</t>
  </si>
  <si>
    <t>[68815.2, 48099.1, 24403.0]</t>
  </si>
  <si>
    <t>too dense</t>
  </si>
  <si>
    <t>2017-06-28_G-072</t>
  </si>
  <si>
    <t>[67720.5, 46998.3, 19328.6]</t>
  </si>
  <si>
    <t>AA0287</t>
  </si>
  <si>
    <t>2017-06-28_G-073</t>
  </si>
  <si>
    <t>[67426.9, 46875.5, 19576.1]</t>
  </si>
  <si>
    <t xml:space="preserve">problems with soma </t>
  </si>
  <si>
    <t>^wrong axon (dendrite hijacks axon from another cell); real axon untraceable because too dense</t>
  </si>
  <si>
    <t>2017-06-28_G-074</t>
  </si>
  <si>
    <t>[68767.7, 47980.5, 24657.8]</t>
  </si>
  <si>
    <t>2017-06-28_G-074_AZ</t>
  </si>
  <si>
    <t>traced everything out; some ends too dim; some areas too dense to trace</t>
  </si>
  <si>
    <t xml:space="preserve">dense in projection areas cant be accurately constructed </t>
  </si>
  <si>
    <t>2017-06-28_G-075</t>
  </si>
  <si>
    <t>[67671.8, 46906.7, 19676.1]</t>
  </si>
  <si>
    <t>branches become to dim</t>
  </si>
  <si>
    <t>2017-06-28_G-076</t>
  </si>
  <si>
    <t>[67480.8, 47012.6, 19203.2]</t>
  </si>
  <si>
    <t>really good bright signal; some varicosities</t>
  </si>
  <si>
    <t>AA0286</t>
  </si>
  <si>
    <t>Mashtura</t>
  </si>
  <si>
    <t>2017-06-28_G-076_MH</t>
  </si>
  <si>
    <t>2017-06-28_G-077</t>
  </si>
  <si>
    <t>[67621.3, 46941.0, 19616.7]</t>
  </si>
  <si>
    <t>Timing</t>
  </si>
  <si>
    <t>2017-08-10_R-001</t>
  </si>
  <si>
    <t>[65976.4, 48525.9, 19745.2]</t>
  </si>
  <si>
    <t>VAL</t>
  </si>
  <si>
    <t>signal is bright but something feels off. Endpoints break apart into bright, free-floating chunks. morpohology is very simple</t>
  </si>
  <si>
    <t>2017-08-10_R-002</t>
  </si>
  <si>
    <t>[66027.2, 48753.4, 19882.3]</t>
  </si>
  <si>
    <t>2017-08-10_R-003</t>
  </si>
  <si>
    <t>[66133.7, 48647.0, 19924.9]</t>
  </si>
  <si>
    <t>THAL</t>
  </si>
  <si>
    <t>2017-08-10_R-004</t>
  </si>
  <si>
    <t>[65996.1, 48427.8, 19752.6]</t>
  </si>
  <si>
    <t>2017-08-10_R-005</t>
  </si>
  <si>
    <t>[66245.4, 47845.8, 20174.2]</t>
  </si>
  <si>
    <t>8 hours</t>
  </si>
  <si>
    <t>probably around ~80-90% complete.</t>
  </si>
  <si>
    <t>AA0292</t>
  </si>
  <si>
    <t>10 hours </t>
  </si>
  <si>
    <t xml:space="preserve">some mbiguity </t>
  </si>
  <si>
    <t>2017-08-10_R-006</t>
  </si>
  <si>
    <t>[68181.7, 48205.8, 16599.8]</t>
  </si>
  <si>
    <t>Lots of ambiguity/ bad signal. Likely incorrect in several places. Unsure about these neurons as a whole.</t>
  </si>
  <si>
    <t>2017-08-10_R-007</t>
  </si>
  <si>
    <t>[68289.9, 48276.5, 16498.9]</t>
  </si>
  <si>
    <t>2017-08-10_R-008</t>
  </si>
  <si>
    <t>[67724.0, 48229.1, 16597.3]</t>
  </si>
  <si>
    <t>2017-08-10_R-009</t>
  </si>
  <si>
    <t>[66202.7, 48425.4, 20064.5]</t>
  </si>
  <si>
    <t>1 hr 20 min</t>
  </si>
  <si>
    <t>Good one, but small</t>
  </si>
  <si>
    <t>AA0293</t>
  </si>
  <si>
    <t>1 hr</t>
  </si>
  <si>
    <t>No differences so there are no "base" or Unique" files</t>
  </si>
  <si>
    <t>2017-08-10_R-010</t>
  </si>
  <si>
    <t>[66274.4, 48488.7, 19835.3]</t>
  </si>
  <si>
    <t>30 min</t>
  </si>
  <si>
    <t>small and simple</t>
  </si>
  <si>
    <t>AA0294</t>
  </si>
  <si>
    <t>2017-08-10_R-011</t>
  </si>
  <si>
    <t>[66271.2, 48296.6, 19811.2]</t>
  </si>
  <si>
    <t>7 hours</t>
  </si>
  <si>
    <t>AA0295</t>
  </si>
  <si>
    <t>2017-08-10_R-012</t>
  </si>
  <si>
    <t>[66128.9, 47951.8, 20080.7]</t>
  </si>
  <si>
    <t>too many ends dim out</t>
  </si>
  <si>
    <t>2017-08-10_R-013</t>
  </si>
  <si>
    <t>[66272.7, 48012.4, 19936.2]</t>
  </si>
  <si>
    <t>AA0296</t>
  </si>
  <si>
    <t>5 hours</t>
  </si>
  <si>
    <t>2017-08-10_R-014</t>
  </si>
  <si>
    <t>65920.8, 48751.6, 19867.4</t>
  </si>
  <si>
    <t>10 hours</t>
  </si>
  <si>
    <t>AA0297</t>
  </si>
  <si>
    <t>7 hours </t>
  </si>
  <si>
    <t>2017-08-10_R-015</t>
  </si>
  <si>
    <t>66237.3, 48587.6, 19785.9</t>
  </si>
  <si>
    <t>AA0298</t>
  </si>
  <si>
    <t>2017-08-10_R-016</t>
  </si>
  <si>
    <t>[65872.4, 48631.7, 19957.1</t>
  </si>
  <si>
    <t>10 hrs</t>
  </si>
  <si>
    <t>2017-08-10_R-017</t>
  </si>
  <si>
    <t>[66049.3, 48659.7, 19900.7]</t>
  </si>
  <si>
    <t xml:space="preserve">THAL </t>
  </si>
  <si>
    <t>3.5 hours</t>
  </si>
  <si>
    <t>mostly problem ends; very dim in places; low confidence</t>
  </si>
  <si>
    <t>2017-08-10_R-018</t>
  </si>
  <si>
    <t>[66110.5, 48210.4, 19896.5]</t>
  </si>
  <si>
    <t>Confusing branch.</t>
  </si>
  <si>
    <t>too many dim ends, not confident entire neuron is traced</t>
  </si>
  <si>
    <t>2017-08-10_R-019</t>
  </si>
  <si>
    <t>[66191.6, 48843.6, 19867.4]</t>
  </si>
  <si>
    <t xml:space="preserve">soma very dim, projection branches too dim to be confident </t>
  </si>
  <si>
    <t>2017-08-10_R-020</t>
  </si>
  <si>
    <t>[66125.6, 48714.4, 19776.6]</t>
  </si>
  <si>
    <t xml:space="preserve">dim soma, but can figure out axon easily. projections are dim but can use LVV to figure them out </t>
  </si>
  <si>
    <t>AA0299</t>
  </si>
  <si>
    <t>2.5 hrs</t>
  </si>
  <si>
    <t>2017-08-10_R-021</t>
  </si>
  <si>
    <t>[68267.8, 48195.4, 16571.9]</t>
  </si>
  <si>
    <t>ISOCORTEX</t>
  </si>
  <si>
    <t>2.5 hours</t>
  </si>
  <si>
    <t>mostly  problem ends; not many clear terminations; most projections dim</t>
  </si>
  <si>
    <t>looks like what could be a large projection is too dim to trace; too many problem ends</t>
  </si>
  <si>
    <t>2017-08-10_R-022</t>
  </si>
  <si>
    <t>[68236.6, 48186.1, 16518.0]</t>
  </si>
  <si>
    <t>AA0300</t>
  </si>
  <si>
    <t>2017-08-10_R-023</t>
  </si>
  <si>
    <t>[66233.4, 47985.0, 19998.9]</t>
  </si>
  <si>
    <t>2017-08-10_R-024</t>
  </si>
  <si>
    <t>[66253.1, 48681.1, 19879.5]</t>
  </si>
  <si>
    <t>16 hours</t>
  </si>
  <si>
    <t>AA0301</t>
  </si>
  <si>
    <t>18 hours</t>
  </si>
  <si>
    <t>2017-08-10_R-025</t>
  </si>
  <si>
    <t>[66003.8, 48687.8, 19901.0]</t>
  </si>
  <si>
    <t>you will have to use LVV to do mos tof this neuron</t>
  </si>
  <si>
    <t>AA0302</t>
  </si>
  <si>
    <t>12 hours</t>
  </si>
  <si>
    <t>2017-08-28_G-001</t>
  </si>
  <si>
    <t>[68185.4, 49284.9, 20307.3]</t>
  </si>
  <si>
    <t>~18 hours</t>
  </si>
  <si>
    <t>signal is good. a couple ambiguous regions</t>
  </si>
  <si>
    <t>AA0303</t>
  </si>
  <si>
    <t>~17 hours</t>
  </si>
  <si>
    <t>2017-08-28_G-002</t>
  </si>
  <si>
    <t>[68290.1, 48963.7, 20076.8]</t>
  </si>
  <si>
    <t>AA0304</t>
  </si>
  <si>
    <t>2017-08-28_G-003</t>
  </si>
  <si>
    <t>[62851.4, 48605.0, 19864.4]</t>
  </si>
  <si>
    <t>one projection gets too dim in thalamus but should go much further (dendrites 30 min)</t>
  </si>
  <si>
    <t>2017-08-28_G-004</t>
  </si>
  <si>
    <t>[63391.4, 48682.1, 19972.3]</t>
  </si>
  <si>
    <t>20 min</t>
  </si>
  <si>
    <t>AA0305</t>
  </si>
  <si>
    <t>7 mins</t>
  </si>
  <si>
    <t>2017-08-28_G-005</t>
  </si>
  <si>
    <t>[63239.3, 49043.6, 20294.2]</t>
  </si>
  <si>
    <t>axon is too dim to finish</t>
  </si>
  <si>
    <t>2017-08-28_G-006</t>
  </si>
  <si>
    <t>[62811.1, 48734.4, 19866.4]</t>
  </si>
  <si>
    <t>AA0306</t>
  </si>
  <si>
    <t xml:space="preserve">2.5 hours </t>
  </si>
  <si>
    <t>2017-08-28_G-007</t>
  </si>
  <si>
    <t>[62963.0, 48294.6, 20711.9]</t>
  </si>
  <si>
    <t>six problem ends; projection area too dim, may be missing some branches</t>
  </si>
  <si>
    <t>2017-08-28_G-008</t>
  </si>
  <si>
    <t>[68274.5, 49142.8, 20173.4]</t>
  </si>
  <si>
    <t>2017-08-28_G-009</t>
  </si>
  <si>
    <t>[62671.6, 48561.0, 20252.9]</t>
  </si>
  <si>
    <t>1 hour</t>
  </si>
  <si>
    <t>2017-08-28_G-010</t>
  </si>
  <si>
    <t>[62624.3, 48621.9, 20442.0]</t>
  </si>
  <si>
    <t>gets too dense within granular region</t>
  </si>
  <si>
    <t>2017-08-28_G-012</t>
  </si>
  <si>
    <t>[62832.8, 48382.9, 20540.4]</t>
  </si>
  <si>
    <t>some signal fading and dim areas; Dendrites very nice, extensive and bold (1 hour)</t>
  </si>
  <si>
    <t>2017-08-28_G-013</t>
  </si>
  <si>
    <t>[63178.3, 49138.6, 19838.2]</t>
  </si>
  <si>
    <t>Interneuron</t>
  </si>
  <si>
    <t>AA0307</t>
  </si>
  <si>
    <t>2017-08-28_G-014</t>
  </si>
  <si>
    <t>[63393.0, 49112.7, 19644.5]</t>
  </si>
  <si>
    <t>2017-08-28_G-014_GB</t>
  </si>
  <si>
    <t>too many unfinished ends</t>
  </si>
  <si>
    <t>2017-08-28_G-015</t>
  </si>
  <si>
    <t>[62977.3, 48239.4, 20546.4]</t>
  </si>
  <si>
    <t>45 min</t>
  </si>
  <si>
    <t>branches get too dim to trace out fully</t>
  </si>
  <si>
    <t>2017-08-28_G-016</t>
  </si>
  <si>
    <t>[63293.5, 49169.4, 20030.9]</t>
  </si>
  <si>
    <t>2017-08-28_G-017</t>
  </si>
  <si>
    <t>[62697.9, 49220.6, 20698.3]</t>
  </si>
  <si>
    <t>45 mins</t>
  </si>
  <si>
    <t>AA0308</t>
  </si>
  <si>
    <t>2017-08-28_G-018</t>
  </si>
  <si>
    <t>[62809.5, 49044.9, 20446.5]</t>
  </si>
  <si>
    <t>traced everything out ; can't distinguish axon</t>
  </si>
  <si>
    <t>AA0309</t>
  </si>
  <si>
    <t>30 mins</t>
  </si>
  <si>
    <t xml:space="preserve">everything traced out </t>
  </si>
  <si>
    <t>2017-09-11_G-001</t>
  </si>
  <si>
    <t>[65754.9, 50750.3, 21535.5]</t>
  </si>
  <si>
    <t>AA0310</t>
  </si>
  <si>
    <t>2017-09-11_G-002</t>
  </si>
  <si>
    <t>[65866.9, 50717.6, 21542.4]</t>
  </si>
  <si>
    <t>13 hours</t>
  </si>
  <si>
    <t>AA0311</t>
  </si>
  <si>
    <t>2017-09-11_G-003</t>
  </si>
  <si>
    <t>[65811.9, 50519.8, 21658.4]</t>
  </si>
  <si>
    <t>thalamus</t>
  </si>
  <si>
    <t>Axon bundling with G-005</t>
  </si>
  <si>
    <t>AA0312</t>
  </si>
  <si>
    <t>1.75 hours</t>
  </si>
  <si>
    <t>2017-09-11_G-004</t>
  </si>
  <si>
    <t>[65687.9, 50566.3, 21514.6]</t>
  </si>
  <si>
    <t>fgf</t>
  </si>
  <si>
    <t>AA0313</t>
  </si>
  <si>
    <t>2017-09-11_G-005</t>
  </si>
  <si>
    <t>[65715.6, 50344.2, 21550.3]</t>
  </si>
  <si>
    <t>hg</t>
  </si>
  <si>
    <t xml:space="preserve">6 hours </t>
  </si>
  <si>
    <t>axon bundling with G-003</t>
  </si>
  <si>
    <t>AA0314</t>
  </si>
  <si>
    <t>3.25 hours</t>
  </si>
  <si>
    <t>2017-09-11_G-006</t>
  </si>
  <si>
    <t>[65664.8, 50423.5, 21702.1]</t>
  </si>
  <si>
    <t>AA0315</t>
  </si>
  <si>
    <t>2017-09-11_G-006_CA</t>
  </si>
  <si>
    <t>2017-09-11_G-007</t>
  </si>
  <si>
    <t>[66065.5, 50651.9, 21517.6]</t>
  </si>
  <si>
    <t>5.25 hours</t>
  </si>
  <si>
    <t>2 hours to trace demdrites; they are very thick with many palmate branches</t>
  </si>
  <si>
    <t>AA0316</t>
  </si>
  <si>
    <t>2017-09-11_G-008</t>
  </si>
  <si>
    <t>[65762.6, 50725.2, 21378.8]</t>
  </si>
  <si>
    <t>AA0317</t>
  </si>
  <si>
    <t>2017-09-11_G-009</t>
  </si>
  <si>
    <t>[67581.0, 49112.1, 18745.6]</t>
  </si>
  <si>
    <t>axon traced to area where the tiles are off; impossible to tell where it goes</t>
  </si>
  <si>
    <t>2017-09-11_G-010</t>
  </si>
  <si>
    <t>[65716.4, 50716.6, 21522.6]</t>
  </si>
  <si>
    <t>AA0318</t>
  </si>
  <si>
    <t>2017-09-11_G-011</t>
  </si>
  <si>
    <t>[67694.5, 49426.0, 18739.6]</t>
  </si>
  <si>
    <t>AA0319</t>
  </si>
  <si>
    <t>2017-09-11_G-012</t>
  </si>
  <si>
    <t>[67782.1, 49421.2, 18812.0]</t>
  </si>
  <si>
    <t>2 hr</t>
  </si>
  <si>
    <t>AA0320</t>
  </si>
  <si>
    <t>2017-09-11_G-013</t>
  </si>
  <si>
    <t>[65753.3, 50858.0, 21256.8]</t>
  </si>
  <si>
    <t>Goes to region without tiles</t>
  </si>
  <si>
    <t xml:space="preserve"> </t>
  </si>
  <si>
    <t>2017-09-11_G-014</t>
  </si>
  <si>
    <t>[65874.5, 50859.9, 21335.6]</t>
  </si>
  <si>
    <t>2017-09-11_G-015</t>
  </si>
  <si>
    <t>[65759.3, 50807.9, 21251.7]</t>
  </si>
  <si>
    <t>AA0321</t>
  </si>
  <si>
    <t>2017-09-11_G-016</t>
  </si>
  <si>
    <t>[66098.7, 50374.0, 21472.0]</t>
  </si>
  <si>
    <t>2017-09-11_G-017</t>
  </si>
  <si>
    <t>[66280.4, 50620.5, 21657.3]</t>
  </si>
  <si>
    <t>Signal fades out in projection area.</t>
  </si>
  <si>
    <t>2017-09-11_G-018</t>
  </si>
  <si>
    <t>[65828.8, 50971.0, 21251.3]</t>
  </si>
  <si>
    <t>axon reaches a very large blank gap; could be a large projection</t>
  </si>
  <si>
    <t>2017-09-11_G-019</t>
  </si>
  <si>
    <t>[65590.1, 50825.7, 21421.4]</t>
  </si>
  <si>
    <t>AA0322</t>
  </si>
  <si>
    <t>5 hrs</t>
  </si>
  <si>
    <t>2017-09-11_G-020</t>
  </si>
  <si>
    <t>[65902.5, 50906.8, 21249.0]</t>
  </si>
  <si>
    <t>axon reaches gap</t>
  </si>
  <si>
    <t>2017-09-11_G-021</t>
  </si>
  <si>
    <t>[67712.5, 49427.9, 18653.4]</t>
  </si>
  <si>
    <t>1.5 hours</t>
  </si>
  <si>
    <t>AA0323</t>
  </si>
  <si>
    <t>2017-09-11_G-022</t>
  </si>
  <si>
    <t>[65546.5, 50236.9, 21481.0]</t>
  </si>
  <si>
    <t>2017-09-11_G-023</t>
  </si>
  <si>
    <t>[65712.5, 51294.4, 21328.9]</t>
  </si>
  <si>
    <t>too many ambiguous regions</t>
  </si>
  <si>
    <t>2017-09-11_G-024</t>
  </si>
  <si>
    <t>[67614.7, 49127.1, 18528.4]</t>
  </si>
  <si>
    <t>AA0324</t>
  </si>
  <si>
    <t>2017-09-11_G-025</t>
  </si>
  <si>
    <t>[67715.7, 49494.9, 18997.4]</t>
  </si>
  <si>
    <t>6.5 hrs</t>
  </si>
  <si>
    <t>many varicosities in some areas but not others... interesting; [67446.7, 48822.1, 22049.7] may be cut off but not sure</t>
  </si>
  <si>
    <t>AA0325</t>
  </si>
  <si>
    <t>2017-09-11_G-026</t>
  </si>
  <si>
    <t>[66020.1, 50749.9, 21513.6]</t>
  </si>
  <si>
    <t>AA0326</t>
  </si>
  <si>
    <t>dim at projection area but certain of overall structure, similar to others in TH</t>
  </si>
  <si>
    <t>2017-09-11_G-027</t>
  </si>
  <si>
    <t>[65951.4, 50812.2, 21423.9]</t>
  </si>
  <si>
    <t>2017-09-11_G-028</t>
  </si>
  <si>
    <t>[67765.0, 49045.5, 18652.4]</t>
  </si>
  <si>
    <t>goes through multiple gaps, untraceable</t>
  </si>
  <si>
    <t>2017-09-11_G-029</t>
  </si>
  <si>
    <t>[67413.9, 48743.2, 18290.4]</t>
  </si>
  <si>
    <t>secondary motor area, layer 2/3</t>
  </si>
  <si>
    <t>2 hrs</t>
  </si>
  <si>
    <t>seems like a large portion is lost on the edge of the brain</t>
  </si>
  <si>
    <t>2017-09-11_G-030</t>
  </si>
  <si>
    <t>[67594.8, 48885.4, 18450.0]</t>
  </si>
  <si>
    <t>AA0327</t>
  </si>
  <si>
    <t>2017-09-11_G-031</t>
  </si>
  <si>
    <t>[67658.6, 48768.6, 18327.1]</t>
  </si>
  <si>
    <t>AA0328</t>
  </si>
  <si>
    <t>2017-09-11_G-032</t>
  </si>
  <si>
    <t>[67629.6, 49435.1, 18960.8]</t>
  </si>
  <si>
    <t>2017-09-11_G-033</t>
  </si>
  <si>
    <t>[67655.6, 48813.1, 18493.7]</t>
  </si>
  <si>
    <t>AA0329</t>
  </si>
  <si>
    <t>2017-09-11_G-034</t>
  </si>
  <si>
    <t>[66053.2, 50338.5, 21374.8]</t>
  </si>
  <si>
    <t>9 hours</t>
  </si>
  <si>
    <t>2017-09-11_G-035</t>
  </si>
  <si>
    <t>[67433.2, 49267.0, 18612.7]</t>
  </si>
  <si>
    <t>2017-09-11_G-036</t>
  </si>
  <si>
    <t>[67814.3, 49224.4, 18757.0]</t>
  </si>
  <si>
    <t>2017-09-11_G-037</t>
  </si>
  <si>
    <t>[65910.5, 50993.6, 21741.7]</t>
  </si>
  <si>
    <t xml:space="preserve">some ends seem not complete? medium confidence that entire neuron is traced </t>
  </si>
  <si>
    <t>AA0330</t>
  </si>
  <si>
    <t>overall good</t>
  </si>
  <si>
    <t>2017-09-11_G-038</t>
  </si>
  <si>
    <t>[65982.8, 50677.3, 21447.2]</t>
  </si>
  <si>
    <t>AA0331</t>
  </si>
  <si>
    <t>2017-09-11_G-039</t>
  </si>
  <si>
    <t>[67547.0, 49024.6, 18616.7]</t>
  </si>
  <si>
    <t>AA0332</t>
  </si>
  <si>
    <t>2017-09-11_G-040</t>
  </si>
  <si>
    <t>[67655.5, 49289.8, 18568.1]</t>
  </si>
  <si>
    <t>ISO</t>
  </si>
  <si>
    <t>AA0333</t>
  </si>
  <si>
    <t>4.75 hours</t>
  </si>
  <si>
    <t>2017-09-19_R-001</t>
  </si>
  <si>
    <t>[65856.3, 48889.9, 20863.2]</t>
  </si>
  <si>
    <t>AA0334</t>
  </si>
  <si>
    <t>2017-09-19_R-002</t>
  </si>
  <si>
    <t>[65869.8, 48991.6, 21001.9]</t>
  </si>
  <si>
    <t>very good signal and sparcity</t>
  </si>
  <si>
    <t>AA0335</t>
  </si>
  <si>
    <t>2017-09-19_R-003</t>
  </si>
  <si>
    <t>[65541.6, 48575.8, 20886.6]</t>
  </si>
  <si>
    <t xml:space="preserve">8 hrs </t>
  </si>
  <si>
    <t xml:space="preserve">missing tiles </t>
  </si>
  <si>
    <t>AA0336</t>
  </si>
  <si>
    <t>a stitching problems at the edge of the brain^ but can tell where it goes. Very good overall</t>
  </si>
  <si>
    <t>2017-09-19_R-004</t>
  </si>
  <si>
    <t>[65808.4, 48999.1, 20955.0]</t>
  </si>
  <si>
    <t>AA0337</t>
  </si>
  <si>
    <t>2017-09-19_R-005</t>
  </si>
  <si>
    <t>[65554.6, 48968.3, 20982.3]</t>
  </si>
  <si>
    <t>AA0338</t>
  </si>
  <si>
    <t>3.5 hrs</t>
  </si>
  <si>
    <t>2017-09-19_R-006</t>
  </si>
  <si>
    <t>[65660.6, 49187.3, 21126.9]</t>
  </si>
  <si>
    <t>AA0339</t>
  </si>
  <si>
    <t>2017-09-19_R-007</t>
  </si>
  <si>
    <t>[65568.2, 49052.0, 20999.4]</t>
  </si>
  <si>
    <t>AA0340</t>
  </si>
  <si>
    <t>2017-09-19_R-008</t>
  </si>
  <si>
    <t>[65799.1, 48740.9, 21106.4]</t>
  </si>
  <si>
    <t>becomes very dim and crosses with others</t>
  </si>
  <si>
    <t>2017-09-19_R-009</t>
  </si>
  <si>
    <t>[68477.2, 47937.0, 22414.6]</t>
  </si>
  <si>
    <t>cortex</t>
  </si>
  <si>
    <t>not great</t>
  </si>
  <si>
    <t>2017-09-19_R-010</t>
  </si>
  <si>
    <t>[65736.9, 48493.7, 21248.6]</t>
  </si>
  <si>
    <t>AA0341</t>
  </si>
  <si>
    <t>2017-09-19_R-011</t>
  </si>
  <si>
    <t>[65430.4, 48900.3, 20814.3]</t>
  </si>
  <si>
    <t>AA0342</t>
  </si>
  <si>
    <t>2017-09-19_R-012</t>
  </si>
  <si>
    <t>[65659.6, 49055.2, 21036.6]</t>
  </si>
  <si>
    <t>AA0343</t>
  </si>
  <si>
    <t>2017-09-19_R-013</t>
  </si>
  <si>
    <t>[65643.5, 48820.4, 20812.3]</t>
  </si>
  <si>
    <t>3.75 hours</t>
  </si>
  <si>
    <t>AA0344</t>
  </si>
  <si>
    <t>5 hours </t>
  </si>
  <si>
    <t>2017-09-19_R-014</t>
  </si>
  <si>
    <t>[65805.3, 49083.1, 20914.9]</t>
  </si>
  <si>
    <t>5 hrs.</t>
  </si>
  <si>
    <t xml:space="preserve">one problem end in missing tile, when signal fades in horta use lvv. </t>
  </si>
  <si>
    <t>AA0345</t>
  </si>
  <si>
    <t>4.5 hrs</t>
  </si>
  <si>
    <t>2017-09-19_R-015</t>
  </si>
  <si>
    <t>[65791.8, 49048.2, 20852.4]</t>
  </si>
  <si>
    <t>14 hrs</t>
  </si>
  <si>
    <t>AA0346</t>
  </si>
  <si>
    <t>2017-09-19_R-016</t>
  </si>
  <si>
    <t>[65390.2, 48938.7, 20876.8]</t>
  </si>
  <si>
    <t>AA0347</t>
  </si>
  <si>
    <t>2017-09-19_R-017</t>
  </si>
  <si>
    <t>[65796.8, 49195.1, 21092.7]</t>
  </si>
  <si>
    <t>AA0348</t>
  </si>
  <si>
    <t>2017-09-19_R-018</t>
  </si>
  <si>
    <t>[65841.7, 48598.6, 20848.5]</t>
  </si>
  <si>
    <t>axon fizzles out. dendrites are ok</t>
  </si>
  <si>
    <t>2017-09-19_R-019</t>
  </si>
  <si>
    <t>[65772.9, 48518.7, 20888.6]</t>
  </si>
  <si>
    <t>6 min</t>
  </si>
  <si>
    <t>2017-09-19_R-020</t>
  </si>
  <si>
    <t>[65617.2, 49086.6, 21095.6]</t>
  </si>
  <si>
    <t>AA0349</t>
  </si>
  <si>
    <t>6 hours</t>
  </si>
  <si>
    <t>2017-09-19_R-021</t>
  </si>
  <si>
    <t>[65851.0, 49103.2, 20851.9]</t>
  </si>
  <si>
    <t>AA0350</t>
  </si>
  <si>
    <t>2017-09-19_R-022</t>
  </si>
  <si>
    <t>[65419.2, 48890.0, 20859.2]</t>
  </si>
  <si>
    <t>starts dim, gets really good, then gets somewhat dim at main projection area; medium confidence</t>
  </si>
  <si>
    <t>AA0351</t>
  </si>
  <si>
    <t>2017-09-19_R-023</t>
  </si>
  <si>
    <t>[65576.1, 48787.2, 20972.6]</t>
  </si>
  <si>
    <t>AA0352</t>
  </si>
  <si>
    <t xml:space="preserve">5 hrs </t>
  </si>
  <si>
    <t>2017-09-19_R-024</t>
  </si>
  <si>
    <t>[65964.6, 48938.6, 21032.2]</t>
  </si>
  <si>
    <t>3.75 hrs</t>
  </si>
  <si>
    <t>AA0353</t>
  </si>
  <si>
    <t xml:space="preserve">4 hrs </t>
  </si>
  <si>
    <t>2017-09-19_R-025</t>
  </si>
  <si>
    <t>[65763.0, 48850.8, 20826.0]</t>
  </si>
  <si>
    <t>AA0354</t>
  </si>
  <si>
    <t>2017-09-19_R-026</t>
  </si>
  <si>
    <t>[65687.9, 48876.7, 20806.7]</t>
  </si>
  <si>
    <t>5.5 hrs</t>
  </si>
  <si>
    <t>Gets dim in an area but excellent signal on others; good confidence</t>
  </si>
  <si>
    <t>AA0355</t>
  </si>
  <si>
    <t>2017-09-19_R-027</t>
  </si>
  <si>
    <t>[65782.6, 48853.7, 20797.7]</t>
  </si>
  <si>
    <t>9 hrs</t>
  </si>
  <si>
    <t>AA0356</t>
  </si>
  <si>
    <t>2017-09-19_R-028</t>
  </si>
  <si>
    <t>[65508.0, 48489.3, 20717.6]</t>
  </si>
  <si>
    <t>3 hrs</t>
  </si>
  <si>
    <t>AA0357</t>
  </si>
  <si>
    <t>really dim and spotty in projection area</t>
  </si>
  <si>
    <t>2017-09-19_R-029</t>
  </si>
  <si>
    <t>[65634.9, 48937.7, 20693.2]</t>
  </si>
  <si>
    <t>dim in some places</t>
  </si>
  <si>
    <t>AA0358</t>
  </si>
  <si>
    <t>medium confidence</t>
  </si>
  <si>
    <t>2017-09-19_R-030</t>
  </si>
  <si>
    <t>[65386.4, 48459.8, 20659.9]</t>
  </si>
  <si>
    <t>too much ambiguity and dimness to be confident</t>
  </si>
  <si>
    <t>2017-09-19_R-031</t>
  </si>
  <si>
    <t>[65714.9, 48413.7, 21280.3]</t>
  </si>
  <si>
    <t>AA0359</t>
  </si>
  <si>
    <t>really dim and spotty in projection area--also some stitching errors</t>
  </si>
  <si>
    <t>2017-09-19_R-032</t>
  </si>
  <si>
    <t>[68331.6, 48105.1, 22015.0]</t>
  </si>
  <si>
    <t>Dentate Gyrus</t>
  </si>
  <si>
    <t>0.5 hrs</t>
  </si>
  <si>
    <t>AA0360</t>
  </si>
  <si>
    <t>0.1 hrs</t>
  </si>
  <si>
    <t>2017-09-19_R-033</t>
  </si>
  <si>
    <t>[68382.9, 48096.6, 22020.9]</t>
  </si>
  <si>
    <t>AA0361</t>
  </si>
  <si>
    <t>2017-09-19_R-034</t>
  </si>
  <si>
    <t>[68418.4, 48057.7, 22105.9]</t>
  </si>
  <si>
    <t>AA0362</t>
  </si>
  <si>
    <t>2017-09-19_R-035</t>
  </si>
  <si>
    <t>[65909.8, 48758.6, 20931.5]</t>
  </si>
  <si>
    <t>3.25 hrs</t>
  </si>
  <si>
    <t>AA0363</t>
  </si>
  <si>
    <t>2017-09-19_R-036</t>
  </si>
  <si>
    <t>[65917.2, 49036.1, 21004.8]</t>
  </si>
  <si>
    <t xml:space="preserve">5.5 hrs </t>
  </si>
  <si>
    <t>AA0364</t>
  </si>
  <si>
    <t>2017-09-19_R-037</t>
  </si>
  <si>
    <t>[65549.7, 48788.3, 20790.4]</t>
  </si>
  <si>
    <t>12 hrs</t>
  </si>
  <si>
    <t>starts dim, then gets really bright, then gets a little dim on main projection areas; overall confident</t>
  </si>
  <si>
    <t>AA0365</t>
  </si>
  <si>
    <t>2017-09-19_R-038</t>
  </si>
  <si>
    <t>[65907.5, 49184.8, 20902.7]</t>
  </si>
  <si>
    <t>AA0366</t>
  </si>
  <si>
    <t>2017-09-19_R-039</t>
  </si>
  <si>
    <t>[65932.6, 48644.4, 21156.2]</t>
  </si>
  <si>
    <t>AA0367</t>
  </si>
  <si>
    <t>2017-09-19_R-040</t>
  </si>
  <si>
    <t>[65955.7, 48863.0, 20911.0]</t>
  </si>
  <si>
    <t>AA0368</t>
  </si>
  <si>
    <t xml:space="preserve">       Cameron</t>
  </si>
  <si>
    <t>2017-09-19_R-040_CA</t>
  </si>
  <si>
    <t>2017-09-19_R-041</t>
  </si>
  <si>
    <t>[65642.6, 48705.6, 20744.0]</t>
  </si>
  <si>
    <t>too dim and spotty to trace completely; looks incomplete</t>
  </si>
  <si>
    <t>2017-09-19_R-042</t>
  </si>
  <si>
    <t>[65849.2, 48655.0, 21108.4]</t>
  </si>
  <si>
    <t>AA0369</t>
  </si>
  <si>
    <t>2017-09-19_R-043</t>
  </si>
  <si>
    <t>[65957.3, 48765.4, 20923.7]</t>
  </si>
  <si>
    <t>nice; almost no problem ends</t>
  </si>
  <si>
    <t>AA0370</t>
  </si>
  <si>
    <t xml:space="preserve">3.5 hrs </t>
  </si>
  <si>
    <t>2017-09-19_R-044</t>
  </si>
  <si>
    <t>[65921.5, 48776.6, 20996.0]</t>
  </si>
  <si>
    <t>2017-09-19_R-044_GB</t>
  </si>
  <si>
    <t>AA0371</t>
  </si>
  <si>
    <t>2017-09-19_R-045</t>
  </si>
  <si>
    <t>[65968.7, 49033.4, 20938.4]</t>
  </si>
  <si>
    <t>AA0372</t>
  </si>
  <si>
    <t>2017-09-19_R-046</t>
  </si>
  <si>
    <t>[65820.6, 48664.9, 20914.9]</t>
  </si>
  <si>
    <t>Problem ends were mostly going off the edge of the brain.</t>
  </si>
  <si>
    <t>AA0373</t>
  </si>
  <si>
    <t>a little dim, but doable</t>
  </si>
  <si>
    <t>2017-09-25_G-001</t>
  </si>
  <si>
    <t>[74821.7, 14111.1, 38059.2]</t>
  </si>
  <si>
    <t>1.5 hrs</t>
  </si>
  <si>
    <t>AA0374</t>
  </si>
  <si>
    <t xml:space="preserve">1.5 hrs </t>
  </si>
  <si>
    <t>2017-09-25_G-002</t>
  </si>
  <si>
    <t>[71551.0, 14718.0, 35681.5]</t>
  </si>
  <si>
    <t>very dim near edge of brain;  low confidence</t>
  </si>
  <si>
    <t>Far too dim to trace with any confidence.</t>
  </si>
  <si>
    <t>2017-09-25_G-003</t>
  </si>
  <si>
    <t>[74874.8, 13928.4, 38101.5]</t>
  </si>
  <si>
    <t>overall good; a little dense on some areas</t>
  </si>
  <si>
    <t>AA0375</t>
  </si>
  <si>
    <t>2017-09-25_G-004</t>
  </si>
  <si>
    <t>[74636.8, 14001.1, 37971.3]</t>
  </si>
  <si>
    <t>good</t>
  </si>
  <si>
    <t>AA0376</t>
  </si>
  <si>
    <t>1 hr.</t>
  </si>
  <si>
    <t>2017-09-25_G-005</t>
  </si>
  <si>
    <t>[74596.3, 14132.5, 38146.4]</t>
  </si>
  <si>
    <t>AA0377</t>
  </si>
  <si>
    <t>3 hrs.</t>
  </si>
  <si>
    <t>2017-09-25_G-006</t>
  </si>
  <si>
    <t>[74511.2, 13794.7, 37887.9]</t>
  </si>
  <si>
    <t>too dense and ambigous near soma area</t>
  </si>
  <si>
    <t>AA0378</t>
  </si>
  <si>
    <t xml:space="preserve">used lvv, was not very ambiguous, but does not look complete </t>
  </si>
  <si>
    <t>2017-09-25_G-007</t>
  </si>
  <si>
    <t>[74584.2, 14052.3, 38153.3]</t>
  </si>
  <si>
    <t>some areas were traced manually</t>
  </si>
  <si>
    <t>AA0379</t>
  </si>
  <si>
    <t>2017-09-25_G-008</t>
  </si>
  <si>
    <t>[74663.1, 13631.7, 37989.3]</t>
  </si>
  <si>
    <t>1.75 hrs</t>
  </si>
  <si>
    <t>a little dense at beggining but then gets really sparse</t>
  </si>
  <si>
    <t>AA0380</t>
  </si>
  <si>
    <t xml:space="preserve">1.25 hrs. </t>
  </si>
  <si>
    <t>2017-09-25_G-009</t>
  </si>
  <si>
    <t>[74312.7, 13578.6, 37797.2]</t>
  </si>
  <si>
    <t>AA0381</t>
  </si>
  <si>
    <t>2017-09-25_G-010</t>
  </si>
  <si>
    <t>[74451.1, 13720.7, 37978.8]</t>
  </si>
  <si>
    <t>4.25 hrs</t>
  </si>
  <si>
    <t>AA0382</t>
  </si>
  <si>
    <t xml:space="preserve">2 hrs </t>
  </si>
  <si>
    <t>2017-09-25_G-011</t>
  </si>
  <si>
    <t>[74290.4, 13376.6, 37789.6]</t>
  </si>
  <si>
    <t>Confusing dense areas. Two problem ends [74331.4, 13618.8, 37691.0] [74541.8, 13755.3, 37902.3]</t>
  </si>
  <si>
    <t>AA0383</t>
  </si>
  <si>
    <t>axon has some glanularity in some areas</t>
  </si>
  <si>
    <t>2017-09-25_G-013</t>
  </si>
  <si>
    <t>[74649.3, 13944.4, 37953.1]</t>
  </si>
  <si>
    <t>AA0384</t>
  </si>
  <si>
    <t>2017-09-25_G-014</t>
  </si>
  <si>
    <t>[74606.5, 13931.4, 37934.0]</t>
  </si>
  <si>
    <t>2-3 hours</t>
  </si>
  <si>
    <t>AA0385</t>
  </si>
  <si>
    <t>2017-09-25_G-015</t>
  </si>
  <si>
    <t>[74682.1, 14059.8, 38067.8]</t>
  </si>
  <si>
    <t>AA0386</t>
  </si>
  <si>
    <t xml:space="preserve">2.5 hrs </t>
  </si>
  <si>
    <t>2017-09-25_G-016</t>
  </si>
  <si>
    <t>[74865.8, 14056.7, 37995.1]</t>
  </si>
  <si>
    <t>AA0387</t>
  </si>
  <si>
    <t>.5 hrs</t>
  </si>
  <si>
    <t> this end is strange [75442.9, 13625.9, 37652.5] </t>
  </si>
  <si>
    <t>2017-09-25_G-017</t>
  </si>
  <si>
    <t>[71402.2, 14987.2, 35583.8]</t>
  </si>
  <si>
    <t>2.75 hrs</t>
  </si>
  <si>
    <t>AA0388</t>
  </si>
  <si>
    <t>2017-09-25_G-018</t>
  </si>
  <si>
    <t>[71721.8, 15388.2, 35898.0]</t>
  </si>
  <si>
    <t>large fragments; had to do manual in some areas; very good overall</t>
  </si>
  <si>
    <t>AA0389</t>
  </si>
  <si>
    <t>2017-09-25_G-019</t>
  </si>
  <si>
    <t>[73483.9, 13633.6, 32437.2]</t>
  </si>
  <si>
    <t>AA0390</t>
  </si>
  <si>
    <t>2017-09-25_G-020</t>
  </si>
  <si>
    <t>[71610.8, 14898.1, 35569.4]</t>
  </si>
  <si>
    <t>many regions where signal passes through bad tiles. edge of brain is also weird medium confidence.</t>
  </si>
  <si>
    <t>AA0391</t>
  </si>
  <si>
    <t>2017-09-25_G-021</t>
  </si>
  <si>
    <t>[74584.5, 14210.9, 38104.5]</t>
  </si>
  <si>
    <t>AA0392</t>
  </si>
  <si>
    <t>2017-09-25_G-022</t>
  </si>
  <si>
    <t>[72967.9, 13412.4, 32125.8]</t>
  </si>
  <si>
    <t>AA0393</t>
  </si>
  <si>
    <t>2017-09-25_G-023</t>
  </si>
  <si>
    <t>[73457.7, 13576.8, 32510.6]</t>
  </si>
  <si>
    <t>2.5hrs</t>
  </si>
  <si>
    <t>AA0394</t>
  </si>
  <si>
    <t>2017-09-25_G-024</t>
  </si>
  <si>
    <t>[73186.0, 13099.9, 32631.8]</t>
  </si>
  <si>
    <t> 5.5 hrs</t>
  </si>
  <si>
    <t>ERROR: [73324.7, 13338.2, 32731.7]</t>
  </si>
  <si>
    <t>AA0395</t>
  </si>
  <si>
    <t>2017-09-25_G-025</t>
  </si>
  <si>
    <t>[73545.0, 13722.9, 32457.3]</t>
  </si>
  <si>
    <t>AA0396</t>
  </si>
  <si>
    <t>2017-09-25_G-025_AZ</t>
  </si>
  <si>
    <t>2017-09-25_G-026</t>
  </si>
  <si>
    <t>[73456.2, 13358.0, 32734.5]</t>
  </si>
  <si>
    <t>10 .5 hrs</t>
  </si>
  <si>
    <t>some gaps near some edges, but overall very confident; 28 cm</t>
  </si>
  <si>
    <t>AA0397</t>
  </si>
  <si>
    <t>11 hours</t>
  </si>
  <si>
    <t>2017-09-25_G-027</t>
  </si>
  <si>
    <t>[73652.7, 13858.1, 33177.1]</t>
  </si>
  <si>
    <t>AA0398</t>
  </si>
  <si>
    <t>2017-09-25_G-028</t>
  </si>
  <si>
    <t>[71279.3, 15004.5, 35615.6]</t>
  </si>
  <si>
    <t>Pretty good signal.</t>
  </si>
  <si>
    <t>AA0399</t>
  </si>
  <si>
    <t>2017-09-25_G-029</t>
  </si>
  <si>
    <t>[73305.1, 13278.4, 32600.6]</t>
  </si>
  <si>
    <t>AA0400</t>
  </si>
  <si>
    <t xml:space="preserve"> 7 hrs</t>
  </si>
  <si>
    <t>2017-09-25_G-030</t>
  </si>
  <si>
    <t>[71511.4, 14056.3, 35514.0]</t>
  </si>
  <si>
    <t>signal is not good</t>
  </si>
  <si>
    <t>2017-09-25_G-031</t>
  </si>
  <si>
    <t>[73699.9, 13802.5, 33165.5]</t>
  </si>
  <si>
    <t>very sparse, nice neuron</t>
  </si>
  <si>
    <t>AA0401</t>
  </si>
  <si>
    <t>2017-09-25_G-032</t>
  </si>
  <si>
    <t>[73688.8, 13224.4, 32047.3]</t>
  </si>
  <si>
    <t>3 hours</t>
  </si>
  <si>
    <t>AA0402</t>
  </si>
  <si>
    <t>2.25 hrs</t>
  </si>
  <si>
    <t>2017-09-25_G-033</t>
  </si>
  <si>
    <t>[73419.4, 13935.6, 33146.4]</t>
  </si>
  <si>
    <t>AA0403</t>
  </si>
  <si>
    <t>2017-09-25_G-034</t>
  </si>
  <si>
    <t>[73694.3, 13923.1, 33323.5]</t>
  </si>
  <si>
    <t>AA0404</t>
  </si>
  <si>
    <t>2017-09-25_G-035</t>
  </si>
  <si>
    <t>[71409.5, 15152.2, 35705.2]</t>
  </si>
  <si>
    <t>AA0405</t>
  </si>
  <si>
    <t>2017-09-25_G-036</t>
  </si>
  <si>
    <t>[73442.6, 13877.0, 32892.9]</t>
  </si>
  <si>
    <t>had to manually trace some areas</t>
  </si>
  <si>
    <t>AA0406</t>
  </si>
  <si>
    <t>2017-09-25_G-037</t>
  </si>
  <si>
    <t>[73499.7, 13211.9, 32628.3]</t>
  </si>
  <si>
    <t>AA0407</t>
  </si>
  <si>
    <t>had to manually (without assistance) trace over 60% of neuron</t>
  </si>
  <si>
    <t>2017-09-25_G-038</t>
  </si>
  <si>
    <t>[73696.8, 13859.3, 33039.3]</t>
  </si>
  <si>
    <t>AA0408</t>
  </si>
  <si>
    <t>2017-09-25_G-039</t>
  </si>
  <si>
    <t>[73471.2, 13258.1, 32091.1]</t>
  </si>
  <si>
    <t>AA0409</t>
  </si>
  <si>
    <t>2017-09-25_G-040</t>
  </si>
  <si>
    <t>[71638.3, 15051.2, 35982.9]</t>
  </si>
  <si>
    <t>second order branches get too dim </t>
  </si>
  <si>
    <t>2017-09-25_G-041</t>
  </si>
  <si>
    <t>[73570.6, 13719.0, 32999.5]</t>
  </si>
  <si>
    <t>interneuron</t>
  </si>
  <si>
    <t>AA0410</t>
  </si>
  <si>
    <t>2017-09-25_G-042</t>
  </si>
  <si>
    <t>[74881.0, 13854.5, 38049.7]</t>
  </si>
  <si>
    <t>Dim signal and dense areas make this neuron too ambiguous.</t>
  </si>
  <si>
    <t>2017-09-25_G-043</t>
  </si>
  <si>
    <t>[73578.8, 13267.1, 32184.7]</t>
  </si>
  <si>
    <t>check [74273.4, 14473.0, 33802.7]; crosses with G-046</t>
  </si>
  <si>
    <t>AA0411</t>
  </si>
  <si>
    <t>2017-09-25_G-044</t>
  </si>
  <si>
    <t>[73038.7, 13297.1, 32516.6]</t>
  </si>
  <si>
    <t>2017-09-25_G-045</t>
  </si>
  <si>
    <t>[73329.9, 13349.7, 32486.5]</t>
  </si>
  <si>
    <t>very good overall; not sure about one part; will check when all other nearby cells are complet; part crosses with G-053</t>
  </si>
  <si>
    <t>AA0412</t>
  </si>
  <si>
    <t>2017-09-25_G-046</t>
  </si>
  <si>
    <t>[73508.8, 13279.2, 32418.5]</t>
  </si>
  <si>
    <t>check [74273.4, 14473.0, 33802.7]; crosses with G-043</t>
  </si>
  <si>
    <t>AA0413</t>
  </si>
  <si>
    <t>Reem</t>
  </si>
  <si>
    <t>2017-09-25_G-046_RA</t>
  </si>
  <si>
    <t>2017-09-25_G-047</t>
  </si>
  <si>
    <t>[74524.3, 13728.6, 38051.0]</t>
  </si>
  <si>
    <t>AA0414</t>
  </si>
  <si>
    <t>2017-09-25_G-048</t>
  </si>
  <si>
    <t>[73538.3, 13489.9, 32448.5]</t>
  </si>
  <si>
    <t>3 hr</t>
  </si>
  <si>
    <t>AA0415</t>
  </si>
  <si>
    <t>2017-09-25_G-050</t>
  </si>
  <si>
    <t>[73481.9, 13206.6, 32325.5]</t>
  </si>
  <si>
    <t>a little dense near the soma, but then it gets much better</t>
  </si>
  <si>
    <t>AA0416</t>
  </si>
  <si>
    <t>2017-09-25_G-051</t>
  </si>
  <si>
    <t>[72940.2, 13397.6, 32537.3]</t>
  </si>
  <si>
    <t>some parts manually traced because signal was too dim</t>
  </si>
  <si>
    <t>AA0417</t>
  </si>
  <si>
    <t>2017-09-25_G-052</t>
  </si>
  <si>
    <t>[74608.5, 14105.0, 38160.3]</t>
  </si>
  <si>
    <t xml:space="preserve">fizzled out at ends. </t>
  </si>
  <si>
    <t>2017-09-25_G-053</t>
  </si>
  <si>
    <t>[73290.8, 13187.3, 32494.5]</t>
  </si>
  <si>
    <t>part crosses with G-045; review</t>
  </si>
  <si>
    <t>AA0418</t>
  </si>
  <si>
    <t>[73478.2, 13952.6, 33370.7]</t>
  </si>
  <si>
    <t>2017-09-25_G-054</t>
  </si>
  <si>
    <t>[73326.9, 13205.6, 32535.7]</t>
  </si>
  <si>
    <t xml:space="preserve">7.5 hrs </t>
  </si>
  <si>
    <t>AA0419</t>
  </si>
  <si>
    <t>2017-09-25_G-055</t>
  </si>
  <si>
    <t>[73634.2, 13204.3, 32276.2]</t>
  </si>
  <si>
    <t>branches near the soma fizzle out</t>
  </si>
  <si>
    <t>2017-09-25_G-056</t>
  </si>
  <si>
    <t>[71778.7, 13703.2, 35504.5]</t>
  </si>
  <si>
    <t>manually traced ~ 40% of neuron</t>
  </si>
  <si>
    <t>AA0420</t>
  </si>
  <si>
    <t>2017-09-25_G-057</t>
  </si>
  <si>
    <t>[73479.1, 13330.5, 32629.4]</t>
  </si>
  <si>
    <t>12/19//2017</t>
  </si>
  <si>
    <t>AA0421</t>
  </si>
  <si>
    <t>2017-09-25_G-058</t>
  </si>
  <si>
    <t>[71678.0, 14986.3, 35741.4]</t>
  </si>
  <si>
    <t>Branches become too dim to trace.</t>
  </si>
  <si>
    <t>2017-09-25_G-059</t>
  </si>
  <si>
    <t>[73189.9, 13270.0, 32611.2]</t>
  </si>
  <si>
    <t>AA0422</t>
  </si>
  <si>
    <t>2017-09-25_G-060</t>
  </si>
  <si>
    <t>[74492.9, 13422.9, 37859.0]</t>
  </si>
  <si>
    <t>AA0423</t>
  </si>
  <si>
    <t>2017-09-25_G-061</t>
  </si>
  <si>
    <t>[73054.5, 13034.6, 32838.6]</t>
  </si>
  <si>
    <t>AA0424</t>
  </si>
  <si>
    <t>2017-09-25_G-062</t>
  </si>
  <si>
    <t>[72827.0, 13400.3, 32751.0]</t>
  </si>
  <si>
    <t>AA0425</t>
  </si>
  <si>
    <t>2017-09-25_G-063</t>
  </si>
  <si>
    <t>[73368.3, 13206.7, 32527.7]</t>
  </si>
  <si>
    <t>15 hrs</t>
  </si>
  <si>
    <t>AA0426</t>
  </si>
  <si>
    <t>portion is done manually</t>
  </si>
  <si>
    <t>2017-09-25_G-064</t>
  </si>
  <si>
    <t>[73369.5, 13867.5, 32553.9]</t>
  </si>
  <si>
    <t>some branches get very dim, [71682.7, 14100.0, 33297.3] unsure which way axon goes</t>
  </si>
  <si>
    <t>AA0427</t>
  </si>
  <si>
    <t>2017-09-25_G-065</t>
  </si>
  <si>
    <t>71645.8, 15462.9, 35891.5</t>
  </si>
  <si>
    <t>AA0428</t>
  </si>
  <si>
    <t>Timing (hrs)</t>
  </si>
  <si>
    <t>2017-10-31_G-004</t>
  </si>
  <si>
    <t>[67678.1, 48994.1, 23526.7]</t>
  </si>
  <si>
    <t>Hindbrain</t>
  </si>
  <si>
    <t>AA0429</t>
  </si>
  <si>
    <t>2017-10-31_G-010</t>
  </si>
  <si>
    <t>[66890.0, 51119.8, 24851.2]</t>
  </si>
  <si>
    <t>Medulla</t>
  </si>
  <si>
    <t>AA0430</t>
  </si>
  <si>
    <t>2017-10-31_G-012</t>
  </si>
  <si>
    <t>[68179.4, 50304.4, 23370.2]</t>
  </si>
  <si>
    <t>Pons</t>
  </si>
  <si>
    <t>AA0431</t>
  </si>
  <si>
    <t>very good</t>
  </si>
  <si>
    <t>2017-10-31_G-013</t>
  </si>
  <si>
    <t>[65818.7, 48616.0, 23405.1]</t>
  </si>
  <si>
    <t>AA0432</t>
  </si>
  <si>
    <t>2017-10-31_G-014</t>
  </si>
  <si>
    <t>[67003.7, 47963.9, 21754.7]</t>
  </si>
  <si>
    <t>Midbrain</t>
  </si>
  <si>
    <t>AA0433</t>
  </si>
  <si>
    <t>2017-10-31_G-018</t>
  </si>
  <si>
    <t>[67406.5, 50805.0, 23105.1]</t>
  </si>
  <si>
    <t>AA0434</t>
  </si>
  <si>
    <t>axon starts 3 branches down a dendrite</t>
  </si>
  <si>
    <t>2017-10-31_G-027</t>
  </si>
  <si>
    <t>[65628.1, 50966.4, 17920.6]</t>
  </si>
  <si>
    <t>Pallidum?</t>
  </si>
  <si>
    <t>AA0435</t>
  </si>
  <si>
    <t>2017-10-31_G-028</t>
  </si>
  <si>
    <t>[65468.5, 51279.9, 18954.6]</t>
  </si>
  <si>
    <t>LH</t>
  </si>
  <si>
    <t>2017-10-31_G-028_BD</t>
  </si>
  <si>
    <t>AA0436</t>
  </si>
  <si>
    <t>2017-10-31_G-029</t>
  </si>
  <si>
    <t>[65373.6, 51400.1, 18945.6]</t>
  </si>
  <si>
    <t>alot of problem ends</t>
  </si>
  <si>
    <t>AA0437</t>
  </si>
  <si>
    <t>2017-10-31_G-030</t>
  </si>
  <si>
    <t>[65421.9, 51646.0, 18851.0]</t>
  </si>
  <si>
    <t>crosses with G-036 @ [65679.6, 51443.7, 18830.0]; overall good</t>
  </si>
  <si>
    <t>2017-10-31_G-031</t>
  </si>
  <si>
    <t>[66244.5, 50204.4, 20495.0]</t>
  </si>
  <si>
    <t>MB</t>
  </si>
  <si>
    <t>2017-10-31_G-031_BD</t>
  </si>
  <si>
    <t>11:30am</t>
  </si>
  <si>
    <t>axon, albeit bright, dissappears at a location</t>
  </si>
  <si>
    <t>2017-10-31_G-032</t>
  </si>
  <si>
    <t>[67239.1, 52112.5, 18789.7]</t>
  </si>
  <si>
    <t>2017-10-31_G-033</t>
  </si>
  <si>
    <t>[67424.6, 51922.7, 18920.2]</t>
  </si>
  <si>
    <t>2017-10-31_G-034</t>
  </si>
  <si>
    <t>[67729.0, 51594.6, 19063.7]</t>
  </si>
  <si>
    <t>2017-10-31_G-035</t>
  </si>
  <si>
    <t>[67394.2, 51343.8, 19263.1]</t>
  </si>
  <si>
    <t>2017-10-31_G-036</t>
  </si>
  <si>
    <t>[65312.8, 51542.5, 18842.5]</t>
  </si>
  <si>
    <t>2017-10-31_G-037</t>
  </si>
  <si>
    <t>[65305.1, 51720.6, 18825.5]</t>
  </si>
  <si>
    <t>2017-10-31_G-038</t>
  </si>
  <si>
    <t>[65667.4, 51126.3, 18143.9]</t>
  </si>
  <si>
    <t>AA0438</t>
  </si>
  <si>
    <t>Timing (hr)</t>
  </si>
  <si>
    <t>Length (mm)</t>
  </si>
  <si>
    <t>Speed (mm/hr)</t>
  </si>
  <si>
    <t>2017-11-17_G-001</t>
  </si>
  <si>
    <t>[64486.5, 49428.4, 16577.0]</t>
  </si>
  <si>
    <t>some areas with overlap were confusing</t>
  </si>
  <si>
    <t>AA0439</t>
  </si>
  <si>
    <t>2017-11-17_G-002</t>
  </si>
  <si>
    <t>[64687.3, 49439.8, 17225.8]</t>
  </si>
  <si>
    <t>AA0440</t>
  </si>
  <si>
    <t>2017-11-17_G-003</t>
  </si>
  <si>
    <t>[64318.3, 49557.9, 16951.0]</t>
  </si>
  <si>
    <t>AA0441</t>
  </si>
  <si>
    <t>2017-11-17_G-004</t>
  </si>
  <si>
    <t>[64736.2, 49502.2, 16971.5]</t>
  </si>
  <si>
    <t>AA0442</t>
  </si>
  <si>
    <t>2017-11-17_G-005</t>
  </si>
  <si>
    <t>[62507.0, 52148.6, 19926.7]</t>
  </si>
  <si>
    <t>zona inserta</t>
  </si>
  <si>
    <t>2017-11-17_G-005_RA</t>
  </si>
  <si>
    <t>not symmetrical, axon loops strangely</t>
  </si>
  <si>
    <t>AA0443</t>
  </si>
  <si>
    <t>beautiful boutons in midbrain</t>
  </si>
  <si>
    <t>2017-11-17_G-006</t>
  </si>
  <si>
    <t>[65888.9, 49939.7, 21923.1]</t>
  </si>
  <si>
    <t>AA0444</t>
  </si>
  <si>
    <t>2017-11-17_G-007</t>
  </si>
  <si>
    <t>[64603.3, 49342.2, 16957.2]</t>
  </si>
  <si>
    <t>AA0445</t>
  </si>
  <si>
    <t>2017-11-17_G-008</t>
  </si>
  <si>
    <t>[64478.6, 49189.8, 16904.6]</t>
  </si>
  <si>
    <t>AA0446</t>
  </si>
  <si>
    <t>2017-11-17_G-009</t>
  </si>
  <si>
    <t>[62580.5, 50067.3, 19737.8]</t>
  </si>
  <si>
    <t>small granule cell</t>
  </si>
  <si>
    <t>AA0447</t>
  </si>
  <si>
    <t>2017-11-17_G-010</t>
  </si>
  <si>
    <t>[62790.4, 51958.8, 20274.1]</t>
  </si>
  <si>
    <t>AA0448</t>
  </si>
  <si>
    <t>terminal branches had to be traced w/ LVV</t>
  </si>
  <si>
    <t>2017-11-17_G-011</t>
  </si>
  <si>
    <t>[62778.3, 52129.6, 20257.2]</t>
  </si>
  <si>
    <t>AA0449</t>
  </si>
  <si>
    <t>2017-11-17_G-012</t>
  </si>
  <si>
    <t>[64191.2, 49328.2, 16428.3]</t>
  </si>
  <si>
    <t>AA0450</t>
  </si>
  <si>
    <t>2017-11-17_G-013</t>
  </si>
  <si>
    <t>[62812.4, 51618.3, 19927.1]</t>
  </si>
  <si>
    <t>axon becomes too dim</t>
  </si>
  <si>
    <t>2017-11-17_R-001</t>
  </si>
  <si>
    <t>[65184.0, 49565.7, 21410.1]</t>
  </si>
  <si>
    <t>one long strand. almost no branches. yet very bright</t>
  </si>
  <si>
    <t>AA0489</t>
  </si>
  <si>
    <t>2017-11-17_R-001_BD</t>
  </si>
  <si>
    <t>2017-11-17_G-014</t>
  </si>
  <si>
    <t>[62729.6, 51507.7, 19858.7]</t>
  </si>
  <si>
    <t>AA0451</t>
  </si>
  <si>
    <t>2017-11-17_G-015</t>
  </si>
  <si>
    <t>[64348.1, 49304.9, 16818.4]</t>
  </si>
  <si>
    <t>AA0452</t>
  </si>
  <si>
    <t>2017-11-17_G-016</t>
  </si>
  <si>
    <t>[62425.5, 50576.8, 19696.1]</t>
  </si>
  <si>
    <t>AA0453</t>
  </si>
  <si>
    <t>2017-11-17_G-017</t>
  </si>
  <si>
    <t>[65910.3, 50453.1, 22036.6]</t>
  </si>
  <si>
    <t>AA0454</t>
  </si>
  <si>
    <t>2017-11-17_G-018</t>
  </si>
  <si>
    <t>[62570.3, 50546.6, 19281.3]</t>
  </si>
  <si>
    <t>branches become very fuzzy and dense</t>
  </si>
  <si>
    <t>2017-11-17_G-019</t>
  </si>
  <si>
    <t>[64259.0, 50247.4, 17452.8]</t>
  </si>
  <si>
    <t>AA0455</t>
  </si>
  <si>
    <t>2017-11-17_G-020</t>
  </si>
  <si>
    <t>[64266.3, 49989.7, 17173.3]</t>
  </si>
  <si>
    <t>AA0456</t>
  </si>
  <si>
    <t>dotted morphology</t>
  </si>
  <si>
    <t>2017-11-17_G-021</t>
  </si>
  <si>
    <t>[62786.5, 52031.2, 20377.2]</t>
  </si>
  <si>
    <t>sharp drop in branches and unable to complete tracing main axon because it completely fades</t>
  </si>
  <si>
    <t>2017-11-17_G-022</t>
  </si>
  <si>
    <t>[64292.2, 49890.6, 17137.1]</t>
  </si>
  <si>
    <t>AA0457</t>
  </si>
  <si>
    <t>2017-11-17_G-023</t>
  </si>
  <si>
    <t>[66063.5, 50528.8, 22088.1]</t>
  </si>
  <si>
    <t>AA0458</t>
  </si>
  <si>
    <t>2017-11-17_G-024</t>
  </si>
  <si>
    <t>[65794.9, 49695.9, 21801.2]</t>
  </si>
  <si>
    <t>AA0459</t>
  </si>
  <si>
    <t>2017-11-17_G-025</t>
  </si>
  <si>
    <t>[64490.6, 49294.9, 16898.2]</t>
  </si>
  <si>
    <t>crosses @ [61538.3, 51122.8, 18747.0], [65095.7, 51400.4, 18531.4]; REVIEW!!</t>
  </si>
  <si>
    <t>AA0460</t>
  </si>
  <si>
    <t>2017-11-17_G-026</t>
  </si>
  <si>
    <t>[64499.1, 49820.1, 16724.2]</t>
  </si>
  <si>
    <t>AA0461</t>
  </si>
  <si>
    <t>2017-11-17_G-027</t>
  </si>
  <si>
    <t>[64592.2, 49639.7, 17015.7]</t>
  </si>
  <si>
    <t>CORTEX</t>
  </si>
  <si>
    <t>2017-11-17_G-027_GB</t>
  </si>
  <si>
    <t>mostly locally branching</t>
  </si>
  <si>
    <t>AA0462</t>
  </si>
  <si>
    <t>2017-11-17_G-027_BD</t>
  </si>
  <si>
    <t>crosses @ [64693.5, 49591.0, 17000.1] with G-004</t>
  </si>
  <si>
    <t>2017-11-17_G-028</t>
  </si>
  <si>
    <t>[64569.0, 49925.5, 17112.3]</t>
  </si>
  <si>
    <t xml:space="preserve">looks like interneuron; very confusing at beginning. </t>
  </si>
  <si>
    <t>AA0463</t>
  </si>
  <si>
    <t>2017-11-17_G-029</t>
  </si>
  <si>
    <t>[64591.4, 49841.1, 17109.8]</t>
  </si>
  <si>
    <t>AA0464</t>
  </si>
  <si>
    <t>ambigous, may differences</t>
  </si>
  <si>
    <t>2017-11-17_G-030</t>
  </si>
  <si>
    <t>[64493.8, 49419.2, 16702.4]</t>
  </si>
  <si>
    <t>AA0465</t>
  </si>
  <si>
    <t>2017-11-17_R-002</t>
  </si>
  <si>
    <t>[65148.0, 49444.7, 21299.3]</t>
  </si>
  <si>
    <t>AA0490</t>
  </si>
  <si>
    <t>Check with R-003, crossing</t>
  </si>
  <si>
    <t>2017-11-17_G-031</t>
  </si>
  <si>
    <t>[64339.8, 49333.8, 16674.6]</t>
  </si>
  <si>
    <t>AA0466</t>
  </si>
  <si>
    <t>2017-11-17_G-032</t>
  </si>
  <si>
    <t>[64337.0, 49291.8, 16579.0]</t>
  </si>
  <si>
    <t>AA0467</t>
  </si>
  <si>
    <t>2017-11-17_G-033</t>
  </si>
  <si>
    <t>[65818.2, 50428.6, 22016.8]</t>
  </si>
  <si>
    <t>AA0468</t>
  </si>
  <si>
    <t>2017-11-17_G-034</t>
  </si>
  <si>
    <t>[64345.3, 49207.4, 16426.8]</t>
  </si>
  <si>
    <t>axon bundling at crucial part of half of neuron [64434.7, 50071.6, 17252.7]</t>
  </si>
  <si>
    <t>AA0469</t>
  </si>
  <si>
    <t>2017-11-17_G-035</t>
  </si>
  <si>
    <t>[64333.9, 49239.0, 16407.0]</t>
  </si>
  <si>
    <t xml:space="preserve">dense in a lot of places which made for ambiguity. </t>
  </si>
  <si>
    <t>AA0470</t>
  </si>
  <si>
    <t>2017-11-17_G-036</t>
  </si>
  <si>
    <t>[64379.7, 49361.0, 16535.9]</t>
  </si>
  <si>
    <t>AA0471</t>
  </si>
  <si>
    <t>2017-11-17_G-037</t>
  </si>
  <si>
    <t>[64260.2, 49256.5, 16325.7]</t>
  </si>
  <si>
    <t xml:space="preserve">[64434.7, 50071.6, 17252.7] BUNDLES WITH g-034 ambiguous n a lot of areas </t>
  </si>
  <si>
    <t>AA0472</t>
  </si>
  <si>
    <t>dendrite is at edge and is cut in half</t>
  </si>
  <si>
    <t>2017-11-17_R-003</t>
  </si>
  <si>
    <t>[64946.4, 49458.8, 21098.8]</t>
  </si>
  <si>
    <t>AA0491</t>
  </si>
  <si>
    <t>2017-11-17_R-004</t>
  </si>
  <si>
    <t>[65103.8, 48669.7, 21373.4]</t>
  </si>
  <si>
    <t>AA0492</t>
  </si>
  <si>
    <t>2017-11-17_G-038</t>
  </si>
  <si>
    <t>[64568.6, 49730.4, 16832.8]</t>
  </si>
  <si>
    <t>two branches get super dim and unable to trace them, but rest of the neuron looks good</t>
  </si>
  <si>
    <t>AA0473</t>
  </si>
  <si>
    <t>2017-11-17_G-039</t>
  </si>
  <si>
    <t>(64621.4,49814.7,17186.2)</t>
  </si>
  <si>
    <t>2017-11-17_G-039_RA</t>
  </si>
  <si>
    <t>Cannot find soma</t>
  </si>
  <si>
    <t>2017-11-17_G-040</t>
  </si>
  <si>
    <t>[64475.9, 49299.2, 16310.8]</t>
  </si>
  <si>
    <t>AA0474</t>
  </si>
  <si>
    <t>2017-11-17_G-041</t>
  </si>
  <si>
    <t>[66060.7, 50071.2, 22086.2]</t>
  </si>
  <si>
    <t>AA0475</t>
  </si>
  <si>
    <t>2017-11-17_G-042</t>
  </si>
  <si>
    <t>[66197.7, 50297.5, 22122.8]</t>
  </si>
  <si>
    <t>AA0476</t>
  </si>
  <si>
    <t>2017-11-17_G-043</t>
  </si>
  <si>
    <t>[66213.9, 50286.8, 22123.8]</t>
  </si>
  <si>
    <t>AA0477</t>
  </si>
  <si>
    <t>2017-11-17_G-044</t>
  </si>
  <si>
    <t>[66039.5, 50190.6, 22063.4]</t>
  </si>
  <si>
    <t>AA0478</t>
  </si>
  <si>
    <t>2017-11-17_R-005</t>
  </si>
  <si>
    <t>[65039.0, 49438.9, 21264.4]</t>
  </si>
  <si>
    <t>AA0493</t>
  </si>
  <si>
    <t>2017-11-17_R-006</t>
  </si>
  <si>
    <t>[65506.2, 49538.1, 21674.8]</t>
  </si>
  <si>
    <t xml:space="preserve">gets too dim in furthest branches. also has axon bundling </t>
  </si>
  <si>
    <t>very difficult to trace</t>
  </si>
  <si>
    <t>2017-11-17_R-007</t>
  </si>
  <si>
    <t>[65018.6, 49520.9, 21481.5]</t>
  </si>
  <si>
    <t>AA0494</t>
  </si>
  <si>
    <t>2017-11-17_G-045</t>
  </si>
  <si>
    <t>AA0479</t>
  </si>
  <si>
    <t>2017-11-17_G-046</t>
  </si>
  <si>
    <t>[65869.6, 50394.2, 21988.5]</t>
  </si>
  <si>
    <t>AA0480</t>
  </si>
  <si>
    <t>2017-11-17_R-008</t>
  </si>
  <si>
    <t>[64900.2, 49396.0, 21377.9]</t>
  </si>
  <si>
    <t>AA0495</t>
  </si>
  <si>
    <t>2017-11-17_R-009</t>
  </si>
  <si>
    <t>[65042.6, 49333.7, 21263.9]</t>
  </si>
  <si>
    <t>crossover @ [64350.7, 49323.5, 19525.8] REVIEW!!! LVV is a must for some areas; very confident based on main projection anatomy</t>
  </si>
  <si>
    <t>AA0496</t>
  </si>
  <si>
    <t>could not determine crossover</t>
  </si>
  <si>
    <t>2017-11-17_G-047</t>
  </si>
  <si>
    <t>[64566.5, 49373.0, 16832.3]</t>
  </si>
  <si>
    <t>AA0481</t>
  </si>
  <si>
    <t>2017-11-17_R-010</t>
  </si>
  <si>
    <t>[65035.3, 49587.9, 21425.1]</t>
  </si>
  <si>
    <t>AA0497</t>
  </si>
  <si>
    <t>2017-11-17_R-011</t>
  </si>
  <si>
    <t>[65217.2, 49497.8, 21381.8]</t>
  </si>
  <si>
    <t>AA0498</t>
  </si>
  <si>
    <t>2017-11-17_G-048</t>
  </si>
  <si>
    <t>[65881.3, 50242.9, 21923.1]</t>
  </si>
  <si>
    <t>AA0482</t>
  </si>
  <si>
    <t>2017-11-17_G-049</t>
  </si>
  <si>
    <t>[66107.0, 50398.6, 22108.0]</t>
  </si>
  <si>
    <t>The main projection to the opposite cortex becomes too weak to follow.</t>
  </si>
  <si>
    <t>2017-11--17_G-050</t>
  </si>
  <si>
    <t>[65836.4, 50055.5, 22060.4]</t>
  </si>
  <si>
    <t>AA0483</t>
  </si>
  <si>
    <t>2017-11-17_R-012</t>
  </si>
  <si>
    <t>[65028.4, 48526.6, 21438.8]</t>
  </si>
  <si>
    <t>2017-11-17_R-012_AZ</t>
  </si>
  <si>
    <t xml:space="preserve">axon branches are too dim to trace out properly </t>
  </si>
  <si>
    <t>gets very dim</t>
  </si>
  <si>
    <t>2017-11-17_R-013</t>
  </si>
  <si>
    <t>[65240.5, 49405.4, 21526.5]</t>
  </si>
  <si>
    <t>really dim, but confident of main projections</t>
  </si>
  <si>
    <t>AA0499</t>
  </si>
  <si>
    <t>dim, hard to trace</t>
  </si>
  <si>
    <t>2017-11-17_R-014</t>
  </si>
  <si>
    <t>[65227.1, 49466.9, 21415.5]</t>
  </si>
  <si>
    <t>AA0500</t>
  </si>
  <si>
    <t>2017-11-17_G-051</t>
  </si>
  <si>
    <t>[65233.4, 49848.3, 21148.6]</t>
  </si>
  <si>
    <t>short axon</t>
  </si>
  <si>
    <t>AA0484</t>
  </si>
  <si>
    <t>2017-11-17_R-015</t>
  </si>
  <si>
    <t>[65030.7, 48385.6, 21942.4]</t>
  </si>
  <si>
    <t>axon too dim to follow</t>
  </si>
  <si>
    <t>2017-11-17_G-052</t>
  </si>
  <si>
    <t>[64928.9, 50256.4, 16763.9]</t>
  </si>
  <si>
    <t xml:space="preserve">too dim to trace out </t>
  </si>
  <si>
    <t>2017-11-17_G-053</t>
  </si>
  <si>
    <t>[62516.3, 51279.9, 19821.5]</t>
  </si>
  <si>
    <t>bramches somewhat dim, but confident of main projection</t>
  </si>
  <si>
    <t>AA0485</t>
  </si>
  <si>
    <t>2017-11-17_G-054</t>
  </si>
  <si>
    <t>[62625.6, 52199.0, 20267.4]</t>
  </si>
  <si>
    <t>branches get dim, medium confidence; looks like similar HY neurons</t>
  </si>
  <si>
    <t>AA0486</t>
  </si>
  <si>
    <t>2017-11-17_G-055</t>
  </si>
  <si>
    <t>[62616.5, 51059.0, 19804.7]</t>
  </si>
  <si>
    <t>2017-11-17_G-056</t>
  </si>
  <si>
    <t>[64220.0, 49224.0, 16480.4]</t>
  </si>
  <si>
    <t>2017-11-17_G-057</t>
  </si>
  <si>
    <t>[65096.5, 49772.2, 20981.8]</t>
  </si>
  <si>
    <t>AA0487</t>
  </si>
  <si>
    <t>2017-11-17_G-058</t>
  </si>
  <si>
    <t>[62421.8, 52050.4, 19842.8]</t>
  </si>
  <si>
    <t>Weird looking neuron</t>
  </si>
  <si>
    <t>AA0488</t>
  </si>
  <si>
    <t>2017-11-17_G-059</t>
  </si>
  <si>
    <t>[62688.2, 52056.3, 19791.8]</t>
  </si>
  <si>
    <t>2017-12-19_G-001</t>
  </si>
  <si>
    <t>[68219.9, 47804.9, 22185.9]</t>
  </si>
  <si>
    <t>[66773.7, 49331.3, 23183.6]</t>
  </si>
  <si>
    <t>2017-12-19_G-002</t>
  </si>
  <si>
    <t>[66494.3, 46851.7, 22993.2]</t>
  </si>
  <si>
    <t>2017-12-19_G-003</t>
  </si>
  <si>
    <t>[64506.2, 47737.8, 18151.8]</t>
  </si>
  <si>
    <t xml:space="preserve">[63647.0, 49739.5, 22302.9] too dim to trace </t>
  </si>
  <si>
    <t>2017-12-19_G-004</t>
  </si>
  <si>
    <t>[64132.3, 47724.1, 17993.1]</t>
  </si>
  <si>
    <t>[63878.9, 49796.7, 23232.2]</t>
  </si>
  <si>
    <t>2017-12-19_G-005</t>
  </si>
  <si>
    <t>[64019.0, 47166.8, 20751.0]</t>
  </si>
  <si>
    <t>[63521.9, 49660.9, 23321.4]</t>
  </si>
  <si>
    <t>2017-12-19_G-006</t>
  </si>
  <si>
    <t>[66638.6, 47016.3, 21975.7]</t>
  </si>
  <si>
    <t>[66517.3, 49544.9, 23182.6]</t>
  </si>
  <si>
    <t>2017-12-19_G-007</t>
  </si>
  <si>
    <t>[65175.0, 47694.3, 18252.9]</t>
  </si>
  <si>
    <t xml:space="preserve">very dim in one area; looks incomplete </t>
  </si>
  <si>
    <t>very good overall, but main axon becomes very dim near the end</t>
  </si>
  <si>
    <t>2017-12-19_G-008</t>
  </si>
  <si>
    <t>[68603.2, 48906.7, 22645.6]</t>
  </si>
  <si>
    <t>untraceable at this [66888.5, 49256.2, 23188.5]</t>
  </si>
  <si>
    <t>2017-12-19_G-009</t>
  </si>
  <si>
    <t>[66082.9, 47461.7, 18531.6]</t>
  </si>
  <si>
    <t>[65963.3, 49665.7, 23185.5]</t>
  </si>
  <si>
    <t>2017-12-19_G-010</t>
  </si>
  <si>
    <t>[66786.9, 50244.2, 20981.5]</t>
  </si>
  <si>
    <t>2017-12-19_G-011</t>
  </si>
  <si>
    <t>[64230.6, 49591.7, 20774.8]</t>
  </si>
  <si>
    <t>2017-12-19_G-012</t>
  </si>
  <si>
    <t>[64418.9, 49614.0, 20734.1]</t>
  </si>
  <si>
    <t>main axon bundles with another indentical one early on</t>
  </si>
  <si>
    <t>2017-12-19_G-013</t>
  </si>
  <si>
    <t>[64284.8, 50055.8, 19193.0]</t>
  </si>
  <si>
    <t>[64271.2, 49462.5, 23346.2]</t>
  </si>
  <si>
    <t>2017-12-19_G-014</t>
  </si>
  <si>
    <t>[66344.8, 50213.5, 19946.7]</t>
  </si>
  <si>
    <t>2017-12-19_G-015</t>
  </si>
  <si>
    <t>[64552.0, 50581.1, 27896.0]</t>
  </si>
  <si>
    <t>2017-12-19_G-016</t>
  </si>
  <si>
    <t>[66071.1, 49932.5, 20695.4]</t>
  </si>
  <si>
    <t>[65390.4, 49745.5, 23214.3]</t>
  </si>
  <si>
    <t>2017-12-19_G-017</t>
  </si>
  <si>
    <t>[63140.9, 47452.6, 24791.1]</t>
  </si>
  <si>
    <t>AA0501</t>
  </si>
  <si>
    <t>2017-12-19_G-018</t>
  </si>
  <si>
    <t>[64795.6, 50238.2, 21643.5]</t>
  </si>
  <si>
    <t>2017-12-19_G-019</t>
  </si>
  <si>
    <t>[63286.9, 46881.8, 22246.4]</t>
  </si>
  <si>
    <t>gets very dim, was able to finish, but not too confident</t>
  </si>
  <si>
    <t>main axon becomes too dim</t>
  </si>
  <si>
    <t>2017-12-19_G-020</t>
  </si>
  <si>
    <t>[65875.1, 50296.5, 20918.6]</t>
  </si>
  <si>
    <t>[65474.1, 50000.9, 23212.3]</t>
  </si>
  <si>
    <t>2017-12-19_G-021</t>
  </si>
  <si>
    <t>[65120.2, 48947.8, 19739.0]</t>
  </si>
  <si>
    <t>projects to extremely dense area. [64247.6, 49610.4, 23195.5]</t>
  </si>
  <si>
    <t>2017-12-19_G-022</t>
  </si>
  <si>
    <t>[66920.0, 47351.1, 20926.5]</t>
  </si>
  <si>
    <t>gets extremely dim, and im not sure if it just ends. [66494.6, 49509.5, 23178.7]</t>
  </si>
  <si>
    <t>2017-12-19_G-023</t>
  </si>
  <si>
    <t>[63385.9, 47455.6, 24442.1]</t>
  </si>
  <si>
    <t xml:space="preserve">all neurites traced; no clear axon. everything traced from soma </t>
  </si>
  <si>
    <t>everything from soma traced in one file (no clear distinction between axon &amp; dendrites)</t>
  </si>
  <si>
    <t>2017-12-19_G-024</t>
  </si>
  <si>
    <t>[63645.2, 47641.9, 24816.8]</t>
  </si>
  <si>
    <t xml:space="preserve">goes to very dense area where it is hard to follow axon </t>
  </si>
  <si>
    <t>2017-12-19_G-025</t>
  </si>
  <si>
    <t>[64100.6, 47550.7, 24980.3]</t>
  </si>
  <si>
    <t>2017-12-19_G-026</t>
  </si>
  <si>
    <t>[64919.6, 47475.2, 25035.8]</t>
  </si>
  <si>
    <t>Can't find axon, but branch becomes too dim at [64362.0, 47190.3, 24801.5]</t>
  </si>
  <si>
    <t>2017-12-19_G-027</t>
  </si>
  <si>
    <t>[63726.3, 47256.2, 24818.8]</t>
  </si>
  <si>
    <t>gets very dense &amp; hard to follow; many problem ends</t>
  </si>
  <si>
    <t>problem ends may go far</t>
  </si>
  <si>
    <t>2017-12-19_G-028</t>
  </si>
  <si>
    <t>[66057.7, 48020.6, 25285.4]</t>
  </si>
  <si>
    <t>two problem ends, unsure how far they go</t>
  </si>
  <si>
    <t>2017-12-19_G-029</t>
  </si>
  <si>
    <t>[65541.2, 49963.2, 20525.9]</t>
  </si>
  <si>
    <t>2017-12-19_G-029_AZ</t>
  </si>
  <si>
    <t>too many problem ends, cannot tell where some of the branches go\</t>
  </si>
  <si>
    <t>2017-12-19_G-030</t>
  </si>
  <si>
    <t>[64206.7, 49794.4, 23877.2]</t>
  </si>
  <si>
    <t>all good except for the one branch that goes to another region and goes into bad area</t>
  </si>
  <si>
    <t>2017-12-19_G-031</t>
  </si>
  <si>
    <t>[63365.4, 48395.0, 18844.9]</t>
  </si>
  <si>
    <t>[63794.0, 49537.3, 23351.2]</t>
  </si>
  <si>
    <t>2017-12-19_G-032</t>
  </si>
  <si>
    <t>[65168.9, 49902.0, 24394.9]</t>
  </si>
  <si>
    <t>pons</t>
  </si>
  <si>
    <t>2017-12-19_G-033</t>
  </si>
  <si>
    <t>[61705.6, 49024.7, 20495.1]</t>
  </si>
  <si>
    <t>2017-12-19_G-034</t>
  </si>
  <si>
    <t>[64910.3, 49732.8, 24588.8]</t>
  </si>
  <si>
    <t>2017-12-19_G-035</t>
  </si>
  <si>
    <t>[64551.6, 50581.3, 27887.1]</t>
  </si>
  <si>
    <t>2017-12-19_G-036</t>
  </si>
  <si>
    <t>[65049.0, 48774.1, 24621.5]</t>
  </si>
  <si>
    <t>2017-12-19_G-037</t>
  </si>
  <si>
    <t>[63197.6, 49827.7, 26317.8]</t>
  </si>
  <si>
    <t>2017-12-19_G-038</t>
  </si>
  <si>
    <t>[63725.5, 48312.1, 24643.8]</t>
  </si>
  <si>
    <t>2017-12-19_G-039</t>
  </si>
  <si>
    <t>[65831.6, 47915.7, 23894.6]</t>
  </si>
  <si>
    <t>2017-12-19_G-040</t>
  </si>
  <si>
    <t>[64935.6, 47237.3, 24743.5]</t>
  </si>
  <si>
    <t>2017-12-19_G-041</t>
  </si>
  <si>
    <t>[63420.0, 47407.3, 24584.8]</t>
  </si>
  <si>
    <t>2017-12-19_G-042</t>
  </si>
  <si>
    <t>[63613.3, 50714.7, 27559.6]</t>
  </si>
  <si>
    <t>2017-12-19_G-043</t>
  </si>
  <si>
    <t>[66384.1, 49232.8, 25989.0]</t>
  </si>
  <si>
    <t>?</t>
  </si>
  <si>
    <t>2017-12-19_G-044</t>
  </si>
  <si>
    <t>[63501.5, 48692.2, 21415.4]</t>
  </si>
  <si>
    <t>AA0502</t>
  </si>
  <si>
    <t>2017-12-19_G-045</t>
  </si>
  <si>
    <t>[63121.8, 48524.4, 18973.9]</t>
  </si>
  <si>
    <t>2017-12-19_G-046</t>
  </si>
  <si>
    <t>[64335.6, 47471.6, 24843.1]</t>
  </si>
  <si>
    <t>2017-12-19_G-047</t>
  </si>
  <si>
    <t>[64129.8, 47427.6, 19347.6]</t>
  </si>
  <si>
    <t>2017-12-19_G-048</t>
  </si>
  <si>
    <t>[62685.2, 48613.6, 22672.9]</t>
  </si>
  <si>
    <t>2017-12-19_G-049</t>
  </si>
  <si>
    <t>[65297.2, 47041.4, 24902.1]</t>
  </si>
  <si>
    <t>too much ambiguity</t>
  </si>
  <si>
    <t>2017-12-19_G-050</t>
  </si>
  <si>
    <t>[63135.0, 48722.0, 18990.7]</t>
  </si>
  <si>
    <t>2017-12-19_G-051</t>
  </si>
  <si>
    <t>[66139.2, 50087.1, 20243.7]</t>
  </si>
  <si>
    <t>2017-12-19_G-052</t>
  </si>
  <si>
    <t>[64968.2, 49684.7, 24723.2]</t>
  </si>
  <si>
    <t>2017-12-19_G-053</t>
  </si>
  <si>
    <t>[65341.3, 49732.3, 20539.7]</t>
  </si>
  <si>
    <t>2017-12-19_G-054</t>
  </si>
  <si>
    <t>[65078.6, 49893.9, 24432.1]</t>
  </si>
  <si>
    <t>2017-12-19_G-055</t>
  </si>
  <si>
    <t>[68439.1, 48253.0, 21890.4]</t>
  </si>
  <si>
    <t>2017-12-19_G-056</t>
  </si>
  <si>
    <t>[66922.1, 50257.8, 20694.8]</t>
  </si>
  <si>
    <t>2017-12-19_G-057</t>
  </si>
  <si>
    <t>[63162.7, 48134.4, 25194.2]</t>
  </si>
  <si>
    <t>2018-01-30_R-001</t>
  </si>
  <si>
    <t>[72277.0, 8842.5, 33653.0]</t>
  </si>
  <si>
    <t>ends become too dim</t>
  </si>
  <si>
    <t>2018-01-30_R-002</t>
  </si>
  <si>
    <t>[72360.7, 11059.9, 36083.5]</t>
  </si>
  <si>
    <t>2018-01-30_R-003</t>
  </si>
  <si>
    <t>[72050.2, 11208.3, 36734.4]</t>
  </si>
  <si>
    <t>too many branches that are unclear</t>
  </si>
  <si>
    <t>2018-01-30_R-004</t>
  </si>
  <si>
    <t>[69750.6, 11062.0, 35080.5]</t>
  </si>
  <si>
    <t>ECT/TEa</t>
  </si>
  <si>
    <t>2018-01-30_R-005</t>
  </si>
  <si>
    <t>[72376.6, 9626.1, 32361.9]</t>
  </si>
  <si>
    <t>2018-01-30_R-006</t>
  </si>
  <si>
    <t>[71452.9, 9682.9, 31766.2]</t>
  </si>
  <si>
    <t>2018-01-30_R-007</t>
  </si>
  <si>
    <t>[71756.9, 10737.5, 40747.8]</t>
  </si>
  <si>
    <t>medium confidence, trace [73264.7, 11851.0, 40008.1]</t>
  </si>
  <si>
    <t>too many problem ends, the ends become too dim</t>
  </si>
  <si>
    <t>2018-01-30_R-008</t>
  </si>
  <si>
    <t>[72312.9, 11230.4, 36616.6]</t>
  </si>
  <si>
    <t>main axon fizzles out</t>
  </si>
  <si>
    <t>2018-01-30_R-009</t>
  </si>
  <si>
    <t>[72114.3, 10499.2, 37046.8]</t>
  </si>
  <si>
    <t>2018-01-30_R-010</t>
  </si>
  <si>
    <t>overall good, gets dim at some areas; medium confidence</t>
  </si>
  <si>
    <t>AA0503</t>
  </si>
  <si>
    <t>2018-01-30_R-011</t>
  </si>
  <si>
    <t>[73412.1, 12116.5, 39218.8]</t>
  </si>
  <si>
    <t>2018-01-30_R-012</t>
  </si>
  <si>
    <t>[73256.7, 8706.9, 34337.3]</t>
  </si>
  <si>
    <t>stitching problems</t>
  </si>
  <si>
    <t>2018-01-30_R-013</t>
  </si>
  <si>
    <t>[74117.2, 12019.1, 34552.0]</t>
  </si>
  <si>
    <t>2018-01-30_R-014</t>
  </si>
  <si>
    <t>[73539.0, 12086.9, 39292.5]</t>
  </si>
  <si>
    <t>Weird Endpoint [73919.8, 12092.3, 41208.7], one branch goes into dense area, others are clear</t>
  </si>
  <si>
    <t>AA0504</t>
  </si>
  <si>
    <t>2018-01-30_R-015</t>
  </si>
  <si>
    <t>[71946.6, 11854.5, 38121.9]</t>
  </si>
  <si>
    <t>MY</t>
  </si>
  <si>
    <t>2018-01-30_R-016</t>
  </si>
  <si>
    <t>[72092.9, 10580.3, 38095.5]</t>
  </si>
  <si>
    <t>main axon gets too dim</t>
  </si>
  <si>
    <t>2018-01-30_R-017</t>
  </si>
  <si>
    <t>[71942.2, 11837.3, 38321.1]</t>
  </si>
  <si>
    <t>end point looks to end, but not 100% sure</t>
  </si>
  <si>
    <t xml:space="preserve">fades out/too dim to complete </t>
  </si>
  <si>
    <t>2018-01-30_R-018</t>
  </si>
  <si>
    <t>[72844.9, 10434.7, 38109.5]</t>
  </si>
  <si>
    <t>PAG</t>
  </si>
  <si>
    <t>AA0505</t>
  </si>
  <si>
    <t>2018-01-30_R-019</t>
  </si>
  <si>
    <t>[72228.0, 12373.6, 34006.8]</t>
  </si>
  <si>
    <t>fasdes out</t>
  </si>
  <si>
    <t>2018-01-30_R-020</t>
  </si>
  <si>
    <t>[74508.2, 10731.4, 36630.6]</t>
  </si>
  <si>
    <t>too dim to complete</t>
  </si>
  <si>
    <t>2018-01-30_R-021</t>
  </si>
  <si>
    <t>[73615.5, 11890.0, 38178.2]</t>
  </si>
  <si>
    <t>2018-01-30_R-022</t>
  </si>
  <si>
    <t>[72941.9, 10405.8, 38009.2]</t>
  </si>
  <si>
    <t>AA0506</t>
  </si>
  <si>
    <t>2018-01-30_R-023</t>
  </si>
  <si>
    <t>[73358.8, 10506.5, 32029.5]</t>
  </si>
  <si>
    <t>2018-01-30_R-024</t>
  </si>
  <si>
    <t>[73764.9, 11600.1, 34179.8]</t>
  </si>
  <si>
    <t>Olfactory</t>
  </si>
  <si>
    <t>2018-01-30_R-025</t>
  </si>
  <si>
    <t>[72929.3, 10396.7, 38121.5]</t>
  </si>
  <si>
    <t>main axon is fine, some side branches dim out</t>
  </si>
  <si>
    <t>AA0507</t>
  </si>
  <si>
    <t>not confident, problem ends</t>
  </si>
  <si>
    <t>2018-01-30_R-026</t>
  </si>
  <si>
    <t>[71514.9, 11561.6, 38200.8]</t>
  </si>
  <si>
    <t>Confusing and not sur eif complete</t>
  </si>
  <si>
    <t xml:space="preserve">too much ambiguity </t>
  </si>
  <si>
    <t>2018-01-30_R-027</t>
  </si>
  <si>
    <t>[73511.4, 12030.4, 39137.5]</t>
  </si>
  <si>
    <t>AA0508</t>
  </si>
  <si>
    <t>2018-01-30_R-028</t>
  </si>
  <si>
    <t>[75770.3, 9800.8, 33652.3]</t>
  </si>
  <si>
    <t>axon fizzles out</t>
  </si>
  <si>
    <t>2018-01-30_R-029</t>
  </si>
  <si>
    <t>[74163.2, 11624.3, 38008.7]</t>
  </si>
  <si>
    <t>PSV</t>
  </si>
  <si>
    <t>many varicosities along axon; good signal overall, dense at a few regions. good confidence</t>
  </si>
  <si>
    <t>AA0509</t>
  </si>
  <si>
    <t>2018-01-30_R-030</t>
  </si>
  <si>
    <t>[72597.6, 10910.5, 38160.1]</t>
  </si>
  <si>
    <t>Some problem ends.</t>
  </si>
  <si>
    <t>AA0510</t>
  </si>
  <si>
    <t>2018-01-30_R-031</t>
  </si>
  <si>
    <t>[73466.6, 11048.6, 36695.3]</t>
  </si>
  <si>
    <t>2018-01-30_R-032</t>
  </si>
  <si>
    <t>[72537.3, 11745.6, 36403.9]</t>
  </si>
  <si>
    <t>2018-01-30_R-033</t>
  </si>
  <si>
    <t>[72976.8, 10760.2, 36515.3]</t>
  </si>
  <si>
    <t>AA0511</t>
  </si>
  <si>
    <t>2018-01-30_R-034</t>
  </si>
  <si>
    <t>[71946.0, 11854.5, 38122.0]</t>
  </si>
  <si>
    <t>dim and dense towards end, too ambiguous</t>
  </si>
  <si>
    <t>2018-01-30_R-035</t>
  </si>
  <si>
    <t>[74163.8, 11626.5, 38009.2]</t>
  </si>
  <si>
    <t>2018-01-30_R-036</t>
  </si>
  <si>
    <t>[72702.5, 11958.3, 38411.9]</t>
  </si>
  <si>
    <t xml:space="preserve">THIS NEURON IS COMPLETELY FINISHED W/HIGH CONFIDENCE OF TRACING </t>
  </si>
  <si>
    <t>AA0512</t>
  </si>
  <si>
    <t>2018-01-30_R-037</t>
  </si>
  <si>
    <t>[74379.9, 11512.6, 38102.5]</t>
  </si>
  <si>
    <t>very good overall; just one uncertain area</t>
  </si>
  <si>
    <t>AA0513</t>
  </si>
  <si>
    <t>2018-01-30_R-038</t>
  </si>
  <si>
    <t>[72837.5, 10255.3, 37795.1]</t>
  </si>
  <si>
    <t>very good overall; few dim local areas</t>
  </si>
  <si>
    <t>AA0514</t>
  </si>
  <si>
    <t xml:space="preserve">dense regions. very dim in a lot of places. </t>
  </si>
  <si>
    <t>2018-01-30_R-039</t>
  </si>
  <si>
    <t>[73895.1, 10455.2, 36187.3]</t>
  </si>
  <si>
    <t>2018-01-30_R-040</t>
  </si>
  <si>
    <t>[73330.0, 12035.7, 39105.5]</t>
  </si>
  <si>
    <t>some ends are dim/unclear</t>
  </si>
  <si>
    <t>2018-01-30_R-041</t>
  </si>
  <si>
    <t>[72956.1, 11300.9, 39102.9]</t>
  </si>
  <si>
    <t>2018-01-30_R-042</t>
  </si>
  <si>
    <t>[72797.1, 12208.0, 39070.8]</t>
  </si>
  <si>
    <t>2018-01-30_R-043</t>
  </si>
  <si>
    <t>[72479.5, 10578.8, 32368.0]</t>
  </si>
  <si>
    <t>2018-01-30_R-044</t>
  </si>
  <si>
    <t>[73855.8, 9825.5, 36760.0]</t>
  </si>
  <si>
    <t>main axon incomplete</t>
  </si>
  <si>
    <t>2018-01-30_R-045</t>
  </si>
  <si>
    <t>[74090.5, 11388.2, 35404.0]</t>
  </si>
  <si>
    <t>2018-01-30_R-046</t>
  </si>
  <si>
    <t>[73331.9, 11093.2, 39530.7]</t>
  </si>
  <si>
    <t>some problem ends but overall good</t>
  </si>
  <si>
    <t>AA0515</t>
  </si>
  <si>
    <t>2018-01-30_R-047</t>
  </si>
  <si>
    <t>[71693.9, 10785.0, 39336.1]</t>
  </si>
  <si>
    <t>AA0516</t>
  </si>
  <si>
    <t>great neuron</t>
  </si>
  <si>
    <t>2018-01-30_R-048</t>
  </si>
  <si>
    <t>[73201.3, 12082.8, 33089.1]</t>
  </si>
  <si>
    <t xml:space="preserve">too many stitching errors where you can't follow the branch; many areas where the signal is so dim, you can't follow </t>
  </si>
  <si>
    <t>2018-01-30_R-049</t>
  </si>
  <si>
    <t>[71932.8, 11121.7, 40273.4]</t>
  </si>
  <si>
    <t>AA0517</t>
  </si>
  <si>
    <t>2018-01-30_R-050</t>
  </si>
  <si>
    <t>[72967.4, 11405.2, 38980.6]</t>
  </si>
  <si>
    <t>2018-02-06_G-001</t>
  </si>
  <si>
    <t>[64726.5, 48177.6, 21225.0]</t>
  </si>
  <si>
    <t>2018-02-06_G-002</t>
  </si>
  <si>
    <t>[67242.6, 48222.5, 20504.3]</t>
  </si>
  <si>
    <t>sAMY</t>
  </si>
  <si>
    <t>axon eventually dims out near/at substantia nigra</t>
  </si>
  <si>
    <t>2018-02-06_G-003</t>
  </si>
  <si>
    <t>[64186.6, 45125.3, 18799.3]</t>
  </si>
  <si>
    <t>2018-02-06_G-004</t>
  </si>
  <si>
    <t>[63302.1, 46168.7, 18134.9]</t>
  </si>
  <si>
    <t>MOp</t>
  </si>
  <si>
    <t>2018-02-06_G-005</t>
  </si>
  <si>
    <t>[63980.3, 48389.6, 20043.4]</t>
  </si>
  <si>
    <t>LHA</t>
  </si>
  <si>
    <t>stitching problem</t>
  </si>
  <si>
    <t>2018-02-06_G-006</t>
  </si>
  <si>
    <t>[66127.7, 47529.1, 20029.2]</t>
  </si>
  <si>
    <t>PAL</t>
  </si>
  <si>
    <t>2018-02-06_G-007</t>
  </si>
  <si>
    <t>[65911.8, 47657.8, 19859.6]</t>
  </si>
  <si>
    <t>2018-02-06_G-008</t>
  </si>
  <si>
    <t>[66908.8, 48107.1, 20217.0]</t>
  </si>
  <si>
    <t>2018-02-06_G-009</t>
  </si>
  <si>
    <t>[66773.1, 48492.0, 19589.6]</t>
  </si>
  <si>
    <t>2018-02-06_G-010</t>
  </si>
  <si>
    <t>[65370.2, 48027.1, 18680.5]</t>
  </si>
  <si>
    <t>NDB</t>
  </si>
  <si>
    <t>2018-02-06_G-011</t>
  </si>
  <si>
    <t>[64638.8, 45608.0, 23791.9]</t>
  </si>
  <si>
    <t>SC</t>
  </si>
  <si>
    <t>2018-02-06_G-012</t>
  </si>
  <si>
    <t>[63559.1, 46214.6, 24074.7]</t>
  </si>
  <si>
    <t>2018-02-06_G-013</t>
  </si>
  <si>
    <t>[63941.9, 44844.7, 20148.9]</t>
  </si>
  <si>
    <t>2018-02-06_G-014</t>
  </si>
  <si>
    <t>[65667.9, 48336.4, 21272.7]</t>
  </si>
  <si>
    <t>2018-02-06_G-015</t>
  </si>
  <si>
    <t>[65688.8, 48059.1, 21867.6]</t>
  </si>
  <si>
    <t>2018-02-06_G-016</t>
  </si>
  <si>
    <t>[68351.3, 46108.5, 20660.1]</t>
  </si>
  <si>
    <t>2018-02-06_G-017</t>
  </si>
  <si>
    <t>[66580.6, 47919.2, 20502.7]</t>
  </si>
  <si>
    <t>2018-02-06_G-018</t>
  </si>
  <si>
    <t>[66962.4, 45446.7, 18987.1]</t>
  </si>
  <si>
    <t>2018-03-09_G-001</t>
  </si>
  <si>
    <t>[63329.6, 48755.8, 21772.0]</t>
  </si>
  <si>
    <t>AA0518</t>
  </si>
  <si>
    <t>2018-03-09_G-002</t>
  </si>
  <si>
    <t>[63244.0, 49031.1, 22033.2]</t>
  </si>
  <si>
    <t>AA0519</t>
  </si>
  <si>
    <t>2018-03-09_R-001</t>
  </si>
  <si>
    <t>[65242.3, 47602.7, 23927.8]</t>
  </si>
  <si>
    <t>AA0559</t>
  </si>
  <si>
    <t>2018-03-09_G-003</t>
  </si>
  <si>
    <t>[63148.6, 48603.3, 22116.8]</t>
  </si>
  <si>
    <t>useful to use LVV in dense areas; very good confident</t>
  </si>
  <si>
    <t>AA0520</t>
  </si>
  <si>
    <t>2018-03-09_G-004</t>
  </si>
  <si>
    <t>[63657.6, 48445.2, 22404.5]</t>
  </si>
  <si>
    <t xml:space="preserve"> 3/20/2018</t>
  </si>
  <si>
    <t>AA0521</t>
  </si>
  <si>
    <t>2018-03-09_G-005</t>
  </si>
  <si>
    <t>[65736.0, 47886.2, 24381.2]</t>
  </si>
  <si>
    <t>AA0522</t>
  </si>
  <si>
    <t>2018-03-09_G-006</t>
  </si>
  <si>
    <t>[66322.7, 48799.4, 24755.5] </t>
  </si>
  <si>
    <t>AA0523</t>
  </si>
  <si>
    <t>2018-03-09_G-007</t>
  </si>
  <si>
    <t>[65855.6, 48898.6, 24494.3]</t>
  </si>
  <si>
    <t>AA0524</t>
  </si>
  <si>
    <t>2018-03-09_G-008</t>
  </si>
  <si>
    <t>[65936.0, 48580.0, 24535.8]</t>
  </si>
  <si>
    <t>dense near soma (very near other cell), but then gets really good</t>
  </si>
  <si>
    <t>AA0525</t>
  </si>
  <si>
    <t>2018-03-09_G-009</t>
  </si>
  <si>
    <t>[65807.1, 48736.4, 24543.6]</t>
  </si>
  <si>
    <t>AA0526</t>
  </si>
  <si>
    <t>2018-03-09_G-010</t>
  </si>
  <si>
    <t>[66126.7, 48502.3, 24686.4]</t>
  </si>
  <si>
    <t>brightest signal in the history of the world</t>
  </si>
  <si>
    <t>AA0527</t>
  </si>
  <si>
    <t>2018-03-09_G-011</t>
  </si>
  <si>
    <t>[66110.6, 48871.8, 24605.4]</t>
  </si>
  <si>
    <t>AA0528</t>
  </si>
  <si>
    <t>2018-03-09_G-012</t>
  </si>
  <si>
    <t>[65994.6, 48747.4, 24531.8]</t>
  </si>
  <si>
    <t>AA0529</t>
  </si>
  <si>
    <t>2018-03-09_G-013</t>
  </si>
  <si>
    <t>[63401.2, 48842.0, 21345.2]</t>
  </si>
  <si>
    <t>dense at some locations; LVV a must</t>
  </si>
  <si>
    <t>AA0530</t>
  </si>
  <si>
    <t>2018-03-09_G-013_GB</t>
  </si>
  <si>
    <t>2018-03-09_G-014</t>
  </si>
  <si>
    <t>[66078.5, 48911.5, 24508.8]</t>
  </si>
  <si>
    <t>AA0531</t>
  </si>
  <si>
    <t>2018-03-09_G-015</t>
  </si>
  <si>
    <t>[66121.2, 48551.1, 24724.0]</t>
  </si>
  <si>
    <t>AA0532</t>
  </si>
  <si>
    <t>2018-03-09_G-016</t>
  </si>
  <si>
    <t>[66119.1, 48706.7, 24379.2]</t>
  </si>
  <si>
    <t>AA0533</t>
  </si>
  <si>
    <t>2018-03-09_G-017</t>
  </si>
  <si>
    <t>[65329.9, 47394.7, 19424.6]</t>
  </si>
  <si>
    <t>signal gets dim/noisy at main projection area; LVV a must; don't unmix</t>
  </si>
  <si>
    <t>AA0534</t>
  </si>
  <si>
    <t>2018-03-09_G-018</t>
  </si>
  <si>
    <t>[66353.3, 48552.1, 24609.4]</t>
  </si>
  <si>
    <t>AA0535</t>
  </si>
  <si>
    <t>2018-03-09_R-002</t>
  </si>
  <si>
    <t>[65058.1, 47620.4, 23722.6]</t>
  </si>
  <si>
    <t>AA0560</t>
  </si>
  <si>
    <t>2018-03-09_R-010</t>
  </si>
  <si>
    <t>[65515.6, 48078.8, 24057.9]</t>
  </si>
  <si>
    <t>AA0568</t>
  </si>
  <si>
    <t>2018-03-09_G-020</t>
  </si>
  <si>
    <t>[65939.9, 48931.8, 24413.2]</t>
  </si>
  <si>
    <t>AA0536</t>
  </si>
  <si>
    <t>2018-03-09_G-021</t>
  </si>
  <si>
    <t>[63585.8, 50073.0, 22021.2]</t>
  </si>
  <si>
    <t>a couple of problem ends, but overall isn't too bad (side branches get dim, though)</t>
  </si>
  <si>
    <t>AA0537</t>
  </si>
  <si>
    <t>2018-03-09_G-022</t>
  </si>
  <si>
    <t>[63232.6, 48667.6, 21888.1]</t>
  </si>
  <si>
    <t>2018-03-09_R-003</t>
  </si>
  <si>
    <t>[65440.2, 48023.4, 23969.8]</t>
  </si>
  <si>
    <t>AA0561</t>
  </si>
  <si>
    <t>2018-03-09_G-023</t>
  </si>
  <si>
    <t>[63356.8, 50105.2, 22351.0]</t>
  </si>
  <si>
    <t>main axon gets to projection area, but some side branches get too dim</t>
  </si>
  <si>
    <t>2018-03-09_G-024</t>
  </si>
  <si>
    <t>[66079.1, 48701.1, 24661.4]</t>
  </si>
  <si>
    <t>too dense in projection area. may be able to complete if other neurons are also traced or if that is the only neuron in the area</t>
  </si>
  <si>
    <t>AA0538</t>
  </si>
  <si>
    <t>2018-03-09_G-025</t>
  </si>
  <si>
    <t>[63052.7, 48456.7, 22302.3]</t>
  </si>
  <si>
    <t>AA0539</t>
  </si>
  <si>
    <t>2018-03-09_G-026</t>
  </si>
  <si>
    <t>[62983.9, 48562.2, 22253.2]</t>
  </si>
  <si>
    <t>no unmixing; LVV; very confident on main projections</t>
  </si>
  <si>
    <t>AA0540</t>
  </si>
  <si>
    <t>2018-03-09_G-027</t>
  </si>
  <si>
    <t>[65421.1, 47574.8, 19519.7]</t>
  </si>
  <si>
    <t xml:space="preserve">similar to AA0060; LVV is a must </t>
  </si>
  <si>
    <t>AA0541</t>
  </si>
  <si>
    <t>2018-03-09_G-028</t>
  </si>
  <si>
    <t>[63378.9, 50307.4, 22249.4]</t>
  </si>
  <si>
    <t>AA0542</t>
  </si>
  <si>
    <t>2018-03-09_G-029</t>
  </si>
  <si>
    <t>[65483.1, 47707.7, 19593.7]</t>
  </si>
  <si>
    <t>very good neuron</t>
  </si>
  <si>
    <t>AA0543</t>
  </si>
  <si>
    <t>2018-03-09_G-029_GB</t>
  </si>
  <si>
    <t>100% consensus</t>
  </si>
  <si>
    <t>2018-03-09_G-030</t>
  </si>
  <si>
    <t>[65251.9, 47476.4, 19715.3]</t>
  </si>
  <si>
    <t>AA0544</t>
  </si>
  <si>
    <t>2018-03-09_R-004</t>
  </si>
  <si>
    <t>[64933.6, 47673.2, 23751.2]</t>
  </si>
  <si>
    <t>AA0562</t>
  </si>
  <si>
    <t>2018-03-09_R-005</t>
  </si>
  <si>
    <t>[65169.0, 47616.3, 24096.2]</t>
  </si>
  <si>
    <t>AA0563</t>
  </si>
  <si>
    <t>2018-03-09_R-006</t>
  </si>
  <si>
    <t>[64746.0, 47758.5, 23494.9]</t>
  </si>
  <si>
    <t>AA0564</t>
  </si>
  <si>
    <t>2018-03-09_R-007</t>
  </si>
  <si>
    <t>[65623.9, 47915.6, 24354.7]</t>
  </si>
  <si>
    <t>AA0565</t>
  </si>
  <si>
    <t>2018-03-09_R-008</t>
  </si>
  <si>
    <t>[65468.8, 47796.6, 24246.6]</t>
  </si>
  <si>
    <t>2018-03-09_R-008_BD</t>
  </si>
  <si>
    <t>AA0566</t>
  </si>
  <si>
    <t>2018-03-09_R-009</t>
  </si>
  <si>
    <t>[65323.0, 47707.5, 24058.9]</t>
  </si>
  <si>
    <t>AA0567</t>
  </si>
  <si>
    <t>2018-03-09_G-031</t>
  </si>
  <si>
    <t>[65528.4, 47574.1, 19811.4]</t>
  </si>
  <si>
    <t>projection areas too dim to trace with confidence</t>
  </si>
  <si>
    <t>2018-03-09_R-011</t>
  </si>
  <si>
    <t>[64795.4, 47595.5, 23529.0]</t>
  </si>
  <si>
    <t>AA0569</t>
  </si>
  <si>
    <t xml:space="preserve">does not seem to be at the right soma. 2 axons from this neuron. also, one major branch dims out completely </t>
  </si>
  <si>
    <t>2018-03-09_R-012</t>
  </si>
  <si>
    <t>[65184.4, 47746.6, 24098.7]</t>
  </si>
  <si>
    <t>AA0570</t>
  </si>
  <si>
    <t>2018-03-09_G-032</t>
  </si>
  <si>
    <t>[66304.4, 48794.5, 24754.0]</t>
  </si>
  <si>
    <t>too dense at beginning to be certain if axon is correct</t>
  </si>
  <si>
    <t>2018-03-09_G-033</t>
  </si>
  <si>
    <t>[65502.3, 47590.5, 19756.3]</t>
  </si>
  <si>
    <t>AA0545</t>
  </si>
  <si>
    <t>2018-03-09_G-034</t>
  </si>
  <si>
    <t>[65731.0, 48080.5, 24454.4]</t>
  </si>
  <si>
    <t>created as G-034</t>
  </si>
  <si>
    <t>AA0546</t>
  </si>
  <si>
    <t>2018-03-09_G-035</t>
  </si>
  <si>
    <t>[65653.8, 48331.6, 24451.7]</t>
  </si>
  <si>
    <t>use lvv for some branches</t>
  </si>
  <si>
    <t>AA0547</t>
  </si>
  <si>
    <t>2018-03-09_G-036</t>
  </si>
  <si>
    <t>[65608.0, 47721.9, 19713.3]</t>
  </si>
  <si>
    <t>AA0548</t>
  </si>
  <si>
    <t>2018-03-09_G-037</t>
  </si>
  <si>
    <t>[65327.7, 47574.8, 19504.6]</t>
  </si>
  <si>
    <t>AA0549</t>
  </si>
  <si>
    <t>2018-03-09_G-038</t>
  </si>
  <si>
    <t>[65354.7, 47754.1, 19695.3]</t>
  </si>
  <si>
    <t>AA0550</t>
  </si>
  <si>
    <t>2018-03-09_G-039</t>
  </si>
  <si>
    <t>[65596.9, 47732.5, 19727.8]</t>
  </si>
  <si>
    <t xml:space="preserve">projection branches dim out </t>
  </si>
  <si>
    <t>2018-03-09_G-040</t>
  </si>
  <si>
    <t>[65779.1, 48259.3, 24498.3]</t>
  </si>
  <si>
    <t>AA0551</t>
  </si>
  <si>
    <t>2018-03-09_G-041</t>
  </si>
  <si>
    <t>[65307.4, 47850.8, 19692.3]</t>
  </si>
  <si>
    <t xml:space="preserve">may not be correct axon honestly </t>
  </si>
  <si>
    <t xml:space="preserve">too ambiguous at beginning </t>
  </si>
  <si>
    <t>2018-03-09_G-042</t>
  </si>
  <si>
    <t>[65794.8, 48390.2, 24432.7]</t>
  </si>
  <si>
    <t>AA0552</t>
  </si>
  <si>
    <t>2018-03-09_R-013</t>
  </si>
  <si>
    <t>[65450.9, 48078.6, 23866.8]</t>
  </si>
  <si>
    <t>AA0571</t>
  </si>
  <si>
    <t>2018-03-09_R-014</t>
  </si>
  <si>
    <t>[65576.6, 48136.4, 24099.5]</t>
  </si>
  <si>
    <t>AA0572</t>
  </si>
  <si>
    <t>2018-03-09_R-015</t>
  </si>
  <si>
    <t>[65501.0, 48109.3, 23810.7]</t>
  </si>
  <si>
    <t>AA0573</t>
  </si>
  <si>
    <t>2018-03-09_R-016</t>
  </si>
  <si>
    <t>[65302.8, 47574.3, 23838.7]</t>
  </si>
  <si>
    <t>AA0574</t>
  </si>
  <si>
    <t>2018-03-09_G-043</t>
  </si>
  <si>
    <t>[65420.2, 47685.8, 19655.3]</t>
  </si>
  <si>
    <t>absolute confidence, except for one small branch near the soma which ends close by</t>
  </si>
  <si>
    <t>AA0553</t>
  </si>
  <si>
    <t>2018-03-09_G-044</t>
  </si>
  <si>
    <t>[65338.8, 47440.3, 19744.3]</t>
  </si>
  <si>
    <t>good once out of the cortex</t>
  </si>
  <si>
    <t>AA0554</t>
  </si>
  <si>
    <t>2018-03-09_G-045</t>
  </si>
  <si>
    <t>[63528.6, 49947.6, 21894.1]</t>
  </si>
  <si>
    <t>very confident</t>
  </si>
  <si>
    <t>AA0555</t>
  </si>
  <si>
    <t>2018-03-09_G-046</t>
  </si>
  <si>
    <t>[65308.4, 47310.3, 19714.8]</t>
  </si>
  <si>
    <t>2018-3-09_G-046_GB</t>
  </si>
  <si>
    <t>AA0556</t>
  </si>
  <si>
    <t xml:space="preserve">ask gina about multiple roots. </t>
  </si>
  <si>
    <t>2018-03-09_G-047</t>
  </si>
  <si>
    <t>[63415.5, 49920.7, 21911.6]</t>
  </si>
  <si>
    <t>dim but fairly confident</t>
  </si>
  <si>
    <t>AA0557</t>
  </si>
  <si>
    <t>2018-03-09_G-048</t>
  </si>
  <si>
    <t>[63329.6, 49931.0, 21702.0]</t>
  </si>
  <si>
    <t>AA0558</t>
  </si>
  <si>
    <t>2018-04-03_G-001</t>
  </si>
  <si>
    <t>[65682.6, 50475.9, 19404.3]</t>
  </si>
  <si>
    <t>AA0575</t>
  </si>
  <si>
    <t>2018-04-03_G-002</t>
  </si>
  <si>
    <t>[65499.6, 50263.7, 19429.6]</t>
  </si>
  <si>
    <t>MOs</t>
  </si>
  <si>
    <t>2018-04-03_G-003</t>
  </si>
  <si>
    <t>[65807.4, 50950.6, 18637.5]</t>
  </si>
  <si>
    <t>goes deep into spinal cord; part gets cut; dendrite gets cut</t>
  </si>
  <si>
    <t>AA0576</t>
  </si>
  <si>
    <t>2018-04-03_G-004</t>
  </si>
  <si>
    <t>[66059.6, 50769.1, 18658.7]</t>
  </si>
  <si>
    <t>AA0577</t>
  </si>
  <si>
    <t>2018-04-03_G-005</t>
  </si>
  <si>
    <t>[66222.7, 50896.0, 18719.6]</t>
  </si>
  <si>
    <t>AA0578</t>
  </si>
  <si>
    <t>2018-04-03_G-007</t>
  </si>
  <si>
    <t>[64284.0, 52398.9, 21456.4]</t>
  </si>
  <si>
    <t>main axon goes to orbital area</t>
  </si>
  <si>
    <t>AA0579</t>
  </si>
  <si>
    <t>2018-04-03_G-008</t>
  </si>
  <si>
    <t>[66294.1, 50834.9, 18810.5]</t>
  </si>
  <si>
    <t>branches get very dim</t>
  </si>
  <si>
    <t>2018-04-03_G-009</t>
  </si>
  <si>
    <t>[63745.8, 51890.3, 21327.3]</t>
  </si>
  <si>
    <t>part goes to orbital area</t>
  </si>
  <si>
    <t>AA0580</t>
  </si>
  <si>
    <t>2018-04-03_G-010</t>
  </si>
  <si>
    <t>[64094.3, 52554.2, 21679.4]</t>
  </si>
  <si>
    <t>too dim and problem ends</t>
  </si>
  <si>
    <t>2018-04-03_G-011</t>
  </si>
  <si>
    <t>[63986.3, 52120.7, 21406.3]</t>
  </si>
  <si>
    <t>AA0581</t>
  </si>
  <si>
    <t>2018-04-03_G-012</t>
  </si>
  <si>
    <t>[63883.1, 51997.0, 21551.4]</t>
  </si>
  <si>
    <t xml:space="preserve">gets too dim </t>
  </si>
  <si>
    <t>2018-04-13_G-001</t>
  </si>
  <si>
    <t>[75210.9, 15170.7, 31153.2]</t>
  </si>
  <si>
    <t>AA0582</t>
  </si>
  <si>
    <t>2018-04-13_G-002</t>
  </si>
  <si>
    <t>[74630.6, 14810.4, 31899.7]</t>
  </si>
  <si>
    <t>AA0583</t>
  </si>
  <si>
    <t>2018-04-13_R-001</t>
  </si>
  <si>
    <t>[72808.8, 17944.8, 33834.7]</t>
  </si>
  <si>
    <t>messy but all one cell</t>
  </si>
  <si>
    <t>AA0606</t>
  </si>
  <si>
    <t>2018-04-13_G-003</t>
  </si>
  <si>
    <t>[75038.4, 15163.7, 31838.7]</t>
  </si>
  <si>
    <t>AA0584</t>
  </si>
  <si>
    <t>2018-04-13_G-004</t>
  </si>
  <si>
    <t>[75145.9, 14984.6, 31629.6]</t>
  </si>
  <si>
    <t>soma is right on top of another soma G-009</t>
  </si>
  <si>
    <t>AA0585</t>
  </si>
  <si>
    <t>2018-04-13_G-005</t>
  </si>
  <si>
    <t>[73175.2, 16679.7, 33915.5]</t>
  </si>
  <si>
    <t>AA0586</t>
  </si>
  <si>
    <t>2018-04-13_G-006</t>
  </si>
  <si>
    <t>[74995.6, 14918.5, 31643.1]</t>
  </si>
  <si>
    <t>AA0587</t>
  </si>
  <si>
    <t>2018-04-13_G-007</t>
  </si>
  <si>
    <t>[75278.9, 15089.1, 31757.4]</t>
  </si>
  <si>
    <t>went to very dense area.</t>
  </si>
  <si>
    <t>AA0617</t>
  </si>
  <si>
    <t>Julia</t>
  </si>
  <si>
    <t>2018-04-13_G-008</t>
  </si>
  <si>
    <t>[75128.2, 15402.3, 31566.6]</t>
  </si>
  <si>
    <t>part of axon goes into missing piece [76734.2, 18097.6, 33727.7]</t>
  </si>
  <si>
    <t>AA0588</t>
  </si>
  <si>
    <t>2018-04-13_G-009</t>
  </si>
  <si>
    <t>[75173.5, 14967.3, 31588.9]</t>
  </si>
  <si>
    <t>soma is right on top of another soma G-004</t>
  </si>
  <si>
    <t>AA0589</t>
  </si>
  <si>
    <t>2018-04-13_G-010</t>
  </si>
  <si>
    <t>[74651.4, 15386.8, 29668.9]</t>
  </si>
  <si>
    <t xml:space="preserve">contralateral axon ends (though axon is complete) </t>
  </si>
  <si>
    <t>AA0590</t>
  </si>
  <si>
    <t>2018-04-13_G-011</t>
  </si>
  <si>
    <t>[73185.9, 16750.3, 33816.8]</t>
  </si>
  <si>
    <t>AA0591</t>
  </si>
  <si>
    <t>2018-04-13_G-012</t>
  </si>
  <si>
    <t>[75133.0, 14936.9, 31965.1]</t>
  </si>
  <si>
    <t>AA0592</t>
  </si>
  <si>
    <t>2018-04-13_G-013</t>
  </si>
  <si>
    <t>[73363.8, 16731.5, 34190.0]</t>
  </si>
  <si>
    <t>AA0593</t>
  </si>
  <si>
    <t xml:space="preserve">axon bundling here [72309.6, 15597.0, 31833.1] review </t>
  </si>
  <si>
    <t>2018-04-13_G-014</t>
  </si>
  <si>
    <t>[75702.3, 15361.5, 34144.0]</t>
  </si>
  <si>
    <t>main axon dims out quickly</t>
  </si>
  <si>
    <t xml:space="preserve">2018-04-13_G-015
</t>
  </si>
  <si>
    <t>[74707.8, 14620.3, 31833.4]</t>
  </si>
  <si>
    <t>AA0594</t>
  </si>
  <si>
    <t>2018-04-13_R-002</t>
  </si>
  <si>
    <t>[73015.5, 17810.3, 33614.4]</t>
  </si>
  <si>
    <t>AA0607</t>
  </si>
  <si>
    <t>2018-04-13_R-003</t>
  </si>
  <si>
    <t>[72938.9, 17708.9, 34082.1]</t>
  </si>
  <si>
    <t>AA0608</t>
  </si>
  <si>
    <t>2018-04-13_R-004</t>
  </si>
  <si>
    <t>[72951.5, 17829.5, 34165.3]</t>
  </si>
  <si>
    <t>AA0609</t>
  </si>
  <si>
    <t>2018-04-13_R-005</t>
  </si>
  <si>
    <t>[72720.6, 17282.5, 33781.9]</t>
  </si>
  <si>
    <t>AA0610</t>
  </si>
  <si>
    <t>2018-04-13_R-006</t>
  </si>
  <si>
    <t>[76742.8, 16105.9, 35948.8]</t>
  </si>
  <si>
    <t>AA0611</t>
  </si>
  <si>
    <t>2018-04-13_R-007</t>
  </si>
  <si>
    <t>[72859.2, 16907.1, 33809.0]</t>
  </si>
  <si>
    <t>AA0612</t>
  </si>
  <si>
    <t>2018-04-13_R-008</t>
  </si>
  <si>
    <t>[76839.6, 16093.5, 35999.1]</t>
  </si>
  <si>
    <t>AA0613</t>
  </si>
  <si>
    <t>2018-04-13_G-016</t>
  </si>
  <si>
    <t>[73250.2, 16733.0, 34038.5]</t>
  </si>
  <si>
    <t>some areas are dim but mostly very confident</t>
  </si>
  <si>
    <t>AA0595</t>
  </si>
  <si>
    <t>2018-04-13_G-017</t>
  </si>
  <si>
    <t>[75144.5, 15198.5, 31211.8]</t>
  </si>
  <si>
    <t>dense at some areas</t>
  </si>
  <si>
    <t>AA0596</t>
  </si>
  <si>
    <t>2018-04-13_G-018</t>
  </si>
  <si>
    <t>[75406.4, 14770.3, 32229.4]</t>
  </si>
  <si>
    <t>AA0597</t>
  </si>
  <si>
    <t>2018-04-13_G-019</t>
  </si>
  <si>
    <t>[73541.2, 16863.8, 33814.3]</t>
  </si>
  <si>
    <t>AA0598</t>
  </si>
  <si>
    <t>2018-04-13_G-020</t>
  </si>
  <si>
    <t>[75001.0, 15430.7, 30731.1]</t>
  </si>
  <si>
    <t>AA0599</t>
  </si>
  <si>
    <t>2018-04-13_R-009</t>
  </si>
  <si>
    <t>[72972.8, 17498.9, 33656.7]</t>
  </si>
  <si>
    <t>AA0614</t>
  </si>
  <si>
    <t>2018-04-13_R-010</t>
  </si>
  <si>
    <t>[72998.0, 17484.9, 33690.9]</t>
  </si>
  <si>
    <t>AA0615</t>
  </si>
  <si>
    <t>2018-04-13_R-011</t>
  </si>
  <si>
    <t>[72834.5, 17482.6, 33675.4]</t>
  </si>
  <si>
    <t>AA0616</t>
  </si>
  <si>
    <t>2018-04-13_R-012</t>
  </si>
  <si>
    <t>[73106.0, 16834.7, 33635.7]</t>
  </si>
  <si>
    <t>some parts are dim</t>
  </si>
  <si>
    <t>AA0675</t>
  </si>
  <si>
    <t>2018-04-13_R-013</t>
  </si>
  <si>
    <t>[76765.5, 16309.9, 36241.2]</t>
  </si>
  <si>
    <t>2018-04-13_G-021</t>
  </si>
  <si>
    <t>[75137.6, 15527.1, 30696.2]</t>
  </si>
  <si>
    <t>AA0600</t>
  </si>
  <si>
    <t>2018-04-13_G-022</t>
  </si>
  <si>
    <t>[73328.3, 16245.4, 33756.2]</t>
  </si>
  <si>
    <t>AA0601</t>
  </si>
  <si>
    <t>2018-04-13_G-023</t>
  </si>
  <si>
    <t>[74886.2, 15574.5, 30474.0]</t>
  </si>
  <si>
    <t>AA0602</t>
  </si>
  <si>
    <t>2018-04-13_G-024</t>
  </si>
  <si>
    <t>[74186.1, 15314.2, 29981.7]</t>
  </si>
  <si>
    <t>AA0603</t>
  </si>
  <si>
    <t>2018-04-13_R-014</t>
  </si>
  <si>
    <t>[76604.2, 15797.0, 36174.4]</t>
  </si>
  <si>
    <t>AA0676</t>
  </si>
  <si>
    <t>2018-04-13_R-015</t>
  </si>
  <si>
    <t>[76364.1, 15539.1, 35942.0]</t>
  </si>
  <si>
    <t>AA0677</t>
  </si>
  <si>
    <t>2018-04-13_R-016</t>
  </si>
  <si>
    <t>[76918.9, 15835.9, 35719.3]</t>
  </si>
  <si>
    <t>AA0678</t>
  </si>
  <si>
    <t>2018-04-13_R-017</t>
  </si>
  <si>
    <t>[76750.0, 15567.2, 35455.0]</t>
  </si>
  <si>
    <t>AA0679</t>
  </si>
  <si>
    <t>2018-04-13_R-018</t>
  </si>
  <si>
    <t>[76636.9, 15450.7, 35622.5]</t>
  </si>
  <si>
    <t>AA0680</t>
  </si>
  <si>
    <t>2018-04-13_G-025</t>
  </si>
  <si>
    <t>[73182.8, 16230.2, 33922.8]</t>
  </si>
  <si>
    <t xml:space="preserve"> a little crappy on edge of brain, needs LVV in those areas; confident of main projection</t>
  </si>
  <si>
    <t>AA0604</t>
  </si>
  <si>
    <t>2018-04-13_G-026</t>
  </si>
  <si>
    <t>[75071.0, 15339.0, 31600.5]</t>
  </si>
  <si>
    <t>AA0605</t>
  </si>
  <si>
    <t>2018-04-13_G-027</t>
  </si>
  <si>
    <t>[75240.4, 14796.2, 31819.6]</t>
  </si>
  <si>
    <t>AA0618</t>
  </si>
  <si>
    <t>2018-04-13_R-019</t>
  </si>
  <si>
    <t>[76743.2, 15672.5, 35723.2]</t>
  </si>
  <si>
    <t>too dense near soma, cannot find axon</t>
  </si>
  <si>
    <t>2018-04-13_G-028</t>
  </si>
  <si>
    <t>[75857.9, 15157.1, 35595.4]</t>
  </si>
  <si>
    <t>AA0619</t>
  </si>
  <si>
    <t>2018-04-13_G-029</t>
  </si>
  <si>
    <t>[76083.9, 15562.8, 35511.1]</t>
  </si>
  <si>
    <t>AA0620</t>
  </si>
  <si>
    <t>2018-04-13_G-030</t>
  </si>
  <si>
    <t>[75945.2, 14819.6, 32095.6]</t>
  </si>
  <si>
    <t>too dense and noise, cannot find axon</t>
  </si>
  <si>
    <t>2018-04-13_G-031</t>
  </si>
  <si>
    <t>[75989.9, 15326.8, 34756.9]</t>
  </si>
  <si>
    <t>a lot of problem ends because signal gets dim/spotty/in a dense area</t>
  </si>
  <si>
    <t>AA0621</t>
  </si>
  <si>
    <t>2018-04-13_R-020</t>
  </si>
  <si>
    <t>[76191.1, 16184.6, 35881.0]</t>
  </si>
  <si>
    <t>AA0681</t>
  </si>
  <si>
    <t>2018-04-13_R-021</t>
  </si>
  <si>
    <t>[76149.3, 16189.2, 35961.4]</t>
  </si>
  <si>
    <t>AA0682</t>
  </si>
  <si>
    <t>2018-04-13_R-022</t>
  </si>
  <si>
    <t>[76605.0, 15926.8, 35905.2]</t>
  </si>
  <si>
    <t>AA0683</t>
  </si>
  <si>
    <t>2018-04-13_R-023</t>
  </si>
  <si>
    <t>[76096.9, 15794.4, 35804.0]</t>
  </si>
  <si>
    <t>AA0684</t>
  </si>
  <si>
    <t>2018-04-13_G-032</t>
  </si>
  <si>
    <t>[75126.9, 15512.7, 31276.2]</t>
  </si>
  <si>
    <t xml:space="preserve">goes into dense area, too ambiguous </t>
  </si>
  <si>
    <t>2018-04-13_G-033</t>
  </si>
  <si>
    <t>[75369.3, 15157.4, 31450.9]</t>
  </si>
  <si>
    <t>AA0622</t>
  </si>
  <si>
    <t>2018-04-13_G-034</t>
  </si>
  <si>
    <t>[75126.7, 15457.6, 31451.9]</t>
  </si>
  <si>
    <t>thalamus projection</t>
  </si>
  <si>
    <t>AA0623</t>
  </si>
  <si>
    <t>2018-04-13_G-035</t>
  </si>
  <si>
    <t>[75277.0, 15009.2, 31292.6]</t>
  </si>
  <si>
    <t>dense at beggining but then gets good</t>
  </si>
  <si>
    <t>AA0624</t>
  </si>
  <si>
    <t>2018-04-13_R-024</t>
  </si>
  <si>
    <t>[76497.8, 16011.2, 35852.9]</t>
  </si>
  <si>
    <t>AA0685</t>
  </si>
  <si>
    <t>2018-04-13_R-025</t>
  </si>
  <si>
    <t>[76160.9, 16161.3, 35958.0]</t>
  </si>
  <si>
    <t>AA0686</t>
  </si>
  <si>
    <t>2018-04-13_R-026</t>
  </si>
  <si>
    <t>[76926.4, 16393.5, 36150.2]</t>
  </si>
  <si>
    <t>gets dense</t>
  </si>
  <si>
    <t>AA0687</t>
  </si>
  <si>
    <t>2018-04-13_R-027</t>
  </si>
  <si>
    <t>[76576.6, 16507.1, 36078.5]</t>
  </si>
  <si>
    <t>good signal</t>
  </si>
  <si>
    <t>AA0688</t>
  </si>
  <si>
    <t>2018-04-13_R-028</t>
  </si>
  <si>
    <t>[76192.7, 16666.2, 36109.5]</t>
  </si>
  <si>
    <t>AA0689</t>
  </si>
  <si>
    <t>2018-04-13_R-029</t>
  </si>
  <si>
    <t>[76282.1, 16620.0, 36075.1]</t>
  </si>
  <si>
    <t>AA0690</t>
  </si>
  <si>
    <t>2018-04-13_G-036</t>
  </si>
  <si>
    <t>[75108.0, 15316.8, 31167.7]</t>
  </si>
  <si>
    <t>dense at soma, but then gets good; bright signal</t>
  </si>
  <si>
    <t>AA0625</t>
  </si>
  <si>
    <t>2018-04-13_G-037</t>
  </si>
  <si>
    <t>[75205.3, 15594.7, 30809.0]</t>
  </si>
  <si>
    <t>AA0626</t>
  </si>
  <si>
    <t>2018-04-13_G-038</t>
  </si>
  <si>
    <t>[75021.0, 14936.1, 31320.2]</t>
  </si>
  <si>
    <t>AA0627</t>
  </si>
  <si>
    <t>2018-04-13_G-039</t>
  </si>
  <si>
    <t>[75092.3, 15348.2, 31191.5]</t>
  </si>
  <si>
    <t>AA0628</t>
  </si>
  <si>
    <t>several ambiguous regions</t>
  </si>
  <si>
    <t>2018-04-13_G-040</t>
  </si>
  <si>
    <t>[74723.0, 16978.4, 34251.0]</t>
  </si>
  <si>
    <t>must use LVV; confident of main projection</t>
  </si>
  <si>
    <t>AA0629</t>
  </si>
  <si>
    <t>2018-04-13_R-030</t>
  </si>
  <si>
    <t>[76565.0, 15774.1, 36133.7]</t>
  </si>
  <si>
    <t>AA0691</t>
  </si>
  <si>
    <t>2018-04-13_R-031</t>
  </si>
  <si>
    <t>[72747.9, 16879.9, 33762.5]</t>
  </si>
  <si>
    <t>sparse</t>
  </si>
  <si>
    <t>AA0692</t>
  </si>
  <si>
    <t>2018-04-13_R-032</t>
  </si>
  <si>
    <t>[72729.2, 16888.3, 33656.0]</t>
  </si>
  <si>
    <t>AA0693</t>
  </si>
  <si>
    <t>2018-04-13_R-033</t>
  </si>
  <si>
    <t>[73086.2, 16089.1, 33594.1]</t>
  </si>
  <si>
    <t>a bit dense at the edge</t>
  </si>
  <si>
    <t>AA0694</t>
  </si>
  <si>
    <t>2018-04-03_G-041</t>
  </si>
  <si>
    <t>[75190.3, 15402.3, 31569.5]</t>
  </si>
  <si>
    <t>AA0630</t>
  </si>
  <si>
    <t>2018-04-03_G-042</t>
  </si>
  <si>
    <t>[76055.0, 15426.7, 35275.9]</t>
  </si>
  <si>
    <t>AA0631</t>
  </si>
  <si>
    <t>2018-04-13_R-034</t>
  </si>
  <si>
    <t>[76191.1, 16470.4, 36174.4]</t>
  </si>
  <si>
    <t>AA0695</t>
  </si>
  <si>
    <t>2018-04-13_G-043</t>
  </si>
  <si>
    <t>[74992.5, 15284.6, 30462.4]</t>
  </si>
  <si>
    <t>AA0632</t>
  </si>
  <si>
    <t>2018-04-13_G-044</t>
  </si>
  <si>
    <t>[74960.3, 15538.0, 30539.4]</t>
  </si>
  <si>
    <t>AA0633</t>
  </si>
  <si>
    <t>2018-04-13_G-045</t>
  </si>
  <si>
    <t>[75004.4, 15465.0, 31085.4]</t>
  </si>
  <si>
    <t>AA0634</t>
  </si>
  <si>
    <t>2018-04-13_G-046</t>
  </si>
  <si>
    <t>[75079.7, 15281.2, 31475.6]</t>
  </si>
  <si>
    <t>AA0635</t>
  </si>
  <si>
    <t>2018-04-13_G-047</t>
  </si>
  <si>
    <t>[74161.6, 15194.9, 29869.8]</t>
  </si>
  <si>
    <t>AA0636</t>
  </si>
  <si>
    <t>2018-04-13_G-048</t>
  </si>
  <si>
    <t>[75140.4, 15355.6, 31274.2]</t>
  </si>
  <si>
    <t>AA0637</t>
  </si>
  <si>
    <t>2018-04-13_G-049</t>
  </si>
  <si>
    <t>[75813.1, 15098.1, 35438.5]</t>
  </si>
  <si>
    <t>AA0638</t>
  </si>
  <si>
    <t>2018-04-13_G-050</t>
  </si>
  <si>
    <t>[75095.1, 15224.3, 30357.3]</t>
  </si>
  <si>
    <t>AA0639</t>
  </si>
  <si>
    <t>2018-04-13_G-051</t>
  </si>
  <si>
    <t>[74996.1, 15410.5, 31621.8]</t>
  </si>
  <si>
    <t>AA0640</t>
  </si>
  <si>
    <t>2018-04-13_G-052</t>
  </si>
  <si>
    <t>[75176.0, 15753.4, 30848.2]</t>
  </si>
  <si>
    <t>AA0641</t>
  </si>
  <si>
    <t>2018-04-13_G-053</t>
  </si>
  <si>
    <t>[75095.2, 15531.9, 31040.9]</t>
  </si>
  <si>
    <t>AA0642</t>
  </si>
  <si>
    <t>2018-04-13_G-054</t>
  </si>
  <si>
    <t>[76051.5, 15416.2, 35114.7]</t>
  </si>
  <si>
    <t>AA0643</t>
  </si>
  <si>
    <t>2018-04-13_G-055</t>
  </si>
  <si>
    <t>[74933.5, 15454.8, 31480.5]</t>
  </si>
  <si>
    <t>AA0644</t>
  </si>
  <si>
    <t>2018-04-13_G-056</t>
  </si>
  <si>
    <t>[74838.6, 15287.0, 29676.7]</t>
  </si>
  <si>
    <t>AA0645</t>
  </si>
  <si>
    <t>2018-04-13_G-057</t>
  </si>
  <si>
    <t>[74953.1, 15568.8, 30387.7]</t>
  </si>
  <si>
    <t>AA0646</t>
  </si>
  <si>
    <t>2018-04-13_R-035</t>
  </si>
  <si>
    <t>[76086.0, 16186.8, 35877.1]</t>
  </si>
  <si>
    <t>AA0696</t>
  </si>
  <si>
    <t>2018-04-13_G-058</t>
  </si>
  <si>
    <t>[74956.0, 15591.4, 30980.9]</t>
  </si>
  <si>
    <t>AA0647</t>
  </si>
  <si>
    <t>2018-04-13_G-059</t>
  </si>
  <si>
    <t>[75055.6, 15403.6, 31377.8]</t>
  </si>
  <si>
    <t>AA0648</t>
  </si>
  <si>
    <t>2018-04-13_G-060</t>
  </si>
  <si>
    <t>[75044.6, 15442.4, 31671.2]</t>
  </si>
  <si>
    <t>AA0649</t>
  </si>
  <si>
    <t>2018-04-13_G-061</t>
  </si>
  <si>
    <t>[74913.6, 15583.1, 30667.7]</t>
  </si>
  <si>
    <t>AA0650</t>
  </si>
  <si>
    <t>2018-04-13_G-062</t>
  </si>
  <si>
    <t>[75007.4, 15424.4, 31245.7]</t>
  </si>
  <si>
    <t>many problem ends</t>
  </si>
  <si>
    <t>2018-04-13_G-063</t>
  </si>
  <si>
    <t>[73320.8, 16621.8, 33889.9]</t>
  </si>
  <si>
    <t>gets pretty dim in some areas</t>
  </si>
  <si>
    <t>AA0651</t>
  </si>
  <si>
    <t xml:space="preserve">gets really dim. not sure if first trace is complete. low confidence </t>
  </si>
  <si>
    <t>2018-04-13_G-064</t>
  </si>
  <si>
    <t>[75010.4, 15388.5, 31861.5]</t>
  </si>
  <si>
    <t>AA0652</t>
  </si>
  <si>
    <t>2018-04-13_G-065</t>
  </si>
  <si>
    <t>[75304.7, 15120.2, 29993.8]</t>
  </si>
  <si>
    <t>2018-04-13_G-065_BD</t>
  </si>
  <si>
    <t>AA0653</t>
  </si>
  <si>
    <t>2018-04-13_G-066</t>
  </si>
  <si>
    <t>[75185.5, 15576.3, 30570.8]</t>
  </si>
  <si>
    <t>AA0654</t>
  </si>
  <si>
    <t>2018-04-13_G-067</t>
  </si>
  <si>
    <t>[74862.2, 15232.8, 29691.2]</t>
  </si>
  <si>
    <t>AA0655</t>
  </si>
  <si>
    <t>2018-04-13_G-068</t>
  </si>
  <si>
    <t>[75124.3, 15610.2, 31094.9]</t>
  </si>
  <si>
    <t>Original length: 57.355 mm (projection area traced, but left out of initial reconstruction. Went back later to add it back).</t>
  </si>
  <si>
    <t>AA0656</t>
  </si>
  <si>
    <t>2018-04-13_G-069</t>
  </si>
  <si>
    <t>[74937.2, 15393.5, 30436.7]</t>
  </si>
  <si>
    <t>3rd order branches get too dim</t>
  </si>
  <si>
    <t>2018-04-13_R-036</t>
  </si>
  <si>
    <t>[76739.2, 16239.3, 36003.5]</t>
  </si>
  <si>
    <t>AA0697</t>
  </si>
  <si>
    <t>2018-04-13_R-037</t>
  </si>
  <si>
    <t>[72999.8, 16193.3, 33558.3]</t>
  </si>
  <si>
    <t>gets too dim to trace</t>
  </si>
  <si>
    <t>2018-04-13_G-072</t>
  </si>
  <si>
    <t>[76173.1, 15377.3, 35218.7]</t>
  </si>
  <si>
    <t>AA0657</t>
  </si>
  <si>
    <t>2018-04-13_G-073</t>
  </si>
  <si>
    <t>[74988.1, 14731.8, 32079.3]</t>
  </si>
  <si>
    <t>AA0658</t>
  </si>
  <si>
    <t>2018-04-13_G-074</t>
  </si>
  <si>
    <t>[75311.8, 15084.1, 30418.3]</t>
  </si>
  <si>
    <t>AA0659</t>
  </si>
  <si>
    <t>2018-04-13_G-075</t>
  </si>
  <si>
    <t>[74479.8, 14584.2, 31794.2]</t>
  </si>
  <si>
    <t>AA0660</t>
  </si>
  <si>
    <t>2018-04-13_G-076</t>
  </si>
  <si>
    <t>[74355.6, 15555.5, 33733.0]</t>
  </si>
  <si>
    <t>very interesting structure. looks like a pair of lungs</t>
  </si>
  <si>
    <t>AA0661</t>
  </si>
  <si>
    <t>2018-04-13_R-038</t>
  </si>
  <si>
    <t>[76717.4, 15698.7, 35726.1]</t>
  </si>
  <si>
    <t>AA0698</t>
  </si>
  <si>
    <t>2018-04-13_G-077</t>
  </si>
  <si>
    <t>[75164.4, 14660.4, 32421.6]</t>
  </si>
  <si>
    <t>One side of the neuron becomes too dim to trace</t>
  </si>
  <si>
    <t>2018-04-13_G-078</t>
  </si>
  <si>
    <t>[75051.7, 14765.2, 31942.3]</t>
  </si>
  <si>
    <t>AA0662</t>
  </si>
  <si>
    <t>2018-04-13_R-039</t>
  </si>
  <si>
    <t>[76830.6, 15662.6, 35661.7]</t>
  </si>
  <si>
    <t>AA0699</t>
  </si>
  <si>
    <t>2018-04-13_R-040</t>
  </si>
  <si>
    <t>[76232.3, 16208.1, 36048.5]</t>
  </si>
  <si>
    <t>AA0700</t>
  </si>
  <si>
    <t>2018-04-13_R-041</t>
  </si>
  <si>
    <t>[76174.3, 16036.6, 35791.9]</t>
  </si>
  <si>
    <t>AA0701</t>
  </si>
  <si>
    <t>2018-04-13_R-042</t>
  </si>
  <si>
    <t>[76706.6, 15992.7, 35943.9]</t>
  </si>
  <si>
    <t>AA0702</t>
  </si>
  <si>
    <t>2018-04-13_R-043</t>
  </si>
  <si>
    <t>[75867.5, 15640.6, 35637.0]</t>
  </si>
  <si>
    <t>AA0703</t>
  </si>
  <si>
    <t>2018-04-13_R-044</t>
  </si>
  <si>
    <t>[76168.0, 16126.6, 36135.6]</t>
  </si>
  <si>
    <t>gets too dim and noisy to trace</t>
  </si>
  <si>
    <t>2018-04-13_G-079</t>
  </si>
  <si>
    <t>[75092.5, 14914.4, 31308.1]</t>
  </si>
  <si>
    <t>AA0663</t>
  </si>
  <si>
    <t>2018-04-13_R-045</t>
  </si>
  <si>
    <t>[76434.1, 16078.7, 35966.7]</t>
  </si>
  <si>
    <t>dense at beggining but then gets much better</t>
  </si>
  <si>
    <t>AA0704</t>
  </si>
  <si>
    <t>2018-04-13_R-046</t>
  </si>
  <si>
    <t>[76118.3, 16059.5, 35840.3]</t>
  </si>
  <si>
    <t>AA0705</t>
  </si>
  <si>
    <t>2018-04-13_G-080</t>
  </si>
  <si>
    <t>[74991.6, 15364.5, 31435.0]</t>
  </si>
  <si>
    <t>AA0664</t>
  </si>
  <si>
    <t>2018-04-13_G-081</t>
  </si>
  <si>
    <t>[75063.7, 14685.2, 32000.9]</t>
  </si>
  <si>
    <t>AA0665</t>
  </si>
  <si>
    <t>2018-04-13_R-047</t>
  </si>
  <si>
    <t>[76372.8, 15982.1, 35920.7]</t>
  </si>
  <si>
    <t>AA0706</t>
  </si>
  <si>
    <t>2018-04-13_R-048</t>
  </si>
  <si>
    <t>[76186.5, 16483.6, 36083.3]</t>
  </si>
  <si>
    <t>2018-04-13_R-049</t>
  </si>
  <si>
    <t>[76219.2, 16450.5, 36050.4]</t>
  </si>
  <si>
    <t>AA0707</t>
  </si>
  <si>
    <t>2018-04-13-G-082</t>
  </si>
  <si>
    <t>[75203.5, 15183.0, 30424.4]</t>
  </si>
  <si>
    <t>2018-04-13_G-082_JS</t>
  </si>
  <si>
    <t>AA0666</t>
  </si>
  <si>
    <t>2018-04-13_R-050</t>
  </si>
  <si>
    <t>[76289.3, 16511.5, 36097.9]</t>
  </si>
  <si>
    <t>crosses over with R-051</t>
  </si>
  <si>
    <t>AA0708</t>
  </si>
  <si>
    <t>2018-04-13_G-083</t>
  </si>
  <si>
    <t>[74875.1, 15390.4, 31625.5]</t>
  </si>
  <si>
    <t>AA0667</t>
  </si>
  <si>
    <t>2018-04-13_R-051</t>
  </si>
  <si>
    <t>[76421.1, 16394.7, 36087.2]</t>
  </si>
  <si>
    <t xml:space="preserve">Crosses over with R-050 </t>
  </si>
  <si>
    <t>AA0709</t>
  </si>
  <si>
    <t>2018-04-13_G-084</t>
  </si>
  <si>
    <t>[75198.4, 15552.4, 30435.8]</t>
  </si>
  <si>
    <t>AA0668</t>
  </si>
  <si>
    <t>2018-04-13_R-052</t>
  </si>
  <si>
    <t>[76208.4, 16391.2, 36094.0]</t>
  </si>
  <si>
    <t xml:space="preserve">LVV is a must </t>
  </si>
  <si>
    <t>AA0710</t>
  </si>
  <si>
    <t>2018-04-13_G-085</t>
  </si>
  <si>
    <t>[75189.5, 15460.4, 30429.1]</t>
  </si>
  <si>
    <t>AA0669</t>
  </si>
  <si>
    <t>2018-04-13_R-053</t>
  </si>
  <si>
    <t>[76833.1, 15911.6, 36106.6]</t>
  </si>
  <si>
    <t>2018-04-13_R-053_CA</t>
  </si>
  <si>
    <t>good neuron</t>
  </si>
  <si>
    <t>AA0711</t>
  </si>
  <si>
    <t>2018-04-13_R-053_JS</t>
  </si>
  <si>
    <t>2018-04-13_R-054</t>
  </si>
  <si>
    <t>[76850.8, 15869.6, 36131.8]</t>
  </si>
  <si>
    <t>AA0712</t>
  </si>
  <si>
    <t>2018-04-13_R-055</t>
  </si>
  <si>
    <t>[76194.8, 16245.5, 36019.4]</t>
  </si>
  <si>
    <t>AA0713</t>
  </si>
  <si>
    <t>2018-04-13_R-056</t>
  </si>
  <si>
    <t>[76256.7, 16236.3, 36072.2]</t>
  </si>
  <si>
    <t>AA0714</t>
  </si>
  <si>
    <t>2018-04-13_R-057</t>
  </si>
  <si>
    <t>[76202.3, 16257.1, 36065.0]</t>
  </si>
  <si>
    <t>AA0715</t>
  </si>
  <si>
    <t>[71359.2, 16010.3, 36887.6]--workstation being slow so can't double check this area</t>
  </si>
  <si>
    <t>2018-04-13_R-058</t>
  </si>
  <si>
    <t>[76255.5, 16238.5, 35973.0]</t>
  </si>
  <si>
    <t>AA0716</t>
  </si>
  <si>
    <t>2018-04-13_R-059</t>
  </si>
  <si>
    <t>[75812.2, 15811.5, 35719.3]</t>
  </si>
  <si>
    <t>does not look complete</t>
  </si>
  <si>
    <t>AA0717</t>
  </si>
  <si>
    <t>2018-04-13_G-086</t>
  </si>
  <si>
    <t>[75116.1, 15191.8, 30397.7]</t>
  </si>
  <si>
    <t>AA0670</t>
  </si>
  <si>
    <t>2018-04-13_G-087</t>
  </si>
  <si>
    <t>[74986.9, 15018.4, 30108.0]</t>
  </si>
  <si>
    <t>few branches go into "hole" [76431.5, 18296.3, 33551.3]</t>
  </si>
  <si>
    <t>AA0671</t>
  </si>
  <si>
    <t>2018-04-13_G-088</t>
  </si>
  <si>
    <t>[75120.0, 15194.4, 30379.4]</t>
  </si>
  <si>
    <t xml:space="preserve">soma indistinguishable from that of G-086, but axons are distinct </t>
  </si>
  <si>
    <t>AA0672</t>
  </si>
  <si>
    <t>2018-04-13_R-060</t>
  </si>
  <si>
    <t>[72702.6, 16978.0, 33637.6]</t>
  </si>
  <si>
    <t>AA0718</t>
  </si>
  <si>
    <t>2018-04-13_R-061</t>
  </si>
  <si>
    <t>[72561.2, 17094.7, 33836.1]</t>
  </si>
  <si>
    <t>2018-04-13_R-062</t>
  </si>
  <si>
    <t>[72796.1, 17169.3, 34008.5]</t>
  </si>
  <si>
    <t>some ends fade out at margin</t>
  </si>
  <si>
    <t>AA0719</t>
  </si>
  <si>
    <t>2018-04-13_R-063</t>
  </si>
  <si>
    <t>[76134.2, 16365.4, 36094.0]</t>
  </si>
  <si>
    <t xml:space="preserve">called neuron 620. </t>
  </si>
  <si>
    <t>AA0720</t>
  </si>
  <si>
    <t>2018-04-13_R-064</t>
  </si>
  <si>
    <t>[76244.6, 15937.2, 35857.8]</t>
  </si>
  <si>
    <t>some ambiguity at projection area</t>
  </si>
  <si>
    <t>AA0721</t>
  </si>
  <si>
    <t>2018-04-13_R-065</t>
  </si>
  <si>
    <t>[76212.4, 16560.3, 36075.6]</t>
  </si>
  <si>
    <t>called neuron 621</t>
  </si>
  <si>
    <t>AA0722</t>
  </si>
  <si>
    <t>2018-04-13_R-066</t>
  </si>
  <si>
    <t>[76089.4, 16233.2, 36055.3]</t>
  </si>
  <si>
    <t>called neuron 623</t>
  </si>
  <si>
    <t>AA0723</t>
  </si>
  <si>
    <t>2018-04-13_R-067</t>
  </si>
  <si>
    <t>[76289.5, 16125.0, 35870.3]</t>
  </si>
  <si>
    <t xml:space="preserve">something doesn't look right about neuron </t>
  </si>
  <si>
    <t>2018-04-13_R-068</t>
  </si>
  <si>
    <t>[76293.0, 16367.9, 36050.4]</t>
  </si>
  <si>
    <t>neuron 8806</t>
  </si>
  <si>
    <t>AA0724</t>
  </si>
  <si>
    <t>2018-04-13_R-069</t>
  </si>
  <si>
    <t>[76184.5, 16484.2, 36083.3]</t>
  </si>
  <si>
    <t>AA0725</t>
  </si>
  <si>
    <t>2018-04-13_G-089</t>
  </si>
  <si>
    <t>[75470.3, 14837.7, 31682.8]</t>
  </si>
  <si>
    <t>AA0673</t>
  </si>
  <si>
    <t>2018-04-13-G-090</t>
  </si>
  <si>
    <t>[75297.8, 15090.5, 31341.0]</t>
  </si>
  <si>
    <t>AA0674</t>
  </si>
  <si>
    <t>2018-05-23_G-001</t>
  </si>
  <si>
    <t>[76034.2, 12932.4, 31678.7]</t>
  </si>
  <si>
    <t>AA0726</t>
  </si>
  <si>
    <t>2018-05-23_G-002</t>
  </si>
  <si>
    <t>[75891.6, 13171.3, 31863.6]</t>
  </si>
  <si>
    <t>For the entire duration of tracing, every operation in Horta (merging, placing points, rotation, moving) was followed by a 2 second freeze. Made for a very tedious and frustrating experience, and as a result I don't believe timing measurements were accurate</t>
  </si>
  <si>
    <t>AA0727</t>
  </si>
  <si>
    <t>2018-05-23_G-003</t>
  </si>
  <si>
    <t>[77079.8, 13124.0, 35995.3]</t>
  </si>
  <si>
    <t xml:space="preserve"> one review point goes through bad zone</t>
  </si>
  <si>
    <t>AA0728</t>
  </si>
  <si>
    <t>2018-05-23_G-004</t>
  </si>
  <si>
    <t>[74216.6, 15970.3, 34492.1]</t>
  </si>
  <si>
    <t>3/4  was done manually because few fragments</t>
  </si>
  <si>
    <t>AA0729</t>
  </si>
  <si>
    <t>only 4 main dendrites</t>
  </si>
  <si>
    <t>2018-05-23_G-005</t>
  </si>
  <si>
    <t>[74273.2, 15739.1, 34368.9]</t>
  </si>
  <si>
    <t>7/10//2018</t>
  </si>
  <si>
    <t>AA0730</t>
  </si>
  <si>
    <t>only 3 main dendrites</t>
  </si>
  <si>
    <t>2018-05-23_G-006</t>
  </si>
  <si>
    <t>[76988.4, 13062.1, 35935.2]</t>
  </si>
  <si>
    <t>AA0731</t>
  </si>
  <si>
    <t>2018-05-23_G-007</t>
  </si>
  <si>
    <t>[76112.3, 13682.9, 31442.6]</t>
  </si>
  <si>
    <t>some areas where dense</t>
  </si>
  <si>
    <t>AA0732</t>
  </si>
  <si>
    <t>2018-05-23_G-008</t>
  </si>
  <si>
    <t>[76118.2, 13334.9, 31213.6]</t>
  </si>
  <si>
    <t>AA0733</t>
  </si>
  <si>
    <t>2018-05-23_G-009</t>
  </si>
  <si>
    <t>[76184.7, 13011.2, 30802.8]</t>
  </si>
  <si>
    <t>AA0734</t>
  </si>
  <si>
    <t>2018-05-23_G-010</t>
  </si>
  <si>
    <t>[76134.0, 13040.2, 30863.0]</t>
  </si>
  <si>
    <t>AA0735</t>
  </si>
  <si>
    <t>2018-05-23_G-011</t>
  </si>
  <si>
    <t>[77016.5, 13257.7, 36219.1]</t>
  </si>
  <si>
    <t>too many branches pass through cut</t>
  </si>
  <si>
    <t>2018-05-23_G-012</t>
  </si>
  <si>
    <t>[76686.2, 12899.0, 35662.6]</t>
  </si>
  <si>
    <t>dense at main projection area, but only one neuron</t>
  </si>
  <si>
    <t>AA0736</t>
  </si>
  <si>
    <t>2018-05-23_G-013</t>
  </si>
  <si>
    <t>[75884.0, 13109.9, 32175.5]</t>
  </si>
  <si>
    <t>AA0737</t>
  </si>
  <si>
    <t>2018-05-23_G-014</t>
  </si>
  <si>
    <t>[77314.4, 13151.1, 36207.8]</t>
  </si>
  <si>
    <t>bad area</t>
  </si>
  <si>
    <t>2018-05-23_G-015</t>
  </si>
  <si>
    <t>[76139.5, 12778.2, 30822.4]</t>
  </si>
  <si>
    <t>AA0738</t>
  </si>
  <si>
    <t>2018-05-23_G-016</t>
  </si>
  <si>
    <t>[76289.7, 13698.9, 31294.7]</t>
  </si>
  <si>
    <t>GB did dendrites :)</t>
  </si>
  <si>
    <t>AA0739</t>
  </si>
  <si>
    <t>2018-05-23_G-017</t>
  </si>
  <si>
    <t>[75963.9, 13133.2, 32141.8]</t>
  </si>
  <si>
    <t>AA0740</t>
  </si>
  <si>
    <t>2018-05-23_G-018</t>
  </si>
  <si>
    <t>[76342.9, 13771.4, 31134.6]</t>
  </si>
  <si>
    <t>about 1/2 done manually</t>
  </si>
  <si>
    <t>AA0741</t>
  </si>
  <si>
    <t>2018-05-23_G-019</t>
  </si>
  <si>
    <t>[76027.9, 12834.8, 31932.4]</t>
  </si>
  <si>
    <t>AA0742</t>
  </si>
  <si>
    <t>2018-05-23_G-020</t>
  </si>
  <si>
    <t>[75990.5, 12790.5, 31863.6]</t>
  </si>
  <si>
    <t>AA0743</t>
  </si>
  <si>
    <t>2018-05-23_G-021</t>
  </si>
  <si>
    <t>[75825.5, 12673.9, 31873.8]</t>
  </si>
  <si>
    <t>3/4 manual; some areas were used with LVV</t>
  </si>
  <si>
    <t>AA0744</t>
  </si>
  <si>
    <t>2018-05-23_G-022</t>
  </si>
  <si>
    <t>[76537.4, 13355.0, 31180.2]</t>
  </si>
  <si>
    <t>~75% manual</t>
  </si>
  <si>
    <t>AA0745</t>
  </si>
  <si>
    <t>2018-05-23_G-023</t>
  </si>
  <si>
    <t>[75810.3, 12576.3, 31662.3]</t>
  </si>
  <si>
    <t>AA0746</t>
  </si>
  <si>
    <t>2018-05-23_G-024</t>
  </si>
  <si>
    <t>[76140.8, 13293.4, 31041.1]</t>
  </si>
  <si>
    <t>AA0747</t>
  </si>
  <si>
    <t>2018-05-23_G-025</t>
  </si>
  <si>
    <t>[76280.0, 13533.5, 31206.9]</t>
  </si>
  <si>
    <t>AA0748</t>
  </si>
  <si>
    <t>2018-05-23_G-026</t>
  </si>
  <si>
    <t>[76224.2, 13065.8, 31251.6]</t>
  </si>
  <si>
    <t>AA0749</t>
  </si>
  <si>
    <t>2018-05-23_G-027</t>
  </si>
  <si>
    <t>[76253.2, 13378.7, 31103.8]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</si>
</sst>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yyyy\-mm\-dd;@"/>
  </numFmts>
  <fonts count="13">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1"/>
      <color rgb="FF000000"/>
      <name val="Calibri"/>
      <family val="2"/>
      <scheme val="minor"/>
    </font>
    <font>
      <sz val="11"/>
      <name val="Calibri"/>
      <family val="2"/>
      <scheme val="minor"/>
    </font>
    <font>
      <b/>
      <sz val="11"/>
      <color rgb="FF000000"/>
      <name val="Calibri"/>
      <family val="2"/>
      <scheme val="minor"/>
    </font>
    <font>
      <sz val="12"/>
      <color rgb="FF7030A0"/>
      <name val="Calibri"/>
      <family val="2"/>
      <scheme val="minor"/>
    </font>
    <font>
      <sz val="12"/>
      <color rgb="FFFF0000"/>
      <name val="Calibri"/>
      <family val="2"/>
      <scheme val="minor"/>
    </font>
    <font>
      <sz val="11"/>
      <color rgb="FF0000FF"/>
      <name val="Calibri"/>
      <family val="2"/>
      <scheme val="minor"/>
    </font>
    <font>
      <sz val="11"/>
      <color theme="0"/>
      <name val="Calibri"/>
      <family val="2"/>
      <scheme val="minor"/>
    </font>
    <font>
      <sz val="11"/>
      <color rgb="FF00B050"/>
      <name val="Calibri"/>
      <family val="2"/>
      <scheme val="minor"/>
    </font>
  </fonts>
  <fills count="7">
    <fill>
      <patternFill patternType="none"/>
    </fill>
    <fill>
      <patternFill patternType="gray125"/>
    </fill>
    <fill>
      <gradientFill degree="45">
        <stop position="0">
          <color theme="0" tint="-0.25098422193060094"/>
        </stop>
        <stop position="1">
          <color theme="0"/>
        </stop>
      </gradientFill>
    </fill>
    <fill>
      <patternFill patternType="solid">
        <fgColor rgb="FFFFFFFF"/>
        <bgColor indexed="64"/>
      </patternFill>
    </fill>
    <fill>
      <patternFill patternType="solid">
        <fgColor rgb="FFFFC000"/>
        <bgColor indexed="64"/>
      </patternFill>
    </fill>
    <fill>
      <patternFill patternType="solid">
        <fgColor rgb="FF00B050"/>
        <bgColor indexed="64"/>
      </patternFill>
    </fill>
    <fill>
      <patternFill patternType="solid">
        <fgColor theme="1"/>
        <bgColor indexed="64"/>
      </patternFill>
    </fill>
  </fills>
  <borders count="12">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s>
  <cellStyleXfs count="5">
    <xf numFmtId="0" fontId="0" fillId="0" borderId="0"/>
    <xf numFmtId="0" fontId="1" fillId="0" borderId="1">
      <alignment horizontal="center" vertical="center"/>
    </xf>
    <xf numFmtId="0" fontId="1" fillId="0" borderId="1"/>
    <xf numFmtId="0" fontId="1" fillId="2" borderId="1">
      <alignment horizontal="center" vertical="center"/>
    </xf>
    <xf numFmtId="0" fontId="1" fillId="0" borderId="1">
      <alignment horizontal="center" vertical="center"/>
    </xf>
  </cellStyleXfs>
  <cellXfs count="180">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vertical="center"/>
    </xf>
    <xf numFmtId="0" fontId="3" fillId="0" borderId="1" xfId="2" applyFont="1" applyAlignment="1">
      <alignment horizontal="left"/>
    </xf>
    <xf numFmtId="0" fontId="0" fillId="0" borderId="1" xfId="2" applyFont="1" applyAlignment="1">
      <alignment horizontal="left" vertical="center"/>
    </xf>
    <xf numFmtId="0" fontId="3" fillId="0" borderId="1" xfId="2" applyFont="1" applyAlignment="1">
      <alignment horizontal="left" wrapText="1"/>
    </xf>
    <xf numFmtId="0" fontId="1" fillId="0" borderId="1" xfId="2" applyAlignment="1">
      <alignment horizontal="left" vertical="center"/>
    </xf>
    <xf numFmtId="0" fontId="3" fillId="0" borderId="1" xfId="2" applyFont="1" applyAlignment="1">
      <alignment horizontal="left" vertical="center" wrapText="1"/>
    </xf>
    <xf numFmtId="0" fontId="4" fillId="2" borderId="1" xfId="3" applyFont="1">
      <alignment horizontal="center" vertical="center"/>
    </xf>
    <xf numFmtId="0" fontId="4" fillId="2" borderId="1" xfId="3" applyFont="1" applyAlignment="1">
      <alignment horizontal="center"/>
    </xf>
    <xf numFmtId="0" fontId="2" fillId="2" borderId="1" xfId="3" applyFont="1">
      <alignment horizontal="center" vertical="center"/>
    </xf>
    <xf numFmtId="0" fontId="2" fillId="2" borderId="1" xfId="3" applyFont="1" applyAlignment="1">
      <alignment horizontal="center" vertical="top"/>
    </xf>
    <xf numFmtId="0" fontId="3" fillId="0" borderId="0" xfId="0" applyFont="1" applyAlignment="1">
      <alignment horizontal="left"/>
    </xf>
    <xf numFmtId="0" fontId="0" fillId="0" borderId="0" xfId="0" applyAlignment="1">
      <alignment vertical="top"/>
    </xf>
    <xf numFmtId="0" fontId="0" fillId="0" borderId="0" xfId="0" applyAlignment="1">
      <alignment horizontal="left" vertical="top"/>
    </xf>
    <xf numFmtId="0" fontId="0" fillId="0" borderId="0" xfId="0" applyAlignment="1">
      <alignment horizontal="center" vertical="top"/>
    </xf>
    <xf numFmtId="0" fontId="3" fillId="0" borderId="1" xfId="1" applyFont="1" applyAlignment="1">
      <alignment horizontal="left"/>
    </xf>
    <xf numFmtId="14" fontId="1" fillId="0" borderId="1" xfId="1" applyNumberFormat="1" applyAlignment="1">
      <alignment horizontal="center" vertical="top"/>
    </xf>
    <xf numFmtId="0" fontId="0" fillId="0" borderId="1" xfId="1" applyFont="1" applyAlignment="1">
      <alignment horizontal="left" vertical="top"/>
    </xf>
    <xf numFmtId="0" fontId="1" fillId="0" borderId="1" xfId="1" applyAlignment="1">
      <alignment horizontal="center" vertical="top"/>
    </xf>
    <xf numFmtId="0" fontId="0" fillId="0" borderId="1" xfId="1" applyFont="1" applyAlignment="1">
      <alignment horizontal="center" vertical="top"/>
    </xf>
    <xf numFmtId="14" fontId="0" fillId="0" borderId="1" xfId="1" applyNumberFormat="1" applyFont="1" applyAlignment="1">
      <alignment horizontal="center" vertical="top"/>
    </xf>
    <xf numFmtId="0" fontId="1" fillId="0" borderId="1" xfId="1" applyAlignment="1">
      <alignment horizontal="left" vertical="top"/>
    </xf>
    <xf numFmtId="0" fontId="3" fillId="0" borderId="1" xfId="1" applyFont="1" applyAlignment="1">
      <alignment horizontal="left" wrapText="1"/>
    </xf>
    <xf numFmtId="0" fontId="0" fillId="0" borderId="1" xfId="1" applyFont="1" applyAlignment="1">
      <alignment horizontal="left" vertical="center"/>
    </xf>
    <xf numFmtId="0" fontId="3" fillId="0" borderId="1" xfId="1" applyFont="1" applyAlignment="1">
      <alignment horizontal="left" vertical="center" wrapText="1"/>
    </xf>
    <xf numFmtId="14" fontId="0" fillId="0" borderId="1" xfId="1" applyNumberFormat="1" applyFont="1" applyAlignment="1">
      <alignment horizontal="center" vertical="top" wrapText="1"/>
    </xf>
    <xf numFmtId="0" fontId="0" fillId="0" borderId="1" xfId="1" applyFont="1" applyAlignment="1">
      <alignment horizontal="left" vertical="top" wrapText="1"/>
    </xf>
    <xf numFmtId="0" fontId="5" fillId="0" borderId="1" xfId="2" applyFont="1" applyAlignment="1">
      <alignment horizontal="left" vertical="center"/>
    </xf>
    <xf numFmtId="0" fontId="0" fillId="3" borderId="1" xfId="2" applyFont="1" applyFill="1" applyAlignment="1">
      <alignment horizontal="left" vertical="center"/>
    </xf>
    <xf numFmtId="14" fontId="0" fillId="0" borderId="1" xfId="2" applyNumberFormat="1" applyFont="1" applyAlignment="1">
      <alignment horizontal="center" vertical="center" wrapText="1"/>
    </xf>
    <xf numFmtId="0" fontId="0" fillId="0" borderId="1" xfId="2" applyFont="1" applyAlignment="1">
      <alignment horizontal="left" vertical="center" wrapText="1"/>
    </xf>
    <xf numFmtId="0" fontId="0" fillId="0" borderId="1" xfId="1" applyFont="1">
      <alignment horizontal="center" vertical="center"/>
    </xf>
    <xf numFmtId="14" fontId="0" fillId="0" borderId="1" xfId="1" applyNumberFormat="1" applyFont="1">
      <alignment horizontal="center" vertical="center"/>
    </xf>
    <xf numFmtId="0" fontId="4" fillId="0" borderId="1" xfId="1" applyFont="1" applyAlignment="1">
      <alignment horizontal="left"/>
    </xf>
    <xf numFmtId="0" fontId="8" fillId="0" borderId="1" xfId="1" applyFont="1" applyAlignment="1">
      <alignment horizontal="left"/>
    </xf>
    <xf numFmtId="0" fontId="9" fillId="0" borderId="1" xfId="1" applyFont="1" applyAlignment="1">
      <alignment horizontal="left"/>
    </xf>
    <xf numFmtId="0" fontId="4" fillId="0" borderId="1" xfId="1" applyFont="1" applyAlignment="1">
      <alignment horizontal="left" wrapText="1"/>
    </xf>
    <xf numFmtId="0" fontId="3" fillId="0" borderId="1" xfId="1" applyFont="1" applyAlignment="1">
      <alignment horizontal="left" vertical="center"/>
    </xf>
    <xf numFmtId="0" fontId="4" fillId="0" borderId="1" xfId="1" applyFont="1" applyAlignment="1">
      <alignment horizontal="left" vertical="center"/>
    </xf>
    <xf numFmtId="0" fontId="0" fillId="0" borderId="4" xfId="2" applyFont="1" applyBorder="1" applyAlignment="1">
      <alignment horizontal="left" vertical="center"/>
    </xf>
    <xf numFmtId="0" fontId="3" fillId="0" borderId="4" xfId="2" applyFont="1" applyBorder="1" applyAlignment="1">
      <alignment horizontal="left"/>
    </xf>
    <xf numFmtId="0" fontId="1" fillId="0" borderId="0" xfId="2" applyBorder="1" applyAlignment="1">
      <alignment vertical="center"/>
    </xf>
    <xf numFmtId="0" fontId="1" fillId="0" borderId="4" xfId="2" applyBorder="1" applyAlignment="1">
      <alignment vertical="center"/>
    </xf>
    <xf numFmtId="0" fontId="0" fillId="0" borderId="5" xfId="2" applyFont="1" applyBorder="1" applyAlignment="1">
      <alignment horizontal="left" vertical="center"/>
    </xf>
    <xf numFmtId="0" fontId="3" fillId="0" borderId="5" xfId="2" applyFont="1" applyBorder="1" applyAlignment="1">
      <alignment horizontal="left"/>
    </xf>
    <xf numFmtId="14" fontId="1" fillId="0" borderId="3" xfId="2" applyNumberFormat="1" applyBorder="1" applyAlignment="1">
      <alignment horizontal="center" vertical="center"/>
    </xf>
    <xf numFmtId="0" fontId="2" fillId="2" borderId="4" xfId="3" applyFont="1" applyBorder="1">
      <alignment horizontal="center" vertical="center"/>
    </xf>
    <xf numFmtId="0" fontId="2" fillId="2" borderId="4" xfId="3" applyFont="1" applyBorder="1" applyAlignment="1">
      <alignment horizontal="center" vertical="top"/>
    </xf>
    <xf numFmtId="0" fontId="3" fillId="0" borderId="2" xfId="2" applyFont="1" applyBorder="1" applyAlignment="1">
      <alignment horizontal="left" vertical="center" wrapText="1"/>
    </xf>
    <xf numFmtId="0" fontId="3" fillId="0" borderId="2" xfId="2" applyFont="1" applyBorder="1" applyAlignment="1">
      <alignment horizontal="left"/>
    </xf>
    <xf numFmtId="0" fontId="4" fillId="0" borderId="1" xfId="2" applyFont="1" applyAlignment="1">
      <alignment horizontal="left"/>
    </xf>
    <xf numFmtId="0" fontId="0" fillId="0" borderId="0" xfId="0" applyAlignment="1">
      <alignment horizontal="left"/>
    </xf>
    <xf numFmtId="0" fontId="0" fillId="0" borderId="1" xfId="0" applyBorder="1" applyAlignment="1">
      <alignment horizontal="left"/>
    </xf>
    <xf numFmtId="14" fontId="0" fillId="0" borderId="1" xfId="0" applyNumberFormat="1" applyBorder="1" applyAlignment="1">
      <alignment horizontal="center"/>
    </xf>
    <xf numFmtId="0" fontId="4" fillId="0" borderId="1" xfId="3" applyFont="1" applyFill="1" applyAlignment="1">
      <alignment horizontal="left"/>
    </xf>
    <xf numFmtId="0" fontId="2" fillId="0" borderId="1" xfId="3" applyFont="1" applyFill="1" applyAlignment="1">
      <alignment horizontal="center" vertical="top"/>
    </xf>
    <xf numFmtId="0" fontId="2" fillId="0" borderId="1" xfId="3" applyFont="1" applyFill="1" applyAlignment="1">
      <alignment horizontal="left" vertical="top"/>
    </xf>
    <xf numFmtId="0" fontId="0" fillId="0" borderId="1" xfId="3" applyFont="1" applyFill="1" applyAlignment="1">
      <alignment horizontal="center" vertical="top"/>
    </xf>
    <xf numFmtId="0" fontId="3" fillId="0" borderId="1" xfId="3" applyFont="1" applyFill="1" applyAlignment="1">
      <alignment horizontal="left"/>
    </xf>
    <xf numFmtId="14" fontId="0" fillId="0" borderId="1" xfId="3" applyNumberFormat="1" applyFont="1" applyFill="1" applyAlignment="1">
      <alignment horizontal="center" vertical="top"/>
    </xf>
    <xf numFmtId="0" fontId="0" fillId="0" borderId="1" xfId="3" applyFont="1" applyFill="1" applyAlignment="1">
      <alignment horizontal="left" vertical="top"/>
    </xf>
    <xf numFmtId="0" fontId="4" fillId="2" borderId="1" xfId="3" applyFont="1" applyAlignment="1">
      <alignment horizontal="left"/>
    </xf>
    <xf numFmtId="0" fontId="2" fillId="2" borderId="1" xfId="3" applyFont="1" applyAlignment="1">
      <alignment horizontal="left" vertical="top"/>
    </xf>
    <xf numFmtId="14" fontId="0" fillId="0" borderId="0" xfId="0" applyNumberFormat="1"/>
    <xf numFmtId="14" fontId="1" fillId="0" borderId="1" xfId="2" applyNumberFormat="1" applyAlignment="1">
      <alignment horizontal="left" vertical="center"/>
    </xf>
    <xf numFmtId="14" fontId="0" fillId="0" borderId="3" xfId="2" applyNumberFormat="1" applyFont="1" applyBorder="1" applyAlignment="1">
      <alignment horizontal="center" vertical="center"/>
    </xf>
    <xf numFmtId="18" fontId="3" fillId="0" borderId="1" xfId="2" applyNumberFormat="1" applyFont="1" applyAlignment="1">
      <alignment horizontal="left"/>
    </xf>
    <xf numFmtId="0" fontId="1" fillId="0" borderId="1" xfId="4">
      <alignment horizontal="center" vertical="center"/>
    </xf>
    <xf numFmtId="18" fontId="1" fillId="0" borderId="1" xfId="4" applyNumberFormat="1">
      <alignment horizontal="center" vertical="center"/>
    </xf>
    <xf numFmtId="14" fontId="1" fillId="0" borderId="1" xfId="4" applyNumberFormat="1">
      <alignment horizontal="center" vertical="center"/>
    </xf>
    <xf numFmtId="14" fontId="0" fillId="0" borderId="0" xfId="2" applyNumberFormat="1" applyFont="1" applyBorder="1" applyAlignment="1">
      <alignment vertical="center"/>
    </xf>
    <xf numFmtId="1" fontId="2" fillId="2" borderId="4" xfId="3" applyNumberFormat="1" applyFont="1" applyBorder="1" applyAlignment="1">
      <alignment horizontal="center" vertical="top"/>
    </xf>
    <xf numFmtId="1" fontId="1" fillId="0" borderId="1" xfId="4" applyNumberFormat="1">
      <alignment horizontal="center" vertical="center"/>
    </xf>
    <xf numFmtId="164" fontId="1" fillId="0" borderId="1" xfId="4" applyNumberFormat="1">
      <alignment horizontal="center" vertical="center"/>
    </xf>
    <xf numFmtId="1" fontId="0" fillId="0" borderId="0" xfId="0" applyNumberFormat="1"/>
    <xf numFmtId="4" fontId="1" fillId="0" borderId="1" xfId="4" applyNumberFormat="1">
      <alignment horizontal="center" vertical="center"/>
    </xf>
    <xf numFmtId="14" fontId="0" fillId="0" borderId="1" xfId="2" quotePrefix="1" applyNumberFormat="1" applyFont="1" applyAlignment="1">
      <alignment horizontal="center" vertical="center"/>
    </xf>
    <xf numFmtId="0" fontId="11" fillId="6" borderId="0" xfId="0" applyFont="1" applyFill="1" applyAlignment="1">
      <alignment horizontal="center"/>
    </xf>
    <xf numFmtId="0" fontId="0" fillId="0" borderId="5" xfId="0" applyBorder="1" applyAlignment="1">
      <alignment horizontal="center"/>
    </xf>
    <xf numFmtId="0" fontId="1" fillId="0" borderId="1" xfId="2" applyAlignment="1">
      <alignment horizontal="center" vertical="center"/>
    </xf>
    <xf numFmtId="0" fontId="0" fillId="0" borderId="1" xfId="2" applyFont="1" applyAlignment="1">
      <alignment horizontal="center" vertical="center"/>
    </xf>
    <xf numFmtId="14" fontId="1" fillId="0" borderId="1" xfId="2" applyNumberFormat="1" applyAlignment="1">
      <alignment horizontal="center" vertical="center"/>
    </xf>
    <xf numFmtId="0" fontId="1" fillId="0" borderId="1" xfId="1">
      <alignment horizontal="center" vertical="center"/>
    </xf>
    <xf numFmtId="14" fontId="0" fillId="0" borderId="1" xfId="2" applyNumberFormat="1" applyFont="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0" fontId="1" fillId="0" borderId="7" xfId="2" applyBorder="1" applyAlignment="1">
      <alignment horizontal="center" vertical="center"/>
    </xf>
    <xf numFmtId="0" fontId="1" fillId="0" borderId="8" xfId="2" applyBorder="1" applyAlignment="1">
      <alignment horizontal="center" vertical="center"/>
    </xf>
    <xf numFmtId="0" fontId="1" fillId="0" borderId="3" xfId="2" applyBorder="1" applyAlignment="1">
      <alignment horizontal="center" vertical="center"/>
    </xf>
    <xf numFmtId="0" fontId="1" fillId="0" borderId="2" xfId="2"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0" fontId="0" fillId="0" borderId="1" xfId="0" applyBorder="1" applyAlignment="1">
      <alignment horizontal="center"/>
    </xf>
    <xf numFmtId="14" fontId="5" fillId="0" borderId="1" xfId="2" applyNumberFormat="1" applyFont="1" applyAlignment="1">
      <alignment horizontal="center" vertical="center"/>
    </xf>
    <xf numFmtId="0" fontId="5" fillId="0" borderId="1" xfId="2" applyFont="1" applyAlignment="1">
      <alignment horizontal="center" vertical="center"/>
    </xf>
    <xf numFmtId="0" fontId="0" fillId="3" borderId="1" xfId="2" applyFont="1" applyFill="1" applyAlignment="1">
      <alignment horizontal="center" vertical="center"/>
    </xf>
    <xf numFmtId="0" fontId="1" fillId="3" borderId="1" xfId="2" applyFill="1" applyAlignment="1">
      <alignment horizontal="center" vertical="center"/>
    </xf>
    <xf numFmtId="14" fontId="1" fillId="3" borderId="1" xfId="2" applyNumberFormat="1" applyFill="1" applyAlignment="1">
      <alignment horizontal="center" vertical="center"/>
    </xf>
    <xf numFmtId="14" fontId="1" fillId="0" borderId="1" xfId="1" applyNumberFormat="1">
      <alignment horizontal="center" vertical="center"/>
    </xf>
    <xf numFmtId="20" fontId="1" fillId="0" borderId="1" xfId="4" applyNumberFormat="1">
      <alignment horizontal="center" vertical="center"/>
    </xf>
    <xf numFmtId="2" fontId="1" fillId="0" borderId="1" xfId="4" applyNumberFormat="1">
      <alignment horizontal="center" vertical="center"/>
    </xf>
    <xf numFmtId="165" fontId="0" fillId="0" borderId="3" xfId="0" applyNumberFormat="1" applyBorder="1" applyAlignment="1">
      <alignment horizontal="center"/>
    </xf>
    <xf numFmtId="165" fontId="0" fillId="0" borderId="8" xfId="0" applyNumberFormat="1" applyBorder="1" applyAlignment="1">
      <alignment horizontal="center"/>
    </xf>
    <xf numFmtId="0" fontId="0" fillId="0" borderId="11" xfId="0" applyBorder="1" applyAlignment="1">
      <alignment horizontal="center"/>
    </xf>
    <xf numFmtId="14" fontId="1" fillId="0" borderId="1" xfId="2" applyNumberFormat="1" applyAlignment="1">
      <alignment horizontal="center" vertical="center"/>
    </xf>
    <xf numFmtId="0" fontId="1" fillId="0" borderId="1" xfId="2" applyAlignment="1">
      <alignment horizontal="center" vertical="center"/>
    </xf>
    <xf numFmtId="0" fontId="3" fillId="0" borderId="1" xfId="2" applyFont="1" applyAlignment="1">
      <alignment horizontal="center" vertical="center"/>
    </xf>
    <xf numFmtId="0" fontId="0" fillId="0" borderId="1" xfId="2" applyFont="1" applyAlignment="1">
      <alignment horizontal="center" vertical="center"/>
    </xf>
    <xf numFmtId="0" fontId="0" fillId="0" borderId="1" xfId="0" applyBorder="1" applyAlignment="1">
      <alignment horizontal="center" vertical="center"/>
    </xf>
    <xf numFmtId="0" fontId="3" fillId="0" borderId="1" xfId="2" applyFont="1" applyAlignment="1">
      <alignment horizontal="center" vertical="center" wrapText="1"/>
    </xf>
    <xf numFmtId="14" fontId="0" fillId="0" borderId="1" xfId="2" applyNumberFormat="1" applyFont="1" applyAlignment="1">
      <alignment horizontal="center" vertical="center"/>
    </xf>
    <xf numFmtId="0" fontId="1" fillId="0" borderId="3" xfId="2" applyBorder="1" applyAlignment="1">
      <alignment horizontal="center" vertical="center"/>
    </xf>
    <xf numFmtId="0" fontId="1" fillId="0" borderId="2" xfId="2" applyBorder="1" applyAlignment="1">
      <alignment horizontal="center" vertical="center"/>
    </xf>
    <xf numFmtId="0" fontId="0" fillId="0" borderId="4" xfId="2" applyFont="1" applyBorder="1" applyAlignment="1">
      <alignment horizontal="center" vertical="center"/>
    </xf>
    <xf numFmtId="0" fontId="0" fillId="0" borderId="5" xfId="2" applyFont="1" applyBorder="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0" fontId="3" fillId="0" borderId="4" xfId="2" applyFont="1" applyBorder="1" applyAlignment="1">
      <alignment horizontal="center" vertical="center" wrapText="1"/>
    </xf>
    <xf numFmtId="0" fontId="3" fillId="0" borderId="5" xfId="2" applyFont="1" applyBorder="1" applyAlignment="1">
      <alignment horizontal="center" vertical="center" wrapText="1"/>
    </xf>
    <xf numFmtId="0" fontId="0" fillId="0" borderId="6" xfId="2" applyFont="1" applyBorder="1" applyAlignment="1">
      <alignment horizontal="center" vertical="center"/>
    </xf>
    <xf numFmtId="0" fontId="1" fillId="0" borderId="6" xfId="2" applyBorder="1" applyAlignment="1">
      <alignment horizontal="center" vertical="center"/>
    </xf>
    <xf numFmtId="14" fontId="1" fillId="0" borderId="6" xfId="2" applyNumberFormat="1" applyBorder="1" applyAlignment="1">
      <alignment horizontal="center" vertical="center"/>
    </xf>
    <xf numFmtId="0" fontId="3" fillId="0" borderId="6" xfId="2" applyFont="1" applyBorder="1" applyAlignment="1">
      <alignment horizontal="center" vertical="center" wrapText="1"/>
    </xf>
    <xf numFmtId="0" fontId="0" fillId="0" borderId="1" xfId="0" applyBorder="1" applyAlignment="1">
      <alignment horizontal="center"/>
    </xf>
    <xf numFmtId="0" fontId="0" fillId="0" borderId="3" xfId="2" applyFont="1" applyBorder="1" applyAlignment="1">
      <alignment horizontal="center" vertical="center"/>
    </xf>
    <xf numFmtId="0" fontId="3" fillId="0" borderId="7" xfId="2" applyFont="1" applyBorder="1" applyAlignment="1">
      <alignment horizontal="center" vertical="center" wrapText="1"/>
    </xf>
    <xf numFmtId="0" fontId="3" fillId="0" borderId="9" xfId="2" applyFont="1" applyBorder="1" applyAlignment="1">
      <alignment horizontal="center" vertical="center" wrapText="1"/>
    </xf>
    <xf numFmtId="0" fontId="1" fillId="5" borderId="1" xfId="2" applyFill="1" applyAlignment="1">
      <alignment horizontal="center" vertical="center"/>
    </xf>
    <xf numFmtId="14" fontId="0" fillId="0" borderId="4" xfId="2" applyNumberFormat="1" applyFont="1" applyBorder="1" applyAlignment="1">
      <alignment horizontal="center" vertical="center" wrapText="1"/>
    </xf>
    <xf numFmtId="0" fontId="0" fillId="0" borderId="1" xfId="2" applyFont="1" applyAlignment="1">
      <alignment horizontal="center" vertical="center" wrapText="1"/>
    </xf>
    <xf numFmtId="14" fontId="6" fillId="0" borderId="1" xfId="2" applyNumberFormat="1" applyFont="1" applyAlignment="1">
      <alignment horizontal="center" vertical="center"/>
    </xf>
    <xf numFmtId="0" fontId="6" fillId="0" borderId="1" xfId="2" applyFont="1" applyAlignment="1">
      <alignment horizontal="center" vertical="center"/>
    </xf>
    <xf numFmtId="14" fontId="5" fillId="0" borderId="1" xfId="2" applyNumberFormat="1" applyFont="1" applyAlignment="1">
      <alignment horizontal="center" vertical="center"/>
    </xf>
    <xf numFmtId="0" fontId="5" fillId="0" borderId="1" xfId="2" applyFont="1" applyAlignment="1">
      <alignment horizontal="center" vertical="center"/>
    </xf>
    <xf numFmtId="14" fontId="0" fillId="0" borderId="1" xfId="2" applyNumberFormat="1" applyFont="1" applyAlignment="1">
      <alignment horizontal="center" vertical="center" wrapText="1"/>
    </xf>
    <xf numFmtId="14" fontId="5" fillId="3" borderId="1" xfId="2" applyNumberFormat="1" applyFont="1" applyFill="1" applyAlignment="1">
      <alignment horizontal="center" vertical="center"/>
    </xf>
    <xf numFmtId="0" fontId="5" fillId="3" borderId="1" xfId="2" applyFont="1" applyFill="1" applyAlignment="1">
      <alignment horizontal="center" vertical="center"/>
    </xf>
    <xf numFmtId="14" fontId="5" fillId="0" borderId="1" xfId="2" applyNumberFormat="1" applyFont="1" applyAlignment="1">
      <alignment horizontal="center" vertical="center" wrapText="1"/>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0" fontId="1" fillId="0" borderId="1" xfId="1" applyAlignment="1">
      <alignment horizontal="center" vertical="center" wrapText="1"/>
    </xf>
    <xf numFmtId="14" fontId="0" fillId="0" borderId="1" xfId="1" applyNumberFormat="1" applyFont="1" applyAlignment="1">
      <alignment horizontal="center" vertical="center" wrapText="1"/>
    </xf>
    <xf numFmtId="0" fontId="0" fillId="0" borderId="1" xfId="0" applyBorder="1" applyAlignment="1">
      <alignment horizontal="center" vertical="center"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5" xfId="0" applyBorder="1" applyAlignment="1">
      <alignment horizontal="center" vertical="center"/>
    </xf>
    <xf numFmtId="14" fontId="0" fillId="0" borderId="4" xfId="0" applyNumberFormat="1" applyBorder="1" applyAlignment="1">
      <alignment horizontal="center" vertical="center"/>
    </xf>
    <xf numFmtId="14" fontId="0" fillId="0" borderId="6" xfId="0" applyNumberFormat="1" applyBorder="1" applyAlignment="1">
      <alignment horizontal="center" vertical="center"/>
    </xf>
    <xf numFmtId="14" fontId="0" fillId="0" borderId="4" xfId="2" applyNumberFormat="1" applyFont="1" applyBorder="1" applyAlignment="1">
      <alignment horizontal="center" vertical="center"/>
    </xf>
    <xf numFmtId="14" fontId="0" fillId="0" borderId="6" xfId="2" applyNumberFormat="1" applyFont="1" applyBorder="1" applyAlignment="1">
      <alignment horizontal="center" vertical="center"/>
    </xf>
    <xf numFmtId="14" fontId="0" fillId="0" borderId="5" xfId="2" applyNumberFormat="1" applyFont="1" applyBorder="1" applyAlignment="1">
      <alignment horizontal="center" vertical="center"/>
    </xf>
    <xf numFmtId="14" fontId="10" fillId="0" borderId="1" xfId="2" applyNumberFormat="1" applyFont="1" applyAlignment="1">
      <alignment horizontal="center" vertical="center"/>
    </xf>
    <xf numFmtId="0" fontId="10" fillId="0" borderId="1" xfId="2" applyFont="1" applyAlignment="1">
      <alignment horizontal="center" vertical="center"/>
    </xf>
    <xf numFmtId="0" fontId="0" fillId="0" borderId="4"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1" fillId="0" borderId="10" xfId="2" applyBorder="1" applyAlignment="1">
      <alignment horizontal="center" vertical="center"/>
    </xf>
    <xf numFmtId="0" fontId="0" fillId="0" borderId="2" xfId="2" applyFont="1" applyBorder="1" applyAlignment="1">
      <alignment horizontal="center" vertical="center"/>
    </xf>
    <xf numFmtId="14" fontId="12" fillId="0" borderId="1" xfId="2" applyNumberFormat="1" applyFont="1" applyAlignment="1">
      <alignment horizontal="center" vertical="center"/>
    </xf>
    <xf numFmtId="0" fontId="12" fillId="0" borderId="1" xfId="2" applyFont="1" applyAlignment="1">
      <alignment horizontal="center" vertical="center"/>
    </xf>
    <xf numFmtId="0" fontId="1" fillId="0" borderId="1" xfId="1" applyAlignment="1">
      <alignment horizontal="center" vertical="center"/>
    </xf>
    <xf numFmtId="0" fontId="1" fillId="0" borderId="4" xfId="1" applyBorder="1" applyAlignment="1">
      <alignment horizontal="center" vertical="center"/>
    </xf>
    <xf numFmtId="0" fontId="1" fillId="0" borderId="5" xfId="1" applyBorder="1" applyAlignment="1">
      <alignment horizontal="center" vertical="center"/>
    </xf>
    <xf numFmtId="0" fontId="1" fillId="0" borderId="6" xfId="1" applyBorder="1" applyAlignment="1">
      <alignment horizontal="center" vertical="center"/>
    </xf>
    <xf numFmtId="0" fontId="0" fillId="0" borderId="1" xfId="1" applyFont="1" applyAlignment="1">
      <alignment horizontal="center" vertical="center"/>
    </xf>
    <xf numFmtId="14" fontId="1" fillId="0" borderId="1" xfId="1" applyNumberFormat="1" applyAlignment="1">
      <alignment horizontal="center" vertical="center"/>
    </xf>
    <xf numFmtId="14" fontId="0" fillId="0" borderId="1" xfId="1" applyNumberFormat="1" applyFont="1" applyAlignment="1">
      <alignment horizontal="center" vertical="center"/>
    </xf>
    <xf numFmtId="14" fontId="6" fillId="0" borderId="1" xfId="1" applyNumberFormat="1" applyFont="1" applyAlignment="1">
      <alignment horizontal="center" vertical="center"/>
    </xf>
    <xf numFmtId="14" fontId="5" fillId="0" borderId="1" xfId="1" applyNumberFormat="1" applyFont="1" applyAlignment="1">
      <alignment horizontal="center" vertical="center"/>
    </xf>
    <xf numFmtId="0" fontId="5" fillId="0" borderId="1" xfId="1" applyFont="1" applyAlignment="1">
      <alignment horizontal="center" vertical="center"/>
    </xf>
    <xf numFmtId="0" fontId="7" fillId="4" borderId="1" xfId="1" applyFont="1" applyFill="1" applyAlignment="1">
      <alignment horizontal="center" vertical="center"/>
    </xf>
    <xf numFmtId="0" fontId="0" fillId="0" borderId="1" xfId="3" applyFont="1" applyFill="1" applyAlignment="1">
      <alignment horizontal="center" vertical="center"/>
    </xf>
    <xf numFmtId="0" fontId="2" fillId="0" borderId="1" xfId="3" applyFont="1" applyFill="1" applyAlignment="1">
      <alignment horizontal="center" vertical="center"/>
    </xf>
    <xf numFmtId="0" fontId="4" fillId="0" borderId="1" xfId="3" applyFont="1" applyFill="1" applyAlignment="1">
      <alignment horizontal="center" vertical="center"/>
    </xf>
  </cellXfs>
  <cellStyles count="5">
    <cellStyle name="Normal" xfId="0" builtinId="0"/>
    <cellStyle name="Silver 2" xfId="3" xr:uid="{00000000-0005-0000-0000-000001000000}"/>
    <cellStyle name="Style 1" xfId="1" xr:uid="{00000000-0005-0000-0000-000002000000}"/>
    <cellStyle name="Style 1 2" xfId="2" xr:uid="{00000000-0005-0000-0000-000003000000}"/>
    <cellStyle name="Style 1 3" xfId="4" xr:uid="{00000000-0005-0000-0000-000004000000}"/>
  </cellStyles>
  <dxfs count="1018">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numFmt numFmtId="0" formatCode="General"/>
      <border>
        <left style="thin">
          <color theme="1"/>
        </left>
        <right style="thin">
          <color theme="1"/>
        </right>
        <top style="thin">
          <color theme="1"/>
        </top>
        <bottom style="thin">
          <color theme="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theme="1"/>
        </left>
        <right style="thin">
          <color theme="1"/>
        </right>
        <top style="thin">
          <color theme="1"/>
        </top>
        <bottom style="thin">
          <color theme="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68E04"/>
      <color rgb="FF2A2A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topLeftCell="K12" workbookViewId="0" xr3:uid="{AEA406A1-0E4B-5B11-9CD5-51D6E497D94C}">
      <selection activeCell="B34" sqref="B34"/>
    </sheetView>
  </sheetViews>
  <sheetFormatPr defaultRowHeight="15"/>
  <cols>
    <col min="1" max="1" width="11.85546875" bestFit="1" customWidth="1"/>
    <col min="2" max="2" width="3" bestFit="1" customWidth="1"/>
  </cols>
  <sheetData>
    <row r="1" spans="1:2">
      <c r="A1" s="103">
        <v>41814</v>
      </c>
      <c r="B1" s="104"/>
    </row>
    <row r="2" spans="1:2">
      <c r="A2" s="90" t="s">
        <v>0</v>
      </c>
      <c r="B2" s="94">
        <f>COUNTIF('2014-06-24'!K:K, "Completed")</f>
        <v>14</v>
      </c>
    </row>
    <row r="3" spans="1:2">
      <c r="A3" s="90" t="s">
        <v>1</v>
      </c>
      <c r="B3" s="94">
        <f>COUNTIF('2014-06-24'!K:K, "Untraceable")</f>
        <v>1</v>
      </c>
    </row>
    <row r="4" spans="1:2">
      <c r="A4" s="90" t="s">
        <v>2</v>
      </c>
      <c r="B4" s="94">
        <f>COUNTIF('2014-06-24'!K:K, "Incomplete")</f>
        <v>0</v>
      </c>
    </row>
    <row r="5" spans="1:2">
      <c r="A5" s="90" t="s">
        <v>3</v>
      </c>
      <c r="B5" s="94">
        <f>COUNTIF('2014-06-24'!K:K, "Other")</f>
        <v>0</v>
      </c>
    </row>
    <row r="6" spans="1:2">
      <c r="A6" s="90" t="s">
        <v>4</v>
      </c>
      <c r="B6" s="94">
        <f>COUNTIF('2014-06-24'!K:K, "Review")</f>
        <v>0</v>
      </c>
    </row>
    <row r="7" spans="1:2">
      <c r="A7" s="79" t="s">
        <v>5</v>
      </c>
      <c r="B7" s="80">
        <f>SUM(COUNTIFS('2014-06-24'!A:A,"*"),-1)</f>
        <v>15</v>
      </c>
    </row>
    <row r="8" spans="1:2">
      <c r="A8" s="105"/>
      <c r="B8" s="105"/>
    </row>
    <row r="9" spans="1:2">
      <c r="A9" s="103">
        <v>42174</v>
      </c>
      <c r="B9" s="104"/>
    </row>
    <row r="10" spans="1:2">
      <c r="A10" s="90" t="s">
        <v>0</v>
      </c>
      <c r="B10" s="94">
        <f>COUNTIF('2015-06-19'!K:K, "Completed")</f>
        <v>18</v>
      </c>
    </row>
    <row r="11" spans="1:2">
      <c r="A11" s="90" t="s">
        <v>1</v>
      </c>
      <c r="B11" s="94">
        <f>COUNTIF('2015-06-19'!K:K, "Untraceable")</f>
        <v>1</v>
      </c>
    </row>
    <row r="12" spans="1:2">
      <c r="A12" s="90" t="s">
        <v>2</v>
      </c>
      <c r="B12" s="94">
        <f>COUNTIF('2015-06-19'!K:K, "Incomplete")</f>
        <v>0</v>
      </c>
    </row>
    <row r="13" spans="1:2">
      <c r="A13" s="90" t="s">
        <v>3</v>
      </c>
      <c r="B13" s="94">
        <f>COUNTIF('2015-06-19'!K:K, "Other")</f>
        <v>1</v>
      </c>
    </row>
    <row r="14" spans="1:2">
      <c r="A14" s="90" t="s">
        <v>4</v>
      </c>
      <c r="B14" s="94">
        <f>COUNTIF('2015-06-19'!K:K, "Review")</f>
        <v>0</v>
      </c>
    </row>
    <row r="15" spans="1:2">
      <c r="A15" s="79" t="s">
        <v>5</v>
      </c>
      <c r="B15" s="80">
        <f>SUM(COUNTIFS('2015-06-19'!A:A,"*"),-1)</f>
        <v>20</v>
      </c>
    </row>
    <row r="17" spans="1:2">
      <c r="A17" s="103">
        <v>42196</v>
      </c>
      <c r="B17" s="104"/>
    </row>
    <row r="18" spans="1:2">
      <c r="A18" s="90" t="s">
        <v>0</v>
      </c>
      <c r="B18" s="94">
        <f>COUNTIF('2015-07-11'!K:K, "Completed")</f>
        <v>26</v>
      </c>
    </row>
    <row r="19" spans="1:2">
      <c r="A19" s="90" t="s">
        <v>1</v>
      </c>
      <c r="B19" s="94">
        <f>COUNTIF('2015-07-11'!K:K, "Untraceable")</f>
        <v>8</v>
      </c>
    </row>
    <row r="20" spans="1:2">
      <c r="A20" s="90" t="s">
        <v>2</v>
      </c>
      <c r="B20" s="94">
        <f>COUNTIF('2015-07-11'!K:K, "Incomplete")</f>
        <v>7</v>
      </c>
    </row>
    <row r="21" spans="1:2">
      <c r="A21" s="90" t="s">
        <v>3</v>
      </c>
      <c r="B21" s="94">
        <f>COUNTIF('2015-07-11'!K:K, "Other")</f>
        <v>0</v>
      </c>
    </row>
    <row r="22" spans="1:2">
      <c r="A22" s="90" t="s">
        <v>4</v>
      </c>
      <c r="B22" s="94">
        <f>COUNTIF('2015-07-11'!K:K, "Review")</f>
        <v>1</v>
      </c>
    </row>
    <row r="23" spans="1:2">
      <c r="A23" s="79" t="s">
        <v>5</v>
      </c>
      <c r="B23" s="80">
        <f>SUM(COUNTIFS('2015-07-11'!A:A,"*"),-1)</f>
        <v>42</v>
      </c>
    </row>
    <row r="25" spans="1:2">
      <c r="A25" s="103">
        <v>42464</v>
      </c>
      <c r="B25" s="104"/>
    </row>
    <row r="26" spans="1:2">
      <c r="A26" s="90" t="s">
        <v>0</v>
      </c>
      <c r="B26" s="94">
        <f>COUNTIF('2016-04-04'!K:K, "Completed")</f>
        <v>17</v>
      </c>
    </row>
    <row r="27" spans="1:2">
      <c r="A27" s="90" t="s">
        <v>1</v>
      </c>
      <c r="B27" s="94">
        <f>COUNTIF('2016-04-04'!K:K, "Untraceable")</f>
        <v>1</v>
      </c>
    </row>
    <row r="28" spans="1:2">
      <c r="A28" s="90" t="s">
        <v>2</v>
      </c>
      <c r="B28" s="94">
        <f>COUNTIF('2016-04-04'!K:K, "Incomplete")</f>
        <v>6</v>
      </c>
    </row>
    <row r="29" spans="1:2">
      <c r="A29" s="90" t="s">
        <v>3</v>
      </c>
      <c r="B29" s="94">
        <f>COUNTIF('2016-04-04'!K:K, "Other")</f>
        <v>0</v>
      </c>
    </row>
    <row r="30" spans="1:2">
      <c r="A30" s="90" t="s">
        <v>4</v>
      </c>
      <c r="B30" s="94">
        <f>COUNTIF('2016-04-04'!K:K, "Review")</f>
        <v>0</v>
      </c>
    </row>
    <row r="31" spans="1:2">
      <c r="A31" s="79" t="s">
        <v>5</v>
      </c>
      <c r="B31" s="80">
        <f>SUM(COUNTIFS('2016-04-04'!A:A,"*"),-1)</f>
        <v>24</v>
      </c>
    </row>
    <row r="33" spans="1:2">
      <c r="A33" s="103">
        <v>42569</v>
      </c>
      <c r="B33" s="104"/>
    </row>
    <row r="34" spans="1:2">
      <c r="A34" s="90" t="s">
        <v>0</v>
      </c>
      <c r="B34" s="94">
        <f>COUNTIF('2016-04-04'!K:K, "Completed")</f>
        <v>17</v>
      </c>
    </row>
    <row r="35" spans="1:2">
      <c r="A35" s="90" t="s">
        <v>1</v>
      </c>
      <c r="B35" s="94">
        <f>COUNTIF('2016-04-04'!K:K, "Untraceable")</f>
        <v>1</v>
      </c>
    </row>
    <row r="36" spans="1:2">
      <c r="A36" s="90" t="s">
        <v>2</v>
      </c>
      <c r="B36" s="94">
        <f>COUNTIF('2016-04-04'!K:K, "Incomplete")</f>
        <v>6</v>
      </c>
    </row>
    <row r="37" spans="1:2">
      <c r="A37" s="90" t="s">
        <v>3</v>
      </c>
      <c r="B37" s="94">
        <f>COUNTIF('2016-04-04'!K:K, "Other")</f>
        <v>0</v>
      </c>
    </row>
    <row r="38" spans="1:2">
      <c r="A38" s="90" t="s">
        <v>4</v>
      </c>
      <c r="B38" s="94">
        <f>COUNTIF('2016-04-04'!K:K, "Review")</f>
        <v>0</v>
      </c>
    </row>
    <row r="39" spans="1:2">
      <c r="A39" s="79" t="s">
        <v>5</v>
      </c>
      <c r="B39" s="80">
        <f>SUM(COUNTIFS('2016-04-04'!A:A,"*"),-1)</f>
        <v>24</v>
      </c>
    </row>
  </sheetData>
  <mergeCells count="6">
    <mergeCell ref="A17:B17"/>
    <mergeCell ref="A25:B25"/>
    <mergeCell ref="A33:B33"/>
    <mergeCell ref="A1:B1"/>
    <mergeCell ref="A8:B8"/>
    <mergeCell ref="A9:B9"/>
  </mergeCells>
  <conditionalFormatting sqref="A10:A14">
    <cfRule type="containsText" dxfId="1017" priority="29" operator="containsText" text="Waiting">
      <formula>NOT(ISERROR(SEARCH("Waiting",A10)))</formula>
    </cfRule>
    <cfRule type="containsText" dxfId="1016" priority="30" operator="containsText" text="Review">
      <formula>NOT(ISERROR(SEARCH("Review",A10)))</formula>
    </cfRule>
    <cfRule type="containsText" dxfId="1015" priority="31" operator="containsText" text="Other">
      <formula>NOT(ISERROR(SEARCH("Other",A10)))</formula>
    </cfRule>
    <cfRule type="containsText" dxfId="1014" priority="32" operator="containsText" text="Incomplete">
      <formula>NOT(ISERROR(SEARCH("Incomplete",A10)))</formula>
    </cfRule>
    <cfRule type="containsText" dxfId="1013" priority="33" operator="containsText" text="Untraceable">
      <formula>NOT(ISERROR(SEARCH("Untraceable",A10)))</formula>
    </cfRule>
    <cfRule type="containsText" dxfId="1012" priority="34" operator="containsText" text="Completed">
      <formula>NOT(ISERROR(SEARCH("Completed",A10)))</formula>
    </cfRule>
  </conditionalFormatting>
  <conditionalFormatting sqref="A10:A14">
    <cfRule type="containsText" dxfId="1011" priority="35" operator="containsText" text="In Progress">
      <formula>NOT(ISERROR(SEARCH("In Progress",A10)))</formula>
    </cfRule>
  </conditionalFormatting>
  <conditionalFormatting sqref="A2:A6">
    <cfRule type="containsText" dxfId="1010" priority="22" operator="containsText" text="Waiting">
      <formula>NOT(ISERROR(SEARCH("Waiting",A2)))</formula>
    </cfRule>
    <cfRule type="containsText" dxfId="1009" priority="23" operator="containsText" text="Review">
      <formula>NOT(ISERROR(SEARCH("Review",A2)))</formula>
    </cfRule>
    <cfRule type="containsText" dxfId="1008" priority="24" operator="containsText" text="Other">
      <formula>NOT(ISERROR(SEARCH("Other",A2)))</formula>
    </cfRule>
    <cfRule type="containsText" dxfId="1007" priority="25" operator="containsText" text="Incomplete">
      <formula>NOT(ISERROR(SEARCH("Incomplete",A2)))</formula>
    </cfRule>
    <cfRule type="containsText" dxfId="1006" priority="26" operator="containsText" text="Untraceable">
      <formula>NOT(ISERROR(SEARCH("Untraceable",A2)))</formula>
    </cfRule>
    <cfRule type="containsText" dxfId="1005" priority="27" operator="containsText" text="Completed">
      <formula>NOT(ISERROR(SEARCH("Completed",A2)))</formula>
    </cfRule>
  </conditionalFormatting>
  <conditionalFormatting sqref="A2:A6">
    <cfRule type="containsText" dxfId="1004" priority="28" operator="containsText" text="In Progress">
      <formula>NOT(ISERROR(SEARCH("In Progress",A2)))</formula>
    </cfRule>
  </conditionalFormatting>
  <conditionalFormatting sqref="A18:A22">
    <cfRule type="containsText" dxfId="1003" priority="15" operator="containsText" text="Waiting">
      <formula>NOT(ISERROR(SEARCH("Waiting",A18)))</formula>
    </cfRule>
    <cfRule type="containsText" dxfId="1002" priority="16" operator="containsText" text="Review">
      <formula>NOT(ISERROR(SEARCH("Review",A18)))</formula>
    </cfRule>
    <cfRule type="containsText" dxfId="1001" priority="17" operator="containsText" text="Other">
      <formula>NOT(ISERROR(SEARCH("Other",A18)))</formula>
    </cfRule>
    <cfRule type="containsText" dxfId="1000" priority="18" operator="containsText" text="Incomplete">
      <formula>NOT(ISERROR(SEARCH("Incomplete",A18)))</formula>
    </cfRule>
    <cfRule type="containsText" dxfId="999" priority="19" operator="containsText" text="Untraceable">
      <formula>NOT(ISERROR(SEARCH("Untraceable",A18)))</formula>
    </cfRule>
    <cfRule type="containsText" dxfId="998" priority="20" operator="containsText" text="Completed">
      <formula>NOT(ISERROR(SEARCH("Completed",A18)))</formula>
    </cfRule>
  </conditionalFormatting>
  <conditionalFormatting sqref="A18:A22">
    <cfRule type="containsText" dxfId="997" priority="21" operator="containsText" text="In Progress">
      <formula>NOT(ISERROR(SEARCH("In Progress",A18)))</formula>
    </cfRule>
  </conditionalFormatting>
  <conditionalFormatting sqref="A26:A30">
    <cfRule type="containsText" dxfId="996" priority="8" operator="containsText" text="Waiting">
      <formula>NOT(ISERROR(SEARCH("Waiting",A26)))</formula>
    </cfRule>
    <cfRule type="containsText" dxfId="995" priority="9" operator="containsText" text="Review">
      <formula>NOT(ISERROR(SEARCH("Review",A26)))</formula>
    </cfRule>
    <cfRule type="containsText" dxfId="994" priority="10" operator="containsText" text="Other">
      <formula>NOT(ISERROR(SEARCH("Other",A26)))</formula>
    </cfRule>
    <cfRule type="containsText" dxfId="993" priority="11" operator="containsText" text="Incomplete">
      <formula>NOT(ISERROR(SEARCH("Incomplete",A26)))</formula>
    </cfRule>
    <cfRule type="containsText" dxfId="992" priority="12" operator="containsText" text="Untraceable">
      <formula>NOT(ISERROR(SEARCH("Untraceable",A26)))</formula>
    </cfRule>
    <cfRule type="containsText" dxfId="991" priority="13" operator="containsText" text="Completed">
      <formula>NOT(ISERROR(SEARCH("Completed",A26)))</formula>
    </cfRule>
  </conditionalFormatting>
  <conditionalFormatting sqref="A26:A30">
    <cfRule type="containsText" dxfId="990" priority="14" operator="containsText" text="In Progress">
      <formula>NOT(ISERROR(SEARCH("In Progress",A26)))</formula>
    </cfRule>
  </conditionalFormatting>
  <conditionalFormatting sqref="A34:A38">
    <cfRule type="containsText" dxfId="989" priority="1" operator="containsText" text="Waiting">
      <formula>NOT(ISERROR(SEARCH("Waiting",A34)))</formula>
    </cfRule>
    <cfRule type="containsText" dxfId="988" priority="2" operator="containsText" text="Review">
      <formula>NOT(ISERROR(SEARCH("Review",A34)))</formula>
    </cfRule>
    <cfRule type="containsText" dxfId="987" priority="3" operator="containsText" text="Other">
      <formula>NOT(ISERROR(SEARCH("Other",A34)))</formula>
    </cfRule>
    <cfRule type="containsText" dxfId="986" priority="4" operator="containsText" text="Incomplete">
      <formula>NOT(ISERROR(SEARCH("Incomplete",A34)))</formula>
    </cfRule>
    <cfRule type="containsText" dxfId="985" priority="5" operator="containsText" text="Untraceable">
      <formula>NOT(ISERROR(SEARCH("Untraceable",A34)))</formula>
    </cfRule>
    <cfRule type="containsText" dxfId="984" priority="6" operator="containsText" text="Completed">
      <formula>NOT(ISERROR(SEARCH("Completed",A34)))</formula>
    </cfRule>
  </conditionalFormatting>
  <conditionalFormatting sqref="A34:A38">
    <cfRule type="containsText" dxfId="983" priority="7" operator="containsText" text="In Progress">
      <formula>NOT(ISERROR(SEARCH("In Progress",A34)))</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90"/>
  <sheetViews>
    <sheetView zoomScale="90" zoomScaleNormal="90" workbookViewId="0" xr3:uid="{958C4451-9541-5A59-BF78-D2F731DF1C81}">
      <pane ySplit="1" topLeftCell="A2" activePane="bottomLeft" state="frozen"/>
      <selection pane="bottomLeft" activeCell="A30" sqref="A30:XFD30"/>
      <selection activeCell="A26" sqref="A26"/>
    </sheetView>
  </sheetViews>
  <sheetFormatPr defaultRowHeight="1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26.42578125" customWidth="1"/>
    <col min="14" max="14" width="14.5703125" style="1" customWidth="1"/>
    <col min="15" max="15" width="14.7109375" style="1" customWidth="1"/>
  </cols>
  <sheetData>
    <row r="1" spans="1:15">
      <c r="A1" s="48" t="s">
        <v>6</v>
      </c>
      <c r="B1" s="48" t="s">
        <v>7</v>
      </c>
      <c r="C1" s="48" t="s">
        <v>8</v>
      </c>
      <c r="D1" s="49" t="s">
        <v>9</v>
      </c>
      <c r="E1" s="49" t="s">
        <v>10</v>
      </c>
      <c r="F1" s="49" t="s">
        <v>11</v>
      </c>
      <c r="G1" s="49" t="s">
        <v>12</v>
      </c>
      <c r="H1" s="49" t="s">
        <v>13</v>
      </c>
      <c r="I1" s="48" t="s">
        <v>14</v>
      </c>
      <c r="J1" s="48" t="s">
        <v>15</v>
      </c>
      <c r="K1" s="48" t="s">
        <v>16</v>
      </c>
      <c r="L1" s="48" t="s">
        <v>17</v>
      </c>
      <c r="M1" s="10" t="s">
        <v>18</v>
      </c>
      <c r="N1" s="9" t="s">
        <v>19</v>
      </c>
      <c r="O1" s="9" t="s">
        <v>20</v>
      </c>
    </row>
    <row r="2" spans="1:15" ht="15" customHeight="1">
      <c r="A2" s="109" t="s">
        <v>21</v>
      </c>
      <c r="B2" s="109" t="s">
        <v>22</v>
      </c>
      <c r="C2" s="107"/>
      <c r="D2" s="81" t="s">
        <v>23</v>
      </c>
      <c r="E2" s="81" t="s">
        <v>24</v>
      </c>
      <c r="F2" s="7" t="str">
        <f>IF(D2="Amina",A2&amp;"_AZ",IF(D2="Perry",A2&amp;"_PB",IF(D2="Gina",A2&amp;"_GB",IF(D2="Cameron",A2&amp;"_CA",IF(D2="Bruno",A2&amp;"_BDS",IF(D2="Daniel",A2&amp;"_DR",IF(D2="Monet",A2&amp;"_MW","")))))))</f>
        <v>2014-06-24_G-001 _CA</v>
      </c>
      <c r="G2" s="83">
        <v>42569</v>
      </c>
      <c r="H2" s="83">
        <v>42587</v>
      </c>
      <c r="I2" s="106">
        <v>42641</v>
      </c>
      <c r="J2" s="81" t="str">
        <f>IF(AND(NOT(OR(G2="",G2="Ø")),H2=""),"In Progress",IF(AND(NOT(OR(H2="Ø",H2="")),NOT(OR(G2="Ø",G2=""))),"Completed",""))</f>
        <v>Completed</v>
      </c>
      <c r="K2" s="107"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07" t="s">
        <v>0</v>
      </c>
      <c r="M2" s="8"/>
      <c r="N2" s="107" t="s">
        <v>25</v>
      </c>
      <c r="O2" s="166" t="s">
        <v>26</v>
      </c>
    </row>
    <row r="3" spans="1:15">
      <c r="A3" s="107"/>
      <c r="B3" s="107"/>
      <c r="C3" s="107"/>
      <c r="D3" s="81" t="s">
        <v>27</v>
      </c>
      <c r="E3" s="81" t="s">
        <v>24</v>
      </c>
      <c r="F3" s="7" t="str">
        <f>IF(D3="Amina",A2&amp;"_AZ",IF(D3="Perry",A2&amp;"_PB",IF(D3="Gina",A2&amp;"_GB",IF(D3="Cameron",A2&amp;"_CA",IF(D3="Bruno",A2&amp;"_BDS",IF(D3="Daniel",A2&amp;"_DR",IF(D3="Monet",A2&amp;"_MW","")))))))</f>
        <v>2014-06-24_G-001 _GB</v>
      </c>
      <c r="G3" s="83">
        <v>42578</v>
      </c>
      <c r="H3" s="83">
        <v>42600</v>
      </c>
      <c r="I3" s="107"/>
      <c r="J3" s="81" t="str">
        <f>IF(AND(NOT(OR(G3="",G3="Ø")),H3=""),"In Progress",IF(AND(NOT(OR(H3="Ø",H3="")),NOT(OR(G3="Ø",G3=""))),"Completed",""))</f>
        <v>Completed</v>
      </c>
      <c r="K3" s="107"/>
      <c r="L3" s="107"/>
      <c r="M3" s="4"/>
      <c r="N3" s="107"/>
      <c r="O3" s="166"/>
    </row>
    <row r="4" spans="1:15">
      <c r="A4" s="109" t="s">
        <v>28</v>
      </c>
      <c r="B4" s="109" t="s">
        <v>29</v>
      </c>
      <c r="C4" s="107"/>
      <c r="D4" s="81" t="s">
        <v>30</v>
      </c>
      <c r="E4" s="81" t="s">
        <v>24</v>
      </c>
      <c r="F4" s="5" t="str">
        <f>IF(D4="Amina",A4&amp;"_AZ",IF(D4="Perry",A4&amp;"_PB",IF(D4="Gina",A4&amp;"_GB",IF(D4="Cameron",A4&amp;"_CA",IF(D4="Bruno",A4&amp;"_BDS",IF(D4="Daniel",A4&amp;"_DR",IF(D4="Monet",A4&amp;"_MW","")))))))</f>
        <v>2014-06-24_G-002_PB</v>
      </c>
      <c r="G4" s="83">
        <v>42578</v>
      </c>
      <c r="H4" s="83">
        <v>42580</v>
      </c>
      <c r="I4" s="106">
        <v>42587</v>
      </c>
      <c r="J4" s="81" t="str">
        <f>IF(AND(NOT(OR(G4="",G4="Ø")),H4=""),"In Progress",IF(AND(NOT(OR(H4="Ø",H4="")),NOT(OR(G4="Ø",G4=""))),"Completed",""))</f>
        <v>Completed</v>
      </c>
      <c r="K4" s="107"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07" t="s">
        <v>0</v>
      </c>
      <c r="M4" s="4"/>
      <c r="N4" s="108" t="s">
        <v>25</v>
      </c>
      <c r="O4" s="166" t="s">
        <v>31</v>
      </c>
    </row>
    <row r="5" spans="1:15">
      <c r="A5" s="109"/>
      <c r="B5" s="109"/>
      <c r="C5" s="107"/>
      <c r="D5" s="81" t="s">
        <v>32</v>
      </c>
      <c r="E5" s="81" t="s">
        <v>24</v>
      </c>
      <c r="F5" s="5" t="str">
        <f>IF(D5="Amina",A4&amp;"_AZ",IF(D5="Perry",A4&amp;"_PB",IF(D5="Gina",A4&amp;"_GB",IF(D5="Cameron",A4&amp;"_CA",IF(D5="Bruno",A4&amp;"_BDS",IF(D5="Daniel",A4&amp;"_DR",IF(D5="Monet",A4&amp;"_MW","")))))))</f>
        <v>2014-06-24_G-002_AZ</v>
      </c>
      <c r="G5" s="83">
        <v>42584</v>
      </c>
      <c r="H5" s="83">
        <v>42586</v>
      </c>
      <c r="I5" s="106"/>
      <c r="J5" s="81" t="str">
        <f>IF(AND(NOT(OR(G5="",G5="Ø")),H5=""),"In Progress",IF(AND(NOT(OR(H5="Ø",H5="")),NOT(OR(G5="Ø",G5=""))),"Completed",""))</f>
        <v>Completed</v>
      </c>
      <c r="K5" s="107"/>
      <c r="L5" s="107"/>
      <c r="M5" s="4"/>
      <c r="N5" s="108"/>
      <c r="O5" s="166"/>
    </row>
    <row r="6" spans="1:15">
      <c r="A6" s="109" t="s">
        <v>33</v>
      </c>
      <c r="B6" s="109" t="s">
        <v>34</v>
      </c>
      <c r="C6" s="107"/>
      <c r="D6" s="81" t="s">
        <v>23</v>
      </c>
      <c r="E6" s="81" t="s">
        <v>24</v>
      </c>
      <c r="F6" s="5" t="str">
        <f>IF(D6="Amina",A6&amp;"_AZ",IF(D6="Perry",A6&amp;"_PB",IF(D6="Gina",A6&amp;"_GB",IF(D6="Cameron",A6&amp;"_CA",IF(D6="Bruno",A6&amp;"_BDS",IF(D6="Daniel",A6&amp;"_DR",IF(D6="Monet",A6&amp;"_MW","")))))))</f>
        <v>2014-06-24_G-003 _CA</v>
      </c>
      <c r="G6" s="83">
        <v>42565</v>
      </c>
      <c r="H6" s="83">
        <v>42569</v>
      </c>
      <c r="I6" s="106">
        <v>42573</v>
      </c>
      <c r="J6" s="81" t="str">
        <f>IF(AND(NOT(OR(G6="",G6="Ø")),H6=""),"In Progress",IF(AND(NOT(OR(H6="Ø",H6="")),NOT(OR(G6="Ø",G6=""))),"Completed",""))</f>
        <v>Completed</v>
      </c>
      <c r="K6" s="107" t="s">
        <v>0</v>
      </c>
      <c r="L6" s="107" t="s">
        <v>0</v>
      </c>
      <c r="M6" s="4"/>
      <c r="N6" s="108" t="s">
        <v>25</v>
      </c>
      <c r="O6" s="166" t="s">
        <v>35</v>
      </c>
    </row>
    <row r="7" spans="1:15">
      <c r="A7" s="107"/>
      <c r="B7" s="107"/>
      <c r="C7" s="107"/>
      <c r="D7" s="81" t="s">
        <v>30</v>
      </c>
      <c r="E7" s="81" t="s">
        <v>24</v>
      </c>
      <c r="F7" s="5" t="str">
        <f>IF(D7="Amina",A6&amp;"_AZ",IF(D7="Perry",A6&amp;"_PB",IF(D7="Gina",A6&amp;"_GB",IF(D7="Cameron",A6&amp;"_CA",IF(D7="Bruno",A6&amp;"_BDS",IF(D7="Daniel",A6&amp;"_DR",IF(D7="Monet",A6&amp;"_MW","")))))))</f>
        <v>2014-06-24_G-003 _PB</v>
      </c>
      <c r="G7" s="83">
        <v>42571</v>
      </c>
      <c r="H7" s="83">
        <v>42573</v>
      </c>
      <c r="I7" s="106"/>
      <c r="J7" s="81" t="str">
        <f>IF(AND(NOT(OR(G7="",G7="Ø")),H7=""),"In Progress",IF(AND(NOT(OR(H7="Ø",H7="")),NOT(OR(G7="Ø",G7=""))),"Completed",""))</f>
        <v>Completed</v>
      </c>
      <c r="K7" s="107"/>
      <c r="L7" s="107"/>
      <c r="M7" s="4"/>
      <c r="N7" s="108"/>
      <c r="O7" s="166"/>
    </row>
    <row r="8" spans="1:15">
      <c r="A8" s="109" t="s">
        <v>36</v>
      </c>
      <c r="B8" s="109" t="s">
        <v>37</v>
      </c>
      <c r="C8" s="107"/>
      <c r="D8" s="81" t="s">
        <v>32</v>
      </c>
      <c r="E8" s="81" t="s">
        <v>24</v>
      </c>
      <c r="F8" s="5" t="str">
        <f>IF(D8="Amina",A8&amp;"_AZ",IF(D8="Perry",A8&amp;"_PB",IF(D8="Gina",A8&amp;"_GB",IF(D8="Cameron",A8&amp;"_CA",IF(D8="Bruno",A8&amp;"_BDS",IF(D8="Daniel",A8&amp;"_DR",IF(D8="Monet",A8&amp;"_MW","")))))))</f>
        <v>2014-06-24_G-004 _AZ</v>
      </c>
      <c r="G8" s="83">
        <v>42594</v>
      </c>
      <c r="H8" s="83">
        <v>42601</v>
      </c>
      <c r="I8" s="106">
        <v>42612</v>
      </c>
      <c r="J8" s="81" t="str">
        <f>IF(AND(NOT(OR(G8="",G8="Ø")),H8=""),"In Progress",IF(AND(NOT(OR(H8="Ø",H8="")),NOT(OR(G8="Ø",G8=""))),"Completed",""))</f>
        <v>Completed</v>
      </c>
      <c r="K8" s="107"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6=""),"In Progress",IF(AND(J8="Untraceable",J9="Untraceable"),"Untraceable",IF(AND(NOT(OR(H8="Ø",H8="")),NOT(OR(H9="Ø",H9="")),NOT(OR(I6="Ø",I6=""))),"Completed",IF(AND(J8="Incomplete",J9="Incomplete"),"Incomplete",IF(AND(J8="Other",J9="Other"),"Other",""))))))))))))</f>
        <v>Completed</v>
      </c>
      <c r="L8" s="107" t="s">
        <v>0</v>
      </c>
      <c r="M8" s="4"/>
      <c r="N8" s="108" t="s">
        <v>25</v>
      </c>
      <c r="O8" s="166" t="s">
        <v>38</v>
      </c>
    </row>
    <row r="9" spans="1:15">
      <c r="A9" s="107"/>
      <c r="B9" s="107"/>
      <c r="C9" s="107"/>
      <c r="D9" s="81" t="s">
        <v>30</v>
      </c>
      <c r="E9" s="81" t="s">
        <v>24</v>
      </c>
      <c r="F9" s="5" t="str">
        <f>IF(D9="Amina",A8&amp;"_AZ",IF(D9="Perry",A8&amp;"_PB",IF(D9="Gina",A8&amp;"_GB",IF(D9="Cameron",A8&amp;"_CA",IF(D9="Bruno",A8&amp;"_BDS",IF(D9="Daniel",A8&amp;"_DR",IF(D9="Monet",A8&amp;"_MW","")))))))</f>
        <v>2014-06-24_G-004 _PB</v>
      </c>
      <c r="G9" s="83">
        <v>42606</v>
      </c>
      <c r="H9" s="83">
        <v>42612</v>
      </c>
      <c r="I9" s="106"/>
      <c r="J9" s="81" t="str">
        <f>IF(AND(NOT(OR(G9="",G9="Ø")),H9=""),"In Progress",IF(AND(NOT(OR(H9="Ø",H9="")),NOT(OR(G9="Ø",G9=""))),"Completed",""))</f>
        <v>Completed</v>
      </c>
      <c r="K9" s="107"/>
      <c r="L9" s="107"/>
      <c r="M9" s="4"/>
      <c r="N9" s="108"/>
      <c r="O9" s="166"/>
    </row>
    <row r="10" spans="1:15">
      <c r="A10" s="109" t="s">
        <v>39</v>
      </c>
      <c r="B10" s="109" t="s">
        <v>40</v>
      </c>
      <c r="C10" s="107"/>
      <c r="D10" s="81" t="s">
        <v>30</v>
      </c>
      <c r="E10" s="81" t="s">
        <v>24</v>
      </c>
      <c r="F10" s="5" t="str">
        <f>IF(D10="Amina",A10&amp;"_AZ",IF(D10="Perry",A10&amp;"_PB",IF(D10="Gina",A10&amp;"_GB",IF(D10="Cameron",A10&amp;"_CA",IF(D10="Bruno",A10&amp;"_BDS",IF(D10="Daniel",A10&amp;"_DR",IF(D10="Monet",A10&amp;"_MW","")))))))</f>
        <v>2014-06-24_G-005_PB</v>
      </c>
      <c r="G10" s="83">
        <v>42566</v>
      </c>
      <c r="H10" s="83">
        <v>42570</v>
      </c>
      <c r="I10" s="106">
        <v>42587</v>
      </c>
      <c r="J10" s="81" t="str">
        <f>IF(AND(NOT(OR(G10="",G10="Ø")),H10=""),"In Progress",IF(AND(NOT(OR(H10="Ø",H10="")),NOT(OR(G10="Ø",G10=""))),"Completed",""))</f>
        <v>Completed</v>
      </c>
      <c r="K10" s="107"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8=""),"In Progress",IF(AND(J10="Untraceable",J11="Untraceable"),"Untraceable",IF(AND(NOT(OR(H10="Ø",H10="")),NOT(OR(H11="Ø",H11="")),NOT(OR(I8="Ø",I8=""))),"Completed",IF(AND(J10="Incomplete",J11="Incomplete"),"Incomplete",IF(AND(J10="Other",J11="Other"),"Other",""))))))))))))</f>
        <v>Completed</v>
      </c>
      <c r="L10" s="107" t="s">
        <v>0</v>
      </c>
      <c r="M10" s="4"/>
      <c r="N10" s="108" t="s">
        <v>25</v>
      </c>
      <c r="O10" s="166" t="s">
        <v>41</v>
      </c>
    </row>
    <row r="11" spans="1:15">
      <c r="A11" s="107"/>
      <c r="B11" s="107"/>
      <c r="C11" s="107"/>
      <c r="D11" s="81" t="s">
        <v>32</v>
      </c>
      <c r="E11" s="81" t="s">
        <v>24</v>
      </c>
      <c r="F11" s="5" t="str">
        <f>IF(D11="Amina",A10&amp;"_AZ",IF(D11="Perry",A10&amp;"_PB",IF(D11="Gina",A10&amp;"_GB",IF(D11="Cameron",A10&amp;"_CA",IF(D11="Bruno",A10&amp;"_BDS",IF(D11="Daniel",A10&amp;"_DR",IF(D11="Monet",A10&amp;"_MW","")))))))</f>
        <v>2014-06-24_G-005_AZ</v>
      </c>
      <c r="G11" s="83">
        <v>42571</v>
      </c>
      <c r="H11" s="83">
        <v>42584</v>
      </c>
      <c r="I11" s="106"/>
      <c r="J11" s="81" t="str">
        <f>IF(AND(NOT(OR(G11="",G11="Ø")),H11=""),"In Progress",IF(AND(NOT(OR(H11="Ø",H11="")),NOT(OR(G11="Ø",G11=""))),"Completed",""))</f>
        <v>Completed</v>
      </c>
      <c r="K11" s="107"/>
      <c r="L11" s="107"/>
      <c r="M11" s="4"/>
      <c r="N11" s="108"/>
      <c r="O11" s="166"/>
    </row>
    <row r="12" spans="1:15">
      <c r="A12" s="109" t="s">
        <v>42</v>
      </c>
      <c r="B12" s="109" t="s">
        <v>43</v>
      </c>
      <c r="C12" s="107"/>
      <c r="D12" s="81" t="s">
        <v>30</v>
      </c>
      <c r="E12" s="81" t="s">
        <v>24</v>
      </c>
      <c r="F12" s="5" t="str">
        <f>IF(D12="Amina",A12&amp;"_AZ",IF(D12="Perry",A12&amp;"_PB",IF(D12="Gina",A12&amp;"_GB",IF(D12="Cameron",A12&amp;"_CA",IF(D12="Bruno",A12&amp;"_BDS",IF(D12="Daniel",A12&amp;"_DR",IF(D12="Monet",A12&amp;"_MW","")))))))</f>
        <v>2014-06-24_G-006_PB</v>
      </c>
      <c r="G12" s="83">
        <v>42598</v>
      </c>
      <c r="H12" s="83">
        <v>42606</v>
      </c>
      <c r="I12" s="106">
        <v>42626</v>
      </c>
      <c r="J12" s="81" t="str">
        <f>IF(AND(NOT(OR(G12="",G12="Ø")),H12=""),"In Progress",IF(AND(NOT(OR(H12="Ø",H12="")),NOT(OR(G12="Ø",G12=""))),"Completed",""))</f>
        <v>Completed</v>
      </c>
      <c r="K12" s="107" t="s">
        <v>0</v>
      </c>
      <c r="L12" s="107" t="s">
        <v>0</v>
      </c>
      <c r="M12" s="4"/>
      <c r="N12" s="108" t="s">
        <v>25</v>
      </c>
      <c r="O12" s="166" t="s">
        <v>44</v>
      </c>
    </row>
    <row r="13" spans="1:15">
      <c r="A13" s="107"/>
      <c r="B13" s="107"/>
      <c r="C13" s="107"/>
      <c r="D13" s="81" t="s">
        <v>32</v>
      </c>
      <c r="E13" s="81" t="s">
        <v>24</v>
      </c>
      <c r="F13" s="5" t="str">
        <f>IF(D13="Amina",A12&amp;"_AZ",IF(D13="Perry",A12&amp;"_PB",IF(D13="Gina",A12&amp;"_GB",IF(D13="Cameron",A12&amp;"_CA",IF(D13="Bruno",A12&amp;"_BDS",IF(D13="Daniel",A12&amp;"_DR",IF(D13="Monet",A12&amp;"_MW","")))))))</f>
        <v>2014-06-24_G-006_AZ</v>
      </c>
      <c r="G13" s="83">
        <v>42608</v>
      </c>
      <c r="H13" s="83">
        <v>42620</v>
      </c>
      <c r="I13" s="106"/>
      <c r="J13" s="81" t="str">
        <f>IF(AND(NOT(OR(G13="",G13="Ø")),H13=""),"In Progress",IF(AND(NOT(OR(H13="Ø",H13="")),NOT(OR(G13="Ø",G13=""))),"Completed",""))</f>
        <v>Completed</v>
      </c>
      <c r="K13" s="107"/>
      <c r="L13" s="107"/>
      <c r="M13" s="4"/>
      <c r="N13" s="108"/>
      <c r="O13" s="166"/>
    </row>
    <row r="14" spans="1:15">
      <c r="A14" s="109" t="s">
        <v>45</v>
      </c>
      <c r="B14" s="109" t="s">
        <v>46</v>
      </c>
      <c r="C14" s="107"/>
      <c r="D14" s="81" t="s">
        <v>32</v>
      </c>
      <c r="E14" s="81" t="s">
        <v>24</v>
      </c>
      <c r="F14" s="5" t="str">
        <f>IF(D14="Amina",A14&amp;"_AZ",IF(D14="Perry",A14&amp;"_PB",IF(D14="Gina",A14&amp;"_GB",IF(D14="Cameron",A14&amp;"_CA",IF(D14="Bruno",A14&amp;"_BDS",IF(D14="Daniel",A14&amp;"_DR",IF(D14="Monet",A14&amp;"_MW","")))))))</f>
        <v>2014-06-24_G-007_AZ</v>
      </c>
      <c r="G14" s="83">
        <v>42606</v>
      </c>
      <c r="H14" s="83">
        <v>42607</v>
      </c>
      <c r="I14" s="106">
        <v>42657</v>
      </c>
      <c r="J14" s="81" t="str">
        <f>IF(AND(NOT(OR(G14="",G14="Ø")),H14=""),"In Progress",IF(AND(NOT(OR(H14="Ø",H14="")),NOT(OR(G14="Ø",G14=""))),"Completed",""))</f>
        <v>Completed</v>
      </c>
      <c r="K14" s="107"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12=""),"In Progress",IF(AND(J14="Untraceable",J15="Untraceable"),"Untraceable",IF(AND(NOT(OR(H14="Ø",H14="")),NOT(OR(H15="Ø",H15="")),NOT(OR(I12="Ø",I12=""))),"Completed",IF(AND(J14="Incomplete",J15="Incomplete"),"Incomplete",IF(AND(J14="Other",J15="Other"),"Other",""))))))))))))</f>
        <v>Completed</v>
      </c>
      <c r="L14" s="107" t="s">
        <v>0</v>
      </c>
      <c r="M14" s="4"/>
      <c r="N14" s="108" t="s">
        <v>25</v>
      </c>
      <c r="O14" s="166" t="s">
        <v>47</v>
      </c>
    </row>
    <row r="15" spans="1:15">
      <c r="A15" s="107"/>
      <c r="B15" s="107"/>
      <c r="C15" s="107"/>
      <c r="D15" s="81" t="s">
        <v>23</v>
      </c>
      <c r="E15" s="81" t="s">
        <v>24</v>
      </c>
      <c r="F15" s="5" t="str">
        <f>IF(D15="Amina",A14&amp;"_AZ",IF(D15="Perry",A14&amp;"_PB",IF(D15="Gina",A14&amp;"_GB",IF(D15="Cameron",A14&amp;"_CA",IF(D15="Bruno",A14&amp;"_BDS",IF(D15="Daniel",A14&amp;"_DR",IF(D15="Monet",A14&amp;"_MW","")))))))</f>
        <v>2014-06-24_G-007_CA</v>
      </c>
      <c r="G15" s="83">
        <v>42608</v>
      </c>
      <c r="H15" s="83">
        <v>42612</v>
      </c>
      <c r="I15" s="106"/>
      <c r="J15" s="81" t="str">
        <f>IF(AND(NOT(OR(G15="",G15="Ø")),H15=""),"In Progress",IF(AND(NOT(OR(H15="Ø",H15="")),NOT(OR(G15="Ø",G15=""))),"Completed",""))</f>
        <v>Completed</v>
      </c>
      <c r="K15" s="107"/>
      <c r="L15" s="107"/>
      <c r="M15" s="4"/>
      <c r="N15" s="108"/>
      <c r="O15" s="166"/>
    </row>
    <row r="16" spans="1:15">
      <c r="A16" s="109" t="s">
        <v>48</v>
      </c>
      <c r="B16" s="109" t="s">
        <v>49</v>
      </c>
      <c r="C16" s="107"/>
      <c r="D16" s="81" t="s">
        <v>50</v>
      </c>
      <c r="E16" s="81"/>
      <c r="F16" s="5" t="str">
        <f>IF(D16="Amina",A16&amp;"_AZ",IF(D16="Perry",A16&amp;"_PB",IF(D16="Gina",A16&amp;"_GB",IF(D16="Cameron",A16&amp;"_CA",IF(D16="Bruno",A16&amp;"_BDS",IF(D16="Daniel",A16&amp;"_DR",IF(D16="Monet",A16&amp;"_MW","")))))))</f>
        <v/>
      </c>
      <c r="G16" s="83"/>
      <c r="H16" s="83"/>
      <c r="I16" s="106" t="s">
        <v>51</v>
      </c>
      <c r="J16" s="81" t="str">
        <f>IF(AND(NOT(OR(G16="",G16="Ø")),H16=""),"In Progress",IF(AND(NOT(OR(H16="Ø",H16="")),NOT(OR(G16="Ø",G16=""))),"Completed",""))</f>
        <v/>
      </c>
      <c r="K16" s="107" t="s">
        <v>1</v>
      </c>
      <c r="L16" s="107" t="str">
        <f>IF(K16="Untraceable","Ignore",IF(K16="Incomplete","Ignore",IF(K16="Other","Ignore","")))</f>
        <v>Ignore</v>
      </c>
      <c r="M16" s="4" t="s">
        <v>52</v>
      </c>
      <c r="N16" s="108" t="s">
        <v>53</v>
      </c>
      <c r="O16" s="166"/>
    </row>
    <row r="17" spans="1:15">
      <c r="A17" s="107"/>
      <c r="B17" s="107"/>
      <c r="C17" s="107"/>
      <c r="D17" s="81" t="s">
        <v>50</v>
      </c>
      <c r="E17" s="81"/>
      <c r="F17" s="5" t="str">
        <f>IF(D17="Amina",A16&amp;"_AZ",IF(D17="Perry",A16&amp;"_PB",IF(D17="Gina",A16&amp;"_GB",IF(D17="Cameron",A16&amp;"_CA",IF(D17="Bruno",A16&amp;"_BDS",IF(D17="Daniel",A16&amp;"_DR",IF(D17="Monet",A16&amp;"_MW","")))))))</f>
        <v/>
      </c>
      <c r="G17" s="83"/>
      <c r="H17" s="83"/>
      <c r="I17" s="106"/>
      <c r="J17" s="81" t="str">
        <f>IF(AND(NOT(OR(G17="",G17="Ø")),H17=""),"In Progress",IF(AND(NOT(OR(H17="Ø",H17="")),NOT(OR(G17="Ø",G17=""))),"Completed",""))</f>
        <v/>
      </c>
      <c r="K17" s="107"/>
      <c r="L17" s="107"/>
      <c r="M17" s="4"/>
      <c r="N17" s="108"/>
      <c r="O17" s="166"/>
    </row>
    <row r="18" spans="1:15">
      <c r="A18" s="109" t="s">
        <v>54</v>
      </c>
      <c r="B18" s="109" t="s">
        <v>55</v>
      </c>
      <c r="C18" s="107"/>
      <c r="D18" s="81" t="s">
        <v>23</v>
      </c>
      <c r="E18" s="81" t="s">
        <v>24</v>
      </c>
      <c r="F18" s="5" t="str">
        <f>IF(D18="Amina",A18&amp;"_AZ",IF(D18="Perry",A18&amp;"_PB",IF(D18="Gina",A18&amp;"_GB",IF(D18="Cameron",A18&amp;"_CA",IF(D18="Bruno",A18&amp;"_BDS",IF(D18="Daniel",A18&amp;"_DR",IF(D18="Monet",A18&amp;"_MW","")))))))</f>
        <v>2014-06-24_G-009_CA</v>
      </c>
      <c r="G18" s="83">
        <v>42587</v>
      </c>
      <c r="H18" s="83">
        <v>42591</v>
      </c>
      <c r="I18" s="106">
        <v>42597</v>
      </c>
      <c r="J18" s="81" t="str">
        <f>IF(AND(NOT(OR(G18="",G18="Ø")),H18=""),"In Progress",IF(AND(NOT(OR(H18="Ø",H18="")),NOT(OR(G18="Ø",G18=""))),"Completed",""))</f>
        <v>Completed</v>
      </c>
      <c r="K18" s="107"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07" t="s">
        <v>0</v>
      </c>
      <c r="M18" s="4"/>
      <c r="N18" s="108" t="s">
        <v>25</v>
      </c>
      <c r="O18" s="166" t="s">
        <v>56</v>
      </c>
    </row>
    <row r="19" spans="1:15">
      <c r="A19" s="107"/>
      <c r="B19" s="107"/>
      <c r="C19" s="107"/>
      <c r="D19" s="81" t="s">
        <v>30</v>
      </c>
      <c r="E19" s="81" t="s">
        <v>24</v>
      </c>
      <c r="F19" s="5" t="str">
        <f>IF(D19="Amina",A18&amp;"_AZ",IF(D19="Perry",A18&amp;"_PB",IF(D19="Gina",A18&amp;"_GB",IF(D19="Cameron",A18&amp;"_CA",IF(D19="Bruno",A18&amp;"_BDS",IF(D19="Daniel",A18&amp;"_DR",IF(D19="Monet",A18&amp;"_MW","")))))))</f>
        <v>2014-06-24_G-009_PB</v>
      </c>
      <c r="G19" s="83">
        <v>42592</v>
      </c>
      <c r="H19" s="83">
        <v>42597</v>
      </c>
      <c r="I19" s="106"/>
      <c r="J19" s="81" t="str">
        <f>IF(AND(NOT(OR(G19="",G19="Ø")),H19=""),"In Progress",IF(AND(NOT(OR(H19="Ø",H19="")),NOT(OR(G19="Ø",G19=""))),"Completed",""))</f>
        <v>Completed</v>
      </c>
      <c r="K19" s="107"/>
      <c r="L19" s="107"/>
      <c r="M19" s="4"/>
      <c r="N19" s="108"/>
      <c r="O19" s="166"/>
    </row>
    <row r="20" spans="1:15">
      <c r="A20" s="109" t="s">
        <v>57</v>
      </c>
      <c r="B20" s="109" t="s">
        <v>58</v>
      </c>
      <c r="C20" s="107"/>
      <c r="D20" s="81" t="s">
        <v>32</v>
      </c>
      <c r="E20" s="81" t="s">
        <v>24</v>
      </c>
      <c r="F20" s="5" t="str">
        <f>IF(D20="Amina",A20&amp;"_AZ",IF(D20="Perry",A20&amp;"_PB",IF(D20="Gina",A20&amp;"_GB",IF(D20="Cameron",A20&amp;"_CA",IF(D20="Bruno",A20&amp;"_BDS",IF(D20="Daniel",A20&amp;"_DR",IF(D20="Monet",A20&amp;"_MW","")))))))</f>
        <v>2014-06-24_G-010_AZ</v>
      </c>
      <c r="G20" s="83">
        <v>42601</v>
      </c>
      <c r="H20" s="83">
        <v>42605</v>
      </c>
      <c r="I20" s="106">
        <v>42625</v>
      </c>
      <c r="J20" s="81" t="str">
        <f>IF(AND(NOT(OR(G20="",G20="Ø")),H20=""),"In Progress",IF(AND(NOT(OR(H20="Ø",H20="")),NOT(OR(G20="Ø",G20=""))),"Completed",""))</f>
        <v>Completed</v>
      </c>
      <c r="K20" s="107"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07" t="s">
        <v>0</v>
      </c>
      <c r="M20" s="4"/>
      <c r="N20" s="108" t="s">
        <v>25</v>
      </c>
      <c r="O20" s="166" t="s">
        <v>59</v>
      </c>
    </row>
    <row r="21" spans="1:15">
      <c r="A21" s="107"/>
      <c r="B21" s="107"/>
      <c r="C21" s="107"/>
      <c r="D21" s="81" t="s">
        <v>27</v>
      </c>
      <c r="E21" s="81" t="s">
        <v>24</v>
      </c>
      <c r="F21" s="5" t="str">
        <f>IF(D21="Amina",A20&amp;"_AZ",IF(D21="Perry",A20&amp;"_PB",IF(D21="Gina",A20&amp;"_GB",IF(D21="Cameron",A20&amp;"_CA",IF(D21="Bruno",A20&amp;"_BDS",IF(D21="Daniel",A20&amp;"_DR",IF(D21="Monet",A20&amp;"_MW","")))))))</f>
        <v>2014-06-24_G-010_GB</v>
      </c>
      <c r="G21" s="83">
        <v>42604</v>
      </c>
      <c r="H21" s="83">
        <v>42606</v>
      </c>
      <c r="I21" s="106"/>
      <c r="J21" s="81" t="str">
        <f>IF(AND(NOT(OR(G21="",G21="Ø")),H21=""),"In Progress",IF(AND(NOT(OR(H21="Ø",H21="")),NOT(OR(G21="Ø",G21=""))),"Completed",""))</f>
        <v>Completed</v>
      </c>
      <c r="K21" s="107"/>
      <c r="L21" s="107"/>
      <c r="M21" s="4"/>
      <c r="N21" s="108"/>
      <c r="O21" s="166"/>
    </row>
    <row r="22" spans="1:15">
      <c r="A22" s="109" t="s">
        <v>60</v>
      </c>
      <c r="B22" s="109" t="s">
        <v>61</v>
      </c>
      <c r="C22" s="107"/>
      <c r="D22" s="81" t="s">
        <v>30</v>
      </c>
      <c r="E22" s="81" t="s">
        <v>24</v>
      </c>
      <c r="F22" s="5" t="str">
        <f>IF(D22="Amina",A22&amp;"_AZ",IF(D22="Perry",A22&amp;"_PB",IF(D22="Gina",A22&amp;"_GB",IF(D22="Cameron",A22&amp;"_CA",IF(D22="Bruno",A22&amp;"_BDS",IF(D22="Daniel",A22&amp;"_DR",IF(D22="Monet",A22&amp;"_MW","")))))))</f>
        <v>2014-06-24_G-011_PB</v>
      </c>
      <c r="G22" s="83">
        <v>42615</v>
      </c>
      <c r="H22" s="83">
        <v>42619</v>
      </c>
      <c r="I22" s="106">
        <v>42625</v>
      </c>
      <c r="J22" s="81" t="str">
        <f>IF(AND(NOT(OR(G22="",G22="Ø")),H22=""),"In Progress",IF(AND(NOT(OR(H22="Ø",H22="")),NOT(OR(G22="Ø",G22=""))),"Completed",""))</f>
        <v>Completed</v>
      </c>
      <c r="K22" s="107"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07" t="s">
        <v>0</v>
      </c>
      <c r="M22" s="4"/>
      <c r="N22" s="108" t="s">
        <v>25</v>
      </c>
      <c r="O22" s="166" t="s">
        <v>62</v>
      </c>
    </row>
    <row r="23" spans="1:15">
      <c r="A23" s="107"/>
      <c r="B23" s="107"/>
      <c r="C23" s="107"/>
      <c r="D23" s="81" t="s">
        <v>23</v>
      </c>
      <c r="E23" s="81" t="s">
        <v>24</v>
      </c>
      <c r="F23" s="5" t="str">
        <f>IF(D23="Amina",A22&amp;"_AZ",IF(D23="Perry",A22&amp;"_PB",IF(D23="Gina",A22&amp;"_GB",IF(D23="Cameron",A22&amp;"_CA",IF(D23="Bruno",A22&amp;"_BDS",IF(D23="Daniel",A22&amp;"_DR",IF(D23="Monet",A22&amp;"_MW","")))))))</f>
        <v>2014-06-24_G-011_CA</v>
      </c>
      <c r="G23" s="83">
        <v>42620</v>
      </c>
      <c r="H23" s="83">
        <v>42620</v>
      </c>
      <c r="I23" s="106"/>
      <c r="J23" s="81" t="str">
        <f>IF(AND(NOT(OR(G23="",G23="Ø")),H23=""),"In Progress",IF(AND(NOT(OR(H23="Ø",H23="")),NOT(OR(G23="Ø",G23=""))),"Completed",""))</f>
        <v>Completed</v>
      </c>
      <c r="K23" s="107"/>
      <c r="L23" s="107"/>
      <c r="M23" s="4"/>
      <c r="N23" s="108"/>
      <c r="O23" s="166"/>
    </row>
    <row r="24" spans="1:15">
      <c r="A24" s="109" t="s">
        <v>63</v>
      </c>
      <c r="B24" s="109" t="s">
        <v>64</v>
      </c>
      <c r="C24" s="107"/>
      <c r="D24" s="81" t="s">
        <v>23</v>
      </c>
      <c r="E24" s="81" t="s">
        <v>24</v>
      </c>
      <c r="F24" s="5" t="str">
        <f>IF(D24="Amina",A24&amp;"_AZ",IF(D24="Perry",A24&amp;"_PB",IF(D24="Gina",A24&amp;"_GB",IF(D24="Cameron",A24&amp;"_CA",IF(D24="Bruno",A24&amp;"_BDS",IF(D24="Daniel",A24&amp;"_DR",IF(D24="Monet",A24&amp;"_MW","")))))))</f>
        <v>2014-06-24_G-012_CA</v>
      </c>
      <c r="G24" s="83">
        <v>42612</v>
      </c>
      <c r="H24" s="83">
        <v>42615</v>
      </c>
      <c r="I24" s="106">
        <v>42643</v>
      </c>
      <c r="J24" s="81" t="s">
        <v>0</v>
      </c>
      <c r="K24" s="107" t="s">
        <v>0</v>
      </c>
      <c r="L24" s="107" t="s">
        <v>0</v>
      </c>
      <c r="M24" s="4"/>
      <c r="N24" s="108" t="s">
        <v>25</v>
      </c>
      <c r="O24" s="166" t="s">
        <v>65</v>
      </c>
    </row>
    <row r="25" spans="1:15">
      <c r="A25" s="107"/>
      <c r="B25" s="107"/>
      <c r="C25" s="107"/>
      <c r="D25" s="81" t="s">
        <v>27</v>
      </c>
      <c r="E25" s="81" t="s">
        <v>24</v>
      </c>
      <c r="F25" s="5" t="str">
        <f>IF(D25="Amina",A24&amp;"_AZ",IF(D25="Perry",A24&amp;"_PB",IF(D25="Gina",A24&amp;"_GB",IF(D25="Cameron",A24&amp;"_CA",IF(D25="Bruno",A24&amp;"_BDS",IF(D25="Daniel",A24&amp;"_DR",IF(D25="Monet",A24&amp;"_MW","")))))))</f>
        <v>2014-06-24_G-012_GB</v>
      </c>
      <c r="G25" s="83">
        <v>42615</v>
      </c>
      <c r="H25" s="83">
        <v>42621</v>
      </c>
      <c r="I25" s="106"/>
      <c r="J25" s="81" t="str">
        <f>IF(AND(NOT(OR(G25="",G25="Ø")),H25=""),"In Progress",IF(AND(NOT(OR(H25="Ø",H25="")),NOT(OR(G25="Ø",G25=""))),"Completed",""))</f>
        <v>Completed</v>
      </c>
      <c r="K25" s="107"/>
      <c r="L25" s="107"/>
      <c r="M25" s="4"/>
      <c r="N25" s="108"/>
      <c r="O25" s="166"/>
    </row>
    <row r="26" spans="1:15">
      <c r="A26" s="109" t="s">
        <v>66</v>
      </c>
      <c r="B26" s="109" t="s">
        <v>67</v>
      </c>
      <c r="C26" s="107"/>
      <c r="D26" s="81" t="s">
        <v>32</v>
      </c>
      <c r="E26" s="81" t="s">
        <v>24</v>
      </c>
      <c r="F26" s="5" t="str">
        <f>IF(D26="Amina",A26&amp;"_AZ",IF(D26="Perry",A26&amp;"_PB",IF(D26="Gina",A26&amp;"_GB",IF(D26="Cameron",A26&amp;"_CA",IF(D26="Bruno",A26&amp;"_BDS",IF(D26="Daniel",A26&amp;"_DR",IF(D26="Monet",A26&amp;"_MW","")))))))</f>
        <v>2014-06-24_G-013_AZ</v>
      </c>
      <c r="G26" s="83">
        <v>42586</v>
      </c>
      <c r="H26" s="83">
        <v>42591</v>
      </c>
      <c r="I26" s="106">
        <v>42646</v>
      </c>
      <c r="J26" s="81" t="str">
        <f>IF(AND(NOT(OR(G26="",G26="Ø")),H26=""),"In Progress",IF(AND(NOT(OR(H26="Ø",H26="")),NOT(OR(G26="Ø",G26=""))),"Completed",""))</f>
        <v>Completed</v>
      </c>
      <c r="K26" s="107"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07" t="s">
        <v>0</v>
      </c>
      <c r="M26" s="4"/>
      <c r="N26" s="108" t="s">
        <v>25</v>
      </c>
      <c r="O26" s="166" t="s">
        <v>68</v>
      </c>
    </row>
    <row r="27" spans="1:15">
      <c r="A27" s="107"/>
      <c r="B27" s="107"/>
      <c r="C27" s="107"/>
      <c r="D27" s="81" t="s">
        <v>27</v>
      </c>
      <c r="E27" s="81" t="s">
        <v>24</v>
      </c>
      <c r="F27" s="5" t="str">
        <f>IF(D27="Amina",A26&amp;"_AZ",IF(D27="Perry",A26&amp;"_PB",IF(D27="Gina",A26&amp;"_GB",IF(D27="Cameron",A26&amp;"_CA",IF(D27="Bruno",A26&amp;"_BDS",IF(D27="Daniel",A26&amp;"_DR",IF(D27="Monet",A26&amp;"_MW","")))))))</f>
        <v>2014-06-24_G-013_GB</v>
      </c>
      <c r="G27" s="83">
        <v>42612</v>
      </c>
      <c r="H27" s="83">
        <v>42615</v>
      </c>
      <c r="I27" s="106"/>
      <c r="J27" s="81" t="str">
        <f>IF(AND(NOT(OR(G27="",G27="Ø")),H27=""),"In Progress",IF(AND(NOT(OR(H27="Ø",H27="")),NOT(OR(G27="Ø",G27=""))),"Completed",""))</f>
        <v>Completed</v>
      </c>
      <c r="K27" s="107"/>
      <c r="L27" s="107"/>
      <c r="M27" s="4"/>
      <c r="N27" s="108"/>
      <c r="O27" s="166"/>
    </row>
    <row r="28" spans="1:15">
      <c r="A28" s="109" t="s">
        <v>69</v>
      </c>
      <c r="B28" s="109" t="s">
        <v>70</v>
      </c>
      <c r="C28" s="107"/>
      <c r="D28" s="81" t="s">
        <v>30</v>
      </c>
      <c r="E28" s="81" t="s">
        <v>24</v>
      </c>
      <c r="F28" s="5" t="str">
        <f>IF(D28="Amina",A28&amp;"_AZ",IF(D28="Perry",A28&amp;"_PB",IF(D28="Gina",A28&amp;"_GB",IF(D28="Cameron",A28&amp;"_CA",IF(D28="Bruno",A28&amp;"_BDS",IF(D28="Daniel",A28&amp;"_DR",IF(D28="Monet",A28&amp;"_MW","")))))))</f>
        <v>2014-06-24_G-014_PB</v>
      </c>
      <c r="G28" s="83">
        <v>42576</v>
      </c>
      <c r="H28" s="83">
        <v>42578</v>
      </c>
      <c r="I28" s="106">
        <v>42612</v>
      </c>
      <c r="J28" s="81" t="str">
        <f>IF(AND(NOT(OR(G28="",G28="Ø")),H28=""),"In Progress",IF(AND(NOT(OR(H28="Ø",H28="")),NOT(OR(G28="Ø",G28=""))),"Completed",""))</f>
        <v>Completed</v>
      </c>
      <c r="K28" s="107"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07" t="s">
        <v>0</v>
      </c>
      <c r="M28" s="4"/>
      <c r="N28" s="108" t="s">
        <v>25</v>
      </c>
      <c r="O28" s="166" t="s">
        <v>71</v>
      </c>
    </row>
    <row r="29" spans="1:15">
      <c r="A29" s="107"/>
      <c r="B29" s="107"/>
      <c r="C29" s="107"/>
      <c r="D29" s="81" t="s">
        <v>32</v>
      </c>
      <c r="E29" s="81" t="s">
        <v>24</v>
      </c>
      <c r="F29" s="5" t="str">
        <f>IF(D29="Amina",A28&amp;"_AZ",IF(D29="Perry",A28&amp;"_PB",IF(D29="Gina",A28&amp;"_GB",IF(D29="Cameron",A28&amp;"_CA",IF(D29="Bruno",A28&amp;"_BDS",IF(D29="Daniel",A28&amp;"_DR",IF(D29="Monet",A28&amp;"_MW","")))))))</f>
        <v>2014-06-24_G-014_AZ</v>
      </c>
      <c r="G29" s="83">
        <v>42591</v>
      </c>
      <c r="H29" s="83">
        <v>42594</v>
      </c>
      <c r="I29" s="106"/>
      <c r="J29" s="81" t="str">
        <f>IF(AND(NOT(OR(G29="",G29="Ø")),H29=""),"In Progress",IF(AND(NOT(OR(H29="Ø",H29="")),NOT(OR(G29="Ø",G29=""))),"Completed",""))</f>
        <v>Completed</v>
      </c>
      <c r="K29" s="107"/>
      <c r="L29" s="107"/>
      <c r="M29" s="4"/>
      <c r="N29" s="108"/>
      <c r="O29" s="166"/>
    </row>
    <row r="30" spans="1:15">
      <c r="A30" s="109" t="s">
        <v>72</v>
      </c>
      <c r="B30" s="109" t="s">
        <v>73</v>
      </c>
      <c r="C30" s="107"/>
      <c r="D30" s="81" t="s">
        <v>30</v>
      </c>
      <c r="E30" s="81" t="s">
        <v>24</v>
      </c>
      <c r="F30" s="5" t="str">
        <f>IF(D30="Amina",A30&amp;"_AZ",IF(D30="Perry",A30&amp;"_PB",IF(D30="Gina",A30&amp;"_GB",IF(D30="Cameron",A30&amp;"_CA",IF(D30="Bruno",A30&amp;"_BDS",IF(D30="Daniel",A30&amp;"_DR",IF(D30="Monet",A30&amp;"_MW","")))))))</f>
        <v>2014-06-24_G-015_PB</v>
      </c>
      <c r="G30" s="83">
        <v>42590</v>
      </c>
      <c r="H30" s="83">
        <v>42592</v>
      </c>
      <c r="I30" s="106">
        <v>42612</v>
      </c>
      <c r="J30" s="81" t="str">
        <f>IF(AND(NOT(OR(G30="",G30="Ø")),H30=""),"In Progress",IF(AND(NOT(OR(H30="Ø",H30="")),NOT(OR(G30="Ø",G30=""))),"Completed",""))</f>
        <v>Completed</v>
      </c>
      <c r="K30" s="107"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07" t="s">
        <v>0</v>
      </c>
      <c r="M30" s="6"/>
      <c r="N30" s="108" t="s">
        <v>25</v>
      </c>
      <c r="O30" s="166" t="s">
        <v>74</v>
      </c>
    </row>
    <row r="31" spans="1:15">
      <c r="A31" s="107"/>
      <c r="B31" s="107"/>
      <c r="C31" s="107"/>
      <c r="D31" s="81" t="s">
        <v>32</v>
      </c>
      <c r="E31" s="81" t="s">
        <v>24</v>
      </c>
      <c r="F31" s="5" t="str">
        <f>IF(D31="Amina",A30&amp;"_AZ",IF(D31="Perry",A30&amp;"_PB",IF(D31="Gina",A30&amp;"_GB",IF(D31="Cameron",A30&amp;"_CA",IF(D31="Bruno",A30&amp;"_BDS",IF(D31="Daniel",A30&amp;"_DR",IF(D31="Monet",A30&amp;"_MW","")))))))</f>
        <v>2014-06-24_G-015_AZ</v>
      </c>
      <c r="G31" s="83">
        <v>42605</v>
      </c>
      <c r="H31" s="83">
        <v>42606</v>
      </c>
      <c r="I31" s="106"/>
      <c r="J31" s="81" t="str">
        <f>IF(AND(NOT(OR(G31="",G31="Ø")),H31=""),"In Progress",IF(AND(NOT(OR(H31="Ø",H31="")),NOT(OR(G31="Ø",G31=""))),"Completed",""))</f>
        <v>Completed</v>
      </c>
      <c r="K31" s="107"/>
      <c r="L31" s="107"/>
      <c r="M31" s="4"/>
      <c r="N31" s="108"/>
      <c r="O31" s="166"/>
    </row>
    <row r="32" spans="1:15">
      <c r="N32"/>
      <c r="O32"/>
    </row>
    <row r="33" spans="14:15">
      <c r="N33"/>
      <c r="O33"/>
    </row>
    <row r="34" spans="14:15">
      <c r="N34"/>
      <c r="O34"/>
    </row>
    <row r="35" spans="14:15">
      <c r="N35"/>
      <c r="O35"/>
    </row>
    <row r="36" spans="14:15">
      <c r="N36"/>
      <c r="O36"/>
    </row>
    <row r="37" spans="14:15">
      <c r="N37"/>
      <c r="O37"/>
    </row>
    <row r="38" spans="14:15">
      <c r="N38"/>
      <c r="O38"/>
    </row>
    <row r="39" spans="14:15">
      <c r="N39"/>
      <c r="O39"/>
    </row>
    <row r="40" spans="14:15">
      <c r="N40"/>
      <c r="O40"/>
    </row>
    <row r="41" spans="14:15">
      <c r="N41"/>
      <c r="O41"/>
    </row>
    <row r="42" spans="14:15">
      <c r="N42"/>
      <c r="O42"/>
    </row>
    <row r="43" spans="14:15">
      <c r="N43"/>
      <c r="O43"/>
    </row>
    <row r="44" spans="14:15">
      <c r="N44"/>
      <c r="O44"/>
    </row>
    <row r="45" spans="14:15">
      <c r="N45"/>
      <c r="O45"/>
    </row>
    <row r="46" spans="14:15">
      <c r="N46"/>
      <c r="O46"/>
    </row>
    <row r="47" spans="14:15">
      <c r="N47"/>
      <c r="O47"/>
    </row>
    <row r="48" spans="14:15">
      <c r="N48"/>
      <c r="O48"/>
    </row>
    <row r="49" spans="14:15">
      <c r="N49"/>
      <c r="O49"/>
    </row>
    <row r="50" spans="14:15">
      <c r="N50"/>
      <c r="O50"/>
    </row>
    <row r="51" spans="14:15">
      <c r="N51"/>
      <c r="O51"/>
    </row>
    <row r="52" spans="14:15">
      <c r="N52"/>
      <c r="O52"/>
    </row>
    <row r="53" spans="14:15">
      <c r="N53"/>
      <c r="O53"/>
    </row>
    <row r="54" spans="14:15">
      <c r="N54"/>
      <c r="O54"/>
    </row>
    <row r="55" spans="14:15">
      <c r="N55"/>
      <c r="O55"/>
    </row>
    <row r="56" spans="14:15">
      <c r="N56"/>
      <c r="O56"/>
    </row>
    <row r="57" spans="14:15">
      <c r="N57"/>
      <c r="O57"/>
    </row>
    <row r="58" spans="14:15">
      <c r="N58"/>
      <c r="O58"/>
    </row>
    <row r="59" spans="14:15">
      <c r="N59"/>
      <c r="O59"/>
    </row>
    <row r="60" spans="14:15">
      <c r="N60"/>
      <c r="O60"/>
    </row>
    <row r="61" spans="14:15">
      <c r="N61"/>
      <c r="O61"/>
    </row>
    <row r="62" spans="14:15">
      <c r="N62"/>
      <c r="O62"/>
    </row>
    <row r="63" spans="14:15">
      <c r="N63"/>
      <c r="O63"/>
    </row>
    <row r="64" spans="14:15">
      <c r="N64"/>
      <c r="O64"/>
    </row>
    <row r="65" spans="14:15">
      <c r="N65"/>
      <c r="O65"/>
    </row>
    <row r="66" spans="14:15">
      <c r="N66"/>
      <c r="O66"/>
    </row>
    <row r="67" spans="14:15">
      <c r="N67"/>
      <c r="O67"/>
    </row>
    <row r="68" spans="14:15">
      <c r="N68"/>
      <c r="O68"/>
    </row>
    <row r="69" spans="14:15">
      <c r="N69"/>
      <c r="O69"/>
    </row>
    <row r="70" spans="14:15">
      <c r="N70"/>
      <c r="O70"/>
    </row>
    <row r="71" spans="14:15">
      <c r="N71"/>
      <c r="O71"/>
    </row>
    <row r="72" spans="14:15">
      <c r="N72"/>
      <c r="O72"/>
    </row>
    <row r="73" spans="14:15">
      <c r="N73"/>
      <c r="O73"/>
    </row>
    <row r="74" spans="14:15">
      <c r="N74"/>
      <c r="O74"/>
    </row>
    <row r="75" spans="14:15">
      <c r="N75"/>
      <c r="O75"/>
    </row>
    <row r="76" spans="14:15">
      <c r="N76"/>
      <c r="O76"/>
    </row>
    <row r="77" spans="14:15">
      <c r="N77"/>
      <c r="O77"/>
    </row>
    <row r="78" spans="14:15">
      <c r="N78"/>
      <c r="O78"/>
    </row>
    <row r="79" spans="14:15">
      <c r="N79"/>
      <c r="O79"/>
    </row>
    <row r="80" spans="14:15">
      <c r="N80"/>
      <c r="O80"/>
    </row>
    <row r="81" spans="14:15">
      <c r="N81"/>
      <c r="O81"/>
    </row>
    <row r="82" spans="14:15">
      <c r="N82"/>
      <c r="O82"/>
    </row>
    <row r="83" spans="14:15">
      <c r="N83"/>
      <c r="O83"/>
    </row>
    <row r="84" spans="14:15">
      <c r="N84"/>
      <c r="O84"/>
    </row>
    <row r="85" spans="14:15">
      <c r="N85"/>
      <c r="O85"/>
    </row>
    <row r="86" spans="14:15">
      <c r="N86"/>
      <c r="O86"/>
    </row>
    <row r="87" spans="14:15">
      <c r="N87"/>
      <c r="O87"/>
    </row>
    <row r="88" spans="14:15">
      <c r="N88"/>
      <c r="O88"/>
    </row>
    <row r="89" spans="14:15">
      <c r="N89"/>
      <c r="O89"/>
    </row>
    <row r="90" spans="14:15">
      <c r="N90"/>
      <c r="O90"/>
    </row>
    <row r="91" spans="14:15">
      <c r="N91"/>
      <c r="O91"/>
    </row>
    <row r="92" spans="14:15">
      <c r="N92"/>
      <c r="O92"/>
    </row>
    <row r="93" spans="14:15">
      <c r="N93"/>
      <c r="O93"/>
    </row>
    <row r="94" spans="14:15">
      <c r="N94"/>
      <c r="O94"/>
    </row>
    <row r="95" spans="14:15">
      <c r="N95"/>
      <c r="O95"/>
    </row>
    <row r="96" spans="14:15">
      <c r="N96"/>
      <c r="O96"/>
    </row>
    <row r="97" spans="14:15">
      <c r="N97"/>
      <c r="O97"/>
    </row>
    <row r="98" spans="14:15">
      <c r="N98"/>
      <c r="O98"/>
    </row>
    <row r="99" spans="14:15">
      <c r="N99"/>
      <c r="O99"/>
    </row>
    <row r="100" spans="14:15">
      <c r="N100"/>
      <c r="O100"/>
    </row>
    <row r="101" spans="14:15">
      <c r="N101"/>
      <c r="O101"/>
    </row>
    <row r="102" spans="14:15">
      <c r="N102"/>
      <c r="O102"/>
    </row>
    <row r="103" spans="14:15">
      <c r="N103"/>
      <c r="O103"/>
    </row>
    <row r="104" spans="14:15">
      <c r="N104"/>
      <c r="O104"/>
    </row>
    <row r="105" spans="14:15">
      <c r="N105"/>
      <c r="O105"/>
    </row>
    <row r="106" spans="14:15">
      <c r="N106"/>
      <c r="O106"/>
    </row>
    <row r="107" spans="14:15">
      <c r="N107"/>
      <c r="O107"/>
    </row>
    <row r="108" spans="14:15">
      <c r="N108"/>
      <c r="O108"/>
    </row>
    <row r="109" spans="14:15">
      <c r="N109"/>
      <c r="O109"/>
    </row>
    <row r="110" spans="14:15">
      <c r="N110"/>
      <c r="O110"/>
    </row>
    <row r="111" spans="14:15">
      <c r="N111"/>
      <c r="O111"/>
    </row>
    <row r="112" spans="14:15">
      <c r="N112"/>
      <c r="O112"/>
    </row>
    <row r="113" spans="14:15">
      <c r="N113"/>
      <c r="O113"/>
    </row>
    <row r="114" spans="14:15">
      <c r="N114"/>
      <c r="O114"/>
    </row>
    <row r="115" spans="14:15">
      <c r="N115"/>
      <c r="O115"/>
    </row>
    <row r="116" spans="14:15">
      <c r="N116"/>
      <c r="O116"/>
    </row>
    <row r="117" spans="14:15">
      <c r="N117"/>
      <c r="O117"/>
    </row>
    <row r="118" spans="14:15">
      <c r="N118"/>
      <c r="O118"/>
    </row>
    <row r="119" spans="14:15">
      <c r="N119"/>
      <c r="O119"/>
    </row>
    <row r="120" spans="14:15">
      <c r="N120"/>
      <c r="O120"/>
    </row>
    <row r="121" spans="14:15">
      <c r="N121"/>
      <c r="O121"/>
    </row>
    <row r="122" spans="14:15">
      <c r="N122"/>
      <c r="O122"/>
    </row>
    <row r="123" spans="14:15">
      <c r="N123"/>
      <c r="O123"/>
    </row>
    <row r="124" spans="14:15">
      <c r="N124"/>
      <c r="O124"/>
    </row>
    <row r="125" spans="14:15">
      <c r="N125"/>
      <c r="O125"/>
    </row>
    <row r="126" spans="14:15">
      <c r="N126"/>
      <c r="O126"/>
    </row>
    <row r="127" spans="14:15">
      <c r="N127"/>
      <c r="O127"/>
    </row>
    <row r="128" spans="14:15">
      <c r="N128"/>
      <c r="O128"/>
    </row>
    <row r="129" spans="14:15">
      <c r="N129"/>
      <c r="O129"/>
    </row>
    <row r="130" spans="14:15">
      <c r="N130"/>
      <c r="O130"/>
    </row>
    <row r="131" spans="14:15">
      <c r="N131"/>
      <c r="O131"/>
    </row>
    <row r="132" spans="14:15">
      <c r="N132"/>
      <c r="O132"/>
    </row>
    <row r="133" spans="14:15">
      <c r="N133"/>
      <c r="O133"/>
    </row>
    <row r="134" spans="14:15">
      <c r="N134"/>
      <c r="O134"/>
    </row>
    <row r="135" spans="14:15">
      <c r="N135"/>
      <c r="O135"/>
    </row>
    <row r="136" spans="14:15">
      <c r="N136"/>
      <c r="O136"/>
    </row>
    <row r="137" spans="14:15">
      <c r="N137"/>
      <c r="O137"/>
    </row>
    <row r="138" spans="14:15">
      <c r="N138"/>
      <c r="O138"/>
    </row>
    <row r="139" spans="14:15">
      <c r="N139"/>
      <c r="O139"/>
    </row>
    <row r="140" spans="14:15">
      <c r="N140"/>
      <c r="O140"/>
    </row>
    <row r="141" spans="14:15">
      <c r="N141"/>
      <c r="O141"/>
    </row>
    <row r="142" spans="14:15">
      <c r="N142"/>
      <c r="O142"/>
    </row>
    <row r="143" spans="14:15">
      <c r="N143"/>
      <c r="O143"/>
    </row>
    <row r="144" spans="14:15">
      <c r="N144"/>
      <c r="O144"/>
    </row>
    <row r="145" spans="14:15">
      <c r="N145"/>
      <c r="O145"/>
    </row>
    <row r="146" spans="14:15">
      <c r="N146"/>
      <c r="O146"/>
    </row>
    <row r="147" spans="14:15">
      <c r="N147"/>
      <c r="O147"/>
    </row>
    <row r="148" spans="14:15">
      <c r="N148"/>
      <c r="O148"/>
    </row>
    <row r="149" spans="14:15">
      <c r="N149"/>
      <c r="O149"/>
    </row>
    <row r="150" spans="14:15">
      <c r="N150"/>
      <c r="O150"/>
    </row>
    <row r="151" spans="14:15">
      <c r="N151"/>
      <c r="O151"/>
    </row>
    <row r="152" spans="14:15">
      <c r="N152"/>
      <c r="O152"/>
    </row>
    <row r="153" spans="14:15">
      <c r="N153"/>
      <c r="O153"/>
    </row>
    <row r="154" spans="14:15">
      <c r="N154"/>
      <c r="O154"/>
    </row>
    <row r="155" spans="14:15">
      <c r="N155"/>
      <c r="O155"/>
    </row>
    <row r="156" spans="14:15">
      <c r="N156"/>
      <c r="O156"/>
    </row>
    <row r="157" spans="14:15">
      <c r="N157"/>
      <c r="O157"/>
    </row>
    <row r="158" spans="14:15">
      <c r="N158"/>
      <c r="O158"/>
    </row>
    <row r="159" spans="14:15">
      <c r="N159"/>
      <c r="O159"/>
    </row>
    <row r="160" spans="14:15">
      <c r="N160"/>
      <c r="O160"/>
    </row>
    <row r="161" spans="14:15">
      <c r="N161"/>
      <c r="O161"/>
    </row>
    <row r="162" spans="14:15">
      <c r="N162"/>
      <c r="O162"/>
    </row>
    <row r="163" spans="14:15">
      <c r="N163"/>
      <c r="O163"/>
    </row>
    <row r="164" spans="14:15">
      <c r="N164"/>
      <c r="O164"/>
    </row>
    <row r="165" spans="14:15">
      <c r="N165"/>
      <c r="O165"/>
    </row>
    <row r="166" spans="14:15">
      <c r="N166"/>
      <c r="O166"/>
    </row>
    <row r="167" spans="14:15">
      <c r="N167"/>
      <c r="O167"/>
    </row>
    <row r="168" spans="14:15">
      <c r="N168"/>
      <c r="O168"/>
    </row>
    <row r="169" spans="14:15">
      <c r="N169"/>
      <c r="O169"/>
    </row>
    <row r="170" spans="14:15">
      <c r="N170"/>
      <c r="O170"/>
    </row>
    <row r="171" spans="14:15">
      <c r="N171"/>
      <c r="O171"/>
    </row>
    <row r="172" spans="14:15">
      <c r="N172"/>
      <c r="O172"/>
    </row>
    <row r="173" spans="14:15">
      <c r="N173"/>
      <c r="O173"/>
    </row>
    <row r="174" spans="14:15">
      <c r="N174"/>
      <c r="O174"/>
    </row>
    <row r="175" spans="14:15">
      <c r="N175"/>
      <c r="O175"/>
    </row>
    <row r="176" spans="14:15">
      <c r="N176"/>
      <c r="O176"/>
    </row>
    <row r="177" spans="14:15">
      <c r="N177"/>
      <c r="O177"/>
    </row>
    <row r="178" spans="14:15">
      <c r="N178"/>
      <c r="O178"/>
    </row>
    <row r="179" spans="14:15">
      <c r="N179"/>
      <c r="O179"/>
    </row>
    <row r="180" spans="14:15">
      <c r="N180"/>
      <c r="O180"/>
    </row>
    <row r="181" spans="14:15">
      <c r="N181"/>
      <c r="O181"/>
    </row>
    <row r="182" spans="14:15">
      <c r="N182"/>
      <c r="O182"/>
    </row>
    <row r="183" spans="14:15">
      <c r="N183"/>
      <c r="O183"/>
    </row>
    <row r="184" spans="14:15">
      <c r="N184"/>
      <c r="O184"/>
    </row>
    <row r="185" spans="14:15">
      <c r="N185"/>
      <c r="O185"/>
    </row>
    <row r="186" spans="14:15">
      <c r="N186"/>
      <c r="O186"/>
    </row>
    <row r="187" spans="14:15">
      <c r="N187"/>
      <c r="O187"/>
    </row>
    <row r="188" spans="14:15">
      <c r="N188"/>
      <c r="O188"/>
    </row>
    <row r="189" spans="14:15">
      <c r="N189"/>
      <c r="O189"/>
    </row>
    <row r="190" spans="14:15">
      <c r="N190"/>
      <c r="O190"/>
    </row>
    <row r="191" spans="14:15">
      <c r="N191"/>
      <c r="O191"/>
    </row>
    <row r="192" spans="14:15">
      <c r="N192"/>
      <c r="O192"/>
    </row>
    <row r="193" spans="14:15">
      <c r="N193"/>
      <c r="O193"/>
    </row>
    <row r="194" spans="14:15">
      <c r="N194"/>
      <c r="O194"/>
    </row>
    <row r="195" spans="14:15">
      <c r="N195"/>
      <c r="O195"/>
    </row>
    <row r="196" spans="14:15">
      <c r="N196"/>
      <c r="O196"/>
    </row>
    <row r="197" spans="14:15">
      <c r="N197"/>
      <c r="O197"/>
    </row>
    <row r="198" spans="14:15">
      <c r="N198"/>
      <c r="O198"/>
    </row>
    <row r="199" spans="14:15">
      <c r="N199"/>
      <c r="O199"/>
    </row>
    <row r="200" spans="14:15">
      <c r="N200"/>
      <c r="O200"/>
    </row>
    <row r="201" spans="14:15">
      <c r="N201"/>
      <c r="O201"/>
    </row>
    <row r="202" spans="14:15">
      <c r="N202"/>
      <c r="O202"/>
    </row>
    <row r="203" spans="14:15">
      <c r="N203"/>
      <c r="O203"/>
    </row>
    <row r="204" spans="14:15">
      <c r="N204"/>
      <c r="O204"/>
    </row>
    <row r="205" spans="14:15">
      <c r="N205"/>
      <c r="O205"/>
    </row>
    <row r="206" spans="14:15">
      <c r="N206"/>
      <c r="O206"/>
    </row>
    <row r="207" spans="14:15">
      <c r="N207"/>
      <c r="O207"/>
    </row>
    <row r="208" spans="14:15">
      <c r="N208"/>
      <c r="O208"/>
    </row>
    <row r="209" spans="14:15">
      <c r="N209"/>
      <c r="O209"/>
    </row>
    <row r="210" spans="14:15">
      <c r="N210"/>
      <c r="O210"/>
    </row>
    <row r="211" spans="14:15">
      <c r="N211"/>
      <c r="O211"/>
    </row>
    <row r="212" spans="14:15">
      <c r="N212"/>
      <c r="O212"/>
    </row>
    <row r="213" spans="14:15">
      <c r="N213"/>
      <c r="O213"/>
    </row>
    <row r="214" spans="14:15">
      <c r="N214"/>
      <c r="O214"/>
    </row>
    <row r="215" spans="14:15">
      <c r="N215"/>
      <c r="O215"/>
    </row>
    <row r="216" spans="14:15">
      <c r="N216"/>
      <c r="O216"/>
    </row>
    <row r="217" spans="14:15">
      <c r="N217"/>
      <c r="O217"/>
    </row>
    <row r="218" spans="14:15">
      <c r="N218"/>
      <c r="O218"/>
    </row>
    <row r="219" spans="14:15">
      <c r="N219"/>
      <c r="O219"/>
    </row>
    <row r="220" spans="14:15">
      <c r="N220"/>
      <c r="O220"/>
    </row>
    <row r="221" spans="14:15">
      <c r="N221"/>
      <c r="O221"/>
    </row>
    <row r="222" spans="14:15">
      <c r="N222"/>
      <c r="O222"/>
    </row>
    <row r="223" spans="14:15">
      <c r="N223"/>
      <c r="O223"/>
    </row>
    <row r="224" spans="14:15">
      <c r="N224"/>
      <c r="O224"/>
    </row>
    <row r="225" spans="14:15">
      <c r="N225"/>
      <c r="O225"/>
    </row>
    <row r="226" spans="14:15">
      <c r="N226"/>
      <c r="O226"/>
    </row>
    <row r="227" spans="14:15">
      <c r="N227"/>
      <c r="O227"/>
    </row>
    <row r="228" spans="14:15">
      <c r="N228"/>
      <c r="O228"/>
    </row>
    <row r="229" spans="14:15">
      <c r="N229"/>
      <c r="O229"/>
    </row>
    <row r="230" spans="14:15">
      <c r="N230"/>
      <c r="O230"/>
    </row>
    <row r="231" spans="14:15">
      <c r="N231"/>
      <c r="O231"/>
    </row>
    <row r="232" spans="14:15">
      <c r="N232"/>
      <c r="O232"/>
    </row>
    <row r="233" spans="14:15">
      <c r="N233"/>
      <c r="O233"/>
    </row>
    <row r="234" spans="14:15">
      <c r="N234"/>
      <c r="O234"/>
    </row>
    <row r="235" spans="14:15">
      <c r="N235"/>
      <c r="O235"/>
    </row>
    <row r="236" spans="14:15">
      <c r="N236"/>
      <c r="O236"/>
    </row>
    <row r="237" spans="14:15">
      <c r="N237"/>
      <c r="O237"/>
    </row>
    <row r="238" spans="14:15">
      <c r="N238"/>
      <c r="O238"/>
    </row>
    <row r="239" spans="14:15">
      <c r="N239"/>
      <c r="O239"/>
    </row>
    <row r="240" spans="14:15">
      <c r="N240"/>
      <c r="O240"/>
    </row>
    <row r="241" spans="14:15">
      <c r="N241"/>
      <c r="O241"/>
    </row>
    <row r="242" spans="14:15">
      <c r="N242"/>
      <c r="O242"/>
    </row>
    <row r="243" spans="14:15">
      <c r="N243"/>
      <c r="O243"/>
    </row>
    <row r="244" spans="14:15">
      <c r="N244"/>
      <c r="O244"/>
    </row>
    <row r="245" spans="14:15">
      <c r="N245"/>
      <c r="O245"/>
    </row>
    <row r="246" spans="14:15">
      <c r="N246"/>
      <c r="O246"/>
    </row>
    <row r="247" spans="14:15">
      <c r="N247"/>
      <c r="O247"/>
    </row>
    <row r="248" spans="14:15">
      <c r="N248"/>
      <c r="O248"/>
    </row>
    <row r="249" spans="14:15">
      <c r="N249"/>
      <c r="O249"/>
    </row>
    <row r="250" spans="14:15">
      <c r="N250"/>
      <c r="O250"/>
    </row>
    <row r="251" spans="14:15">
      <c r="N251"/>
      <c r="O251"/>
    </row>
    <row r="252" spans="14:15">
      <c r="N252"/>
      <c r="O252"/>
    </row>
    <row r="253" spans="14:15">
      <c r="N253"/>
      <c r="O253"/>
    </row>
    <row r="254" spans="14:15">
      <c r="N254"/>
      <c r="O254"/>
    </row>
    <row r="255" spans="14:15">
      <c r="N255"/>
      <c r="O255"/>
    </row>
    <row r="256" spans="14:15">
      <c r="N256"/>
      <c r="O256"/>
    </row>
    <row r="257" spans="14:15">
      <c r="N257"/>
      <c r="O257"/>
    </row>
    <row r="258" spans="14:15">
      <c r="N258"/>
      <c r="O258"/>
    </row>
    <row r="259" spans="14:15">
      <c r="N259"/>
      <c r="O259"/>
    </row>
    <row r="260" spans="14:15">
      <c r="N260"/>
      <c r="O260"/>
    </row>
    <row r="261" spans="14:15">
      <c r="N261"/>
      <c r="O261"/>
    </row>
    <row r="262" spans="14:15">
      <c r="N262"/>
      <c r="O262"/>
    </row>
    <row r="263" spans="14:15">
      <c r="N263"/>
      <c r="O263"/>
    </row>
    <row r="264" spans="14:15">
      <c r="N264"/>
      <c r="O264"/>
    </row>
    <row r="265" spans="14:15">
      <c r="N265"/>
      <c r="O265"/>
    </row>
    <row r="266" spans="14:15">
      <c r="N266"/>
      <c r="O266"/>
    </row>
    <row r="267" spans="14:15">
      <c r="N267"/>
      <c r="O267"/>
    </row>
    <row r="268" spans="14:15">
      <c r="N268"/>
      <c r="O268"/>
    </row>
    <row r="269" spans="14:15">
      <c r="N269"/>
      <c r="O269"/>
    </row>
    <row r="270" spans="14:15">
      <c r="N270"/>
      <c r="O270"/>
    </row>
    <row r="271" spans="14:15">
      <c r="N271"/>
      <c r="O271"/>
    </row>
    <row r="272" spans="14:15">
      <c r="N272"/>
      <c r="O272"/>
    </row>
    <row r="273" spans="14:15">
      <c r="N273"/>
      <c r="O273"/>
    </row>
    <row r="274" spans="14:15">
      <c r="N274"/>
      <c r="O274"/>
    </row>
    <row r="275" spans="14:15">
      <c r="N275"/>
      <c r="O275"/>
    </row>
    <row r="276" spans="14:15">
      <c r="N276"/>
      <c r="O276"/>
    </row>
    <row r="277" spans="14:15">
      <c r="N277"/>
      <c r="O277"/>
    </row>
    <row r="278" spans="14:15">
      <c r="N278"/>
      <c r="O278"/>
    </row>
    <row r="279" spans="14:15">
      <c r="N279"/>
      <c r="O279"/>
    </row>
    <row r="280" spans="14:15">
      <c r="N280"/>
      <c r="O280"/>
    </row>
    <row r="281" spans="14:15">
      <c r="N281"/>
      <c r="O281"/>
    </row>
    <row r="282" spans="14:15">
      <c r="N282"/>
      <c r="O282"/>
    </row>
    <row r="283" spans="14:15">
      <c r="N283"/>
      <c r="O283"/>
    </row>
    <row r="284" spans="14:15">
      <c r="N284"/>
      <c r="O284"/>
    </row>
    <row r="285" spans="14:15">
      <c r="N285"/>
      <c r="O285"/>
    </row>
    <row r="286" spans="14:15">
      <c r="N286"/>
      <c r="O286"/>
    </row>
    <row r="287" spans="14:15">
      <c r="N287"/>
      <c r="O287"/>
    </row>
    <row r="288" spans="14:15">
      <c r="N288"/>
      <c r="O288"/>
    </row>
    <row r="289" spans="14:15">
      <c r="N289"/>
      <c r="O289"/>
    </row>
    <row r="290" spans="14:15">
      <c r="N290"/>
      <c r="O290"/>
    </row>
    <row r="291" spans="14:15">
      <c r="N291"/>
      <c r="O291"/>
    </row>
    <row r="292" spans="14:15">
      <c r="N292"/>
      <c r="O292"/>
    </row>
    <row r="293" spans="14:15">
      <c r="N293"/>
      <c r="O293"/>
    </row>
    <row r="294" spans="14:15">
      <c r="N294"/>
      <c r="O294"/>
    </row>
    <row r="295" spans="14:15">
      <c r="N295"/>
      <c r="O295"/>
    </row>
    <row r="296" spans="14:15">
      <c r="N296"/>
      <c r="O296"/>
    </row>
    <row r="297" spans="14:15">
      <c r="N297"/>
      <c r="O297"/>
    </row>
    <row r="298" spans="14:15">
      <c r="N298"/>
      <c r="O298"/>
    </row>
    <row r="299" spans="14:15">
      <c r="N299"/>
      <c r="O299"/>
    </row>
    <row r="300" spans="14:15">
      <c r="N300"/>
      <c r="O300"/>
    </row>
    <row r="301" spans="14:15">
      <c r="N301"/>
      <c r="O301"/>
    </row>
    <row r="302" spans="14:15">
      <c r="N302"/>
      <c r="O302"/>
    </row>
    <row r="303" spans="14:15">
      <c r="N303"/>
      <c r="O303"/>
    </row>
    <row r="304" spans="14:15">
      <c r="N304"/>
      <c r="O304"/>
    </row>
    <row r="305" spans="14:15">
      <c r="N305"/>
      <c r="O305"/>
    </row>
    <row r="306" spans="14:15">
      <c r="N306"/>
      <c r="O306"/>
    </row>
    <row r="307" spans="14:15">
      <c r="N307"/>
      <c r="O307"/>
    </row>
    <row r="308" spans="14:15">
      <c r="N308"/>
      <c r="O308"/>
    </row>
    <row r="309" spans="14:15">
      <c r="N309"/>
      <c r="O309"/>
    </row>
    <row r="310" spans="14:15">
      <c r="N310"/>
      <c r="O310"/>
    </row>
    <row r="311" spans="14:15">
      <c r="N311"/>
      <c r="O311"/>
    </row>
    <row r="312" spans="14:15">
      <c r="N312"/>
      <c r="O312"/>
    </row>
    <row r="313" spans="14:15">
      <c r="N313"/>
      <c r="O313"/>
    </row>
    <row r="314" spans="14:15">
      <c r="N314"/>
      <c r="O314"/>
    </row>
    <row r="315" spans="14:15">
      <c r="N315"/>
      <c r="O315"/>
    </row>
    <row r="316" spans="14:15">
      <c r="N316"/>
      <c r="O316"/>
    </row>
    <row r="317" spans="14:15">
      <c r="N317"/>
      <c r="O317"/>
    </row>
    <row r="318" spans="14:15">
      <c r="N318"/>
      <c r="O318"/>
    </row>
    <row r="319" spans="14:15">
      <c r="N319"/>
      <c r="O319"/>
    </row>
    <row r="320" spans="14:15">
      <c r="N320"/>
      <c r="O320"/>
    </row>
    <row r="321" spans="14:15">
      <c r="N321"/>
      <c r="O321"/>
    </row>
    <row r="322" spans="14:15">
      <c r="N322"/>
      <c r="O322"/>
    </row>
    <row r="323" spans="14:15">
      <c r="N323"/>
      <c r="O323"/>
    </row>
    <row r="324" spans="14:15">
      <c r="N324"/>
      <c r="O324"/>
    </row>
    <row r="325" spans="14:15">
      <c r="N325"/>
      <c r="O325"/>
    </row>
    <row r="326" spans="14:15">
      <c r="N326"/>
      <c r="O326"/>
    </row>
    <row r="327" spans="14:15">
      <c r="N327"/>
      <c r="O327"/>
    </row>
    <row r="328" spans="14:15">
      <c r="N328"/>
      <c r="O328"/>
    </row>
    <row r="329" spans="14:15">
      <c r="N329"/>
      <c r="O329"/>
    </row>
    <row r="330" spans="14:15">
      <c r="N330"/>
      <c r="O330"/>
    </row>
    <row r="331" spans="14:15">
      <c r="N331"/>
      <c r="O331"/>
    </row>
    <row r="332" spans="14:15">
      <c r="N332"/>
      <c r="O332"/>
    </row>
    <row r="333" spans="14:15">
      <c r="N333"/>
      <c r="O333"/>
    </row>
    <row r="334" spans="14:15">
      <c r="N334"/>
      <c r="O334"/>
    </row>
    <row r="335" spans="14:15">
      <c r="N335"/>
      <c r="O335"/>
    </row>
    <row r="336" spans="14:15">
      <c r="N336"/>
      <c r="O336"/>
    </row>
    <row r="337" spans="14:15">
      <c r="N337"/>
      <c r="O337"/>
    </row>
    <row r="338" spans="14:15">
      <c r="N338"/>
      <c r="O338"/>
    </row>
    <row r="339" spans="14:15">
      <c r="N339"/>
      <c r="O339"/>
    </row>
    <row r="340" spans="14:15">
      <c r="N340"/>
      <c r="O340"/>
    </row>
    <row r="341" spans="14:15">
      <c r="N341"/>
      <c r="O341"/>
    </row>
    <row r="342" spans="14:15">
      <c r="N342"/>
      <c r="O342"/>
    </row>
    <row r="343" spans="14:15">
      <c r="N343"/>
      <c r="O343"/>
    </row>
    <row r="344" spans="14:15">
      <c r="N344"/>
      <c r="O344"/>
    </row>
    <row r="345" spans="14:15">
      <c r="N345"/>
      <c r="O345"/>
    </row>
    <row r="346" spans="14:15">
      <c r="N346"/>
      <c r="O346"/>
    </row>
    <row r="347" spans="14:15">
      <c r="N347"/>
      <c r="O347"/>
    </row>
    <row r="348" spans="14:15">
      <c r="N348"/>
      <c r="O348"/>
    </row>
    <row r="349" spans="14:15">
      <c r="N349"/>
      <c r="O349"/>
    </row>
    <row r="350" spans="14:15">
      <c r="N350"/>
      <c r="O350"/>
    </row>
    <row r="351" spans="14:15">
      <c r="N351"/>
      <c r="O351"/>
    </row>
    <row r="352" spans="14:15">
      <c r="N352"/>
      <c r="O352"/>
    </row>
    <row r="353" spans="14:15">
      <c r="N353"/>
      <c r="O353"/>
    </row>
    <row r="354" spans="14:15">
      <c r="N354"/>
      <c r="O354"/>
    </row>
    <row r="355" spans="14:15">
      <c r="N355"/>
      <c r="O355"/>
    </row>
    <row r="356" spans="14:15">
      <c r="N356"/>
      <c r="O356"/>
    </row>
    <row r="357" spans="14:15">
      <c r="N357"/>
      <c r="O357"/>
    </row>
    <row r="358" spans="14:15">
      <c r="N358"/>
      <c r="O358"/>
    </row>
    <row r="359" spans="14:15">
      <c r="N359"/>
      <c r="O359"/>
    </row>
    <row r="360" spans="14:15">
      <c r="N360"/>
      <c r="O360"/>
    </row>
    <row r="361" spans="14:15">
      <c r="N361"/>
      <c r="O361"/>
    </row>
    <row r="362" spans="14:15">
      <c r="N362"/>
      <c r="O362"/>
    </row>
    <row r="363" spans="14:15">
      <c r="N363"/>
      <c r="O363"/>
    </row>
    <row r="364" spans="14:15">
      <c r="N364"/>
      <c r="O364"/>
    </row>
    <row r="365" spans="14:15">
      <c r="N365"/>
      <c r="O365"/>
    </row>
    <row r="366" spans="14:15">
      <c r="N366"/>
      <c r="O366"/>
    </row>
    <row r="367" spans="14:15">
      <c r="N367"/>
      <c r="O367"/>
    </row>
    <row r="368" spans="14:15">
      <c r="N368"/>
      <c r="O368"/>
    </row>
    <row r="369" spans="14:15">
      <c r="N369"/>
      <c r="O369"/>
    </row>
    <row r="370" spans="14:15">
      <c r="N370"/>
      <c r="O370"/>
    </row>
    <row r="371" spans="14:15">
      <c r="N371"/>
      <c r="O371"/>
    </row>
    <row r="372" spans="14:15">
      <c r="N372"/>
      <c r="O372"/>
    </row>
    <row r="373" spans="14:15">
      <c r="N373"/>
      <c r="O373"/>
    </row>
    <row r="374" spans="14:15">
      <c r="N374"/>
      <c r="O374"/>
    </row>
    <row r="375" spans="14:15">
      <c r="N375"/>
      <c r="O375"/>
    </row>
    <row r="376" spans="14:15">
      <c r="N376"/>
      <c r="O376"/>
    </row>
    <row r="377" spans="14:15">
      <c r="N377"/>
      <c r="O377"/>
    </row>
    <row r="378" spans="14:15">
      <c r="N378"/>
      <c r="O378"/>
    </row>
    <row r="379" spans="14:15">
      <c r="N379"/>
      <c r="O379"/>
    </row>
    <row r="380" spans="14:15">
      <c r="N380"/>
      <c r="O380"/>
    </row>
    <row r="381" spans="14:15">
      <c r="N381"/>
      <c r="O381"/>
    </row>
    <row r="382" spans="14:15">
      <c r="N382"/>
      <c r="O382"/>
    </row>
    <row r="383" spans="14:15">
      <c r="N383"/>
      <c r="O383"/>
    </row>
    <row r="384" spans="14:15">
      <c r="N384"/>
      <c r="O384"/>
    </row>
    <row r="385" spans="14:15">
      <c r="N385"/>
      <c r="O385"/>
    </row>
    <row r="386" spans="14:15">
      <c r="N386"/>
      <c r="O386"/>
    </row>
    <row r="387" spans="14:15">
      <c r="N387"/>
      <c r="O387"/>
    </row>
    <row r="388" spans="14:15">
      <c r="N388"/>
      <c r="O388"/>
    </row>
    <row r="389" spans="14:15">
      <c r="N389"/>
      <c r="O389"/>
    </row>
    <row r="390" spans="14:15">
      <c r="N390"/>
      <c r="O390"/>
    </row>
  </sheetData>
  <sheetProtection autoFilter="0"/>
  <autoFilter ref="A1:O97" xr:uid="{00000000-0009-0000-0000-000001000000}"/>
  <mergeCells count="120">
    <mergeCell ref="L4:L5"/>
    <mergeCell ref="L2:L3"/>
    <mergeCell ref="A4:A5"/>
    <mergeCell ref="B4:B5"/>
    <mergeCell ref="C4:C5"/>
    <mergeCell ref="I4:I5"/>
    <mergeCell ref="A2:A3"/>
    <mergeCell ref="B2:B3"/>
    <mergeCell ref="C2:C3"/>
    <mergeCell ref="I2:I3"/>
    <mergeCell ref="K2:K3"/>
    <mergeCell ref="K4:K5"/>
    <mergeCell ref="I6:I7"/>
    <mergeCell ref="K8:K9"/>
    <mergeCell ref="L8:L9"/>
    <mergeCell ref="A6:A7"/>
    <mergeCell ref="B6:B7"/>
    <mergeCell ref="C6:C7"/>
    <mergeCell ref="K6:K7"/>
    <mergeCell ref="L6:L7"/>
    <mergeCell ref="I8:I9"/>
    <mergeCell ref="A8:A9"/>
    <mergeCell ref="B8:B9"/>
    <mergeCell ref="C8:C9"/>
    <mergeCell ref="I10:I11"/>
    <mergeCell ref="K12:K13"/>
    <mergeCell ref="L12:L13"/>
    <mergeCell ref="A10:A11"/>
    <mergeCell ref="B10:B11"/>
    <mergeCell ref="C10:C11"/>
    <mergeCell ref="C14:C15"/>
    <mergeCell ref="I12:I13"/>
    <mergeCell ref="K14:K15"/>
    <mergeCell ref="L14:L15"/>
    <mergeCell ref="A12:A13"/>
    <mergeCell ref="B12:B13"/>
    <mergeCell ref="C12:C13"/>
    <mergeCell ref="K10:K11"/>
    <mergeCell ref="L10:L11"/>
    <mergeCell ref="I14:I15"/>
    <mergeCell ref="A14:A15"/>
    <mergeCell ref="B14:B15"/>
    <mergeCell ref="A16:A17"/>
    <mergeCell ref="B16:B17"/>
    <mergeCell ref="C16:C17"/>
    <mergeCell ref="I16:I17"/>
    <mergeCell ref="K16:K17"/>
    <mergeCell ref="L16:L17"/>
    <mergeCell ref="L20:L21"/>
    <mergeCell ref="A18:A19"/>
    <mergeCell ref="B18:B19"/>
    <mergeCell ref="C18:C19"/>
    <mergeCell ref="I18:I19"/>
    <mergeCell ref="K18:K19"/>
    <mergeCell ref="L18:L19"/>
    <mergeCell ref="A20:A21"/>
    <mergeCell ref="B20:B21"/>
    <mergeCell ref="C20:C21"/>
    <mergeCell ref="I20:I21"/>
    <mergeCell ref="K20:K21"/>
    <mergeCell ref="C22:C23"/>
    <mergeCell ref="I22:I23"/>
    <mergeCell ref="O2:O3"/>
    <mergeCell ref="K26:K27"/>
    <mergeCell ref="L26:L27"/>
    <mergeCell ref="A24:A25"/>
    <mergeCell ref="B24:B25"/>
    <mergeCell ref="C24:C25"/>
    <mergeCell ref="I24:I25"/>
    <mergeCell ref="K24:K25"/>
    <mergeCell ref="L24:L25"/>
    <mergeCell ref="A22:A23"/>
    <mergeCell ref="O26:O27"/>
    <mergeCell ref="N2:N3"/>
    <mergeCell ref="N4:N5"/>
    <mergeCell ref="N6:N7"/>
    <mergeCell ref="N8:N9"/>
    <mergeCell ref="N10:N11"/>
    <mergeCell ref="N12:N13"/>
    <mergeCell ref="N14:N15"/>
    <mergeCell ref="N16:N17"/>
    <mergeCell ref="N18:N19"/>
    <mergeCell ref="N20:N21"/>
    <mergeCell ref="O22:O23"/>
    <mergeCell ref="C28:C29"/>
    <mergeCell ref="O24:O25"/>
    <mergeCell ref="A30:A31"/>
    <mergeCell ref="B30:B31"/>
    <mergeCell ref="C30:C31"/>
    <mergeCell ref="I30:I31"/>
    <mergeCell ref="K30:K31"/>
    <mergeCell ref="L30:L31"/>
    <mergeCell ref="A28:A29"/>
    <mergeCell ref="B28:B29"/>
    <mergeCell ref="N28:N29"/>
    <mergeCell ref="N30:N31"/>
    <mergeCell ref="L28:L29"/>
    <mergeCell ref="A26:A27"/>
    <mergeCell ref="B26:B27"/>
    <mergeCell ref="C26:C27"/>
    <mergeCell ref="I26:I27"/>
    <mergeCell ref="N26:N27"/>
    <mergeCell ref="B22:B23"/>
    <mergeCell ref="I28:I29"/>
    <mergeCell ref="K28:K29"/>
    <mergeCell ref="K22:K23"/>
    <mergeCell ref="L22:L23"/>
    <mergeCell ref="N24:N25"/>
    <mergeCell ref="O28:O29"/>
    <mergeCell ref="O30:O31"/>
    <mergeCell ref="O14:O15"/>
    <mergeCell ref="O4:O5"/>
    <mergeCell ref="O6:O7"/>
    <mergeCell ref="O8:O9"/>
    <mergeCell ref="O10:O11"/>
    <mergeCell ref="O12:O13"/>
    <mergeCell ref="N22:N23"/>
    <mergeCell ref="O16:O17"/>
    <mergeCell ref="O18:O19"/>
    <mergeCell ref="O20:O21"/>
  </mergeCells>
  <conditionalFormatting sqref="L391:L1048576 L1:L4 L6:L31">
    <cfRule type="containsText" dxfId="982" priority="10" operator="containsText" text="Ignore">
      <formula>NOT(ISERROR(SEARCH("Ignore",L1)))</formula>
    </cfRule>
  </conditionalFormatting>
  <conditionalFormatting sqref="J5 J391:L1048576 J1:L4 J6:L31">
    <cfRule type="containsText" dxfId="981" priority="4" operator="containsText" text="Review">
      <formula>NOT(ISERROR(SEARCH("Review",J1)))</formula>
    </cfRule>
    <cfRule type="containsText" dxfId="980" priority="5" operator="containsText" text="Other">
      <formula>NOT(ISERROR(SEARCH("Other",J1)))</formula>
    </cfRule>
    <cfRule type="containsText" dxfId="979" priority="6" operator="containsText" text="Incomplete">
      <formula>NOT(ISERROR(SEARCH("Incomplete",J1)))</formula>
    </cfRule>
    <cfRule type="containsText" dxfId="978" priority="7" operator="containsText" text="Untraceable">
      <formula>NOT(ISERROR(SEARCH("Untraceable",J1)))</formula>
    </cfRule>
    <cfRule type="containsText" dxfId="977" priority="8" operator="containsText" text="Completed">
      <formula>NOT(ISERROR(SEARCH("Completed",J1)))</formula>
    </cfRule>
  </conditionalFormatting>
  <conditionalFormatting sqref="N1:O1 J5 N4 N6 N8 N10 N391:O1048576 N12 N14 N16 N18 N20 N22 N24 N26 N28 N30 J391:L1048576 J1:L4 J6:L31 N2">
    <cfRule type="containsText" dxfId="976" priority="9" operator="containsText" text="In Progress">
      <formula>NOT(ISERROR(SEARCH("In Progress",J1)))</formula>
    </cfRule>
  </conditionalFormatting>
  <conditionalFormatting sqref="N1:O1 N4 N6 N8 N10 N391:O1048576 N12 N14 N16 N18 N20 N22 N24 N26 N28 N30 N2">
    <cfRule type="containsText" dxfId="975" priority="2" operator="containsText" text="No">
      <formula>NOT(ISERROR(SEARCH("No",N1)))</formula>
    </cfRule>
    <cfRule type="containsText" dxfId="974" priority="3" operator="containsText" text="Yes">
      <formula>NOT(ISERROR(SEARCH("Yes",N1)))</formula>
    </cfRule>
  </conditionalFormatting>
  <conditionalFormatting sqref="J391:L1048576 J1:L31">
    <cfRule type="containsText" dxfId="973" priority="1" operator="containsText" text="Waiting">
      <formula>NOT(ISERROR(SEARCH("Waiting",J1)))</formula>
    </cfRule>
  </conditionalFormatting>
  <dataValidations count="6">
    <dataValidation type="list" allowBlank="1" showInputMessage="1" showErrorMessage="1" sqref="J391:K1048576 J2:K31" xr:uid="{00000000-0002-0000-0100-000000000000}">
      <formula1>"In Progress, Completed, Untraceable, Incomplete, Other, Review, Waiting"</formula1>
    </dataValidation>
    <dataValidation type="list" allowBlank="1" showInputMessage="1" showErrorMessage="1" sqref="L2:L3 L4:L5 L6:L7 L8:L9 L10:L11 L12:L13 L14:L15 L16:L17 L18:L19 L20:L21 L22:L23 L24:L25 L26:L27 L28:L29 L30:L31" xr:uid="{00000000-0002-0000-0100-000001000000}">
      <formula1>"In Progress, Completed, Untraceable, Ignore, Review, Waiting"</formula1>
    </dataValidation>
    <dataValidation type="list" allowBlank="1" showInputMessage="1" sqref="I4 G2:I3 G4:H5 G6:I7 G8:I9 G10:I11 G12:I13 G14:I15 G16:I17 G18:I19 G20:I21 G22:I23 G24:I25 G26:I27 G28:I29 G30:I31" xr:uid="{00000000-0002-0000-0100-000002000000}">
      <formula1>"Ø"</formula1>
    </dataValidation>
    <dataValidation type="list" operator="equal" allowBlank="1" showInputMessage="1" showErrorMessage="1" sqref="E2:E3 E4:E5 E6:E7 E8:E9 E10:E11 E12:E13 E14:E15 E16:E17 E18:E19 E20:E21 E22:E23 E24:E25 E26:E27 E28:E29 E30:E31" xr:uid="{00000000-0002-0000-0100-000003000000}">
      <formula1>"Manual,Auto,Semi-Auto"</formula1>
    </dataValidation>
    <dataValidation type="list" operator="equal" allowBlank="1" showInputMessage="1" showErrorMessage="1" sqref="D2:D3 D4:D5 D6:D7 D8:D9 D10:D11 D12:D13 D14:D15 D16:D17 D18:D19 D20:D21 D22:D23 D24:D25 D26:D27 D28:D29 D30:D31" xr:uid="{00000000-0002-0000-0100-000004000000}">
      <formula1>"Amina,Bruno,Cameron,Daniel,Gina,Monet,Perry,???"</formula1>
    </dataValidation>
    <dataValidation type="list" allowBlank="1" showInputMessage="1" showErrorMessage="1" sqref="N4 N6 N8 N10 N30 N12 N14 N16 N18 N20 N22 N24 N26 N28 N2" xr:uid="{00000000-0002-0000-0100-000005000000}">
      <formula1>"Yes, No, In Progress"</formula1>
    </dataValidation>
  </dataValidation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68"/>
  <sheetViews>
    <sheetView zoomScale="90" zoomScaleNormal="90" workbookViewId="0" xr3:uid="{842E5F09-E766-5B8D-85AF-A39847EA96FD}">
      <pane ySplit="1" topLeftCell="A2" activePane="bottomLeft" state="frozen"/>
      <selection pane="bottomLeft" activeCell="M47" sqref="M47"/>
      <selection activeCell="B40" sqref="B40:B41"/>
    </sheetView>
  </sheetViews>
  <sheetFormatPr defaultRowHeight="15"/>
  <cols>
    <col min="1" max="1" width="18.5703125" bestFit="1" customWidth="1"/>
    <col min="2" max="2" width="25.5703125" bestFit="1" customWidth="1"/>
    <col min="3" max="3" width="24" bestFit="1" customWidth="1"/>
    <col min="4" max="4" width="15.28515625" bestFit="1" customWidth="1"/>
    <col min="5" max="5" width="18.140625" bestFit="1" customWidth="1"/>
    <col min="6" max="6" width="28.855468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20.5703125" bestFit="1" customWidth="1"/>
    <col min="14" max="14" width="15.5703125" style="2" bestFit="1" customWidth="1"/>
    <col min="15" max="15" width="15.85546875" style="3" bestFit="1" customWidth="1"/>
  </cols>
  <sheetData>
    <row r="1" spans="1:1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c r="A2" s="109" t="s">
        <v>75</v>
      </c>
      <c r="B2" s="109" t="s">
        <v>76</v>
      </c>
      <c r="C2" s="107"/>
      <c r="D2" s="81" t="s">
        <v>27</v>
      </c>
      <c r="E2" s="82" t="s">
        <v>77</v>
      </c>
      <c r="F2" s="5" t="s">
        <v>78</v>
      </c>
      <c r="G2" s="83">
        <v>42467</v>
      </c>
      <c r="H2" s="83">
        <v>42485</v>
      </c>
      <c r="I2" s="107" t="s">
        <v>51</v>
      </c>
      <c r="J2" s="81" t="str">
        <f>IF(AND(NOT(OR(G2="",G2="Ø")),H2=""),"In Progress",IF(AND(NOT(OR(H2="Ø",H2="")),NOT(OR(G2="Ø",G2=""))),"Completed",""))</f>
        <v>Completed</v>
      </c>
      <c r="K2" s="107" t="s">
        <v>0</v>
      </c>
      <c r="L2" s="107" t="s">
        <v>0</v>
      </c>
      <c r="M2" s="8"/>
      <c r="N2" s="111" t="s">
        <v>25</v>
      </c>
      <c r="O2" s="110" t="s">
        <v>79</v>
      </c>
    </row>
    <row r="3" spans="1:15">
      <c r="A3" s="107"/>
      <c r="B3" s="107"/>
      <c r="C3" s="107"/>
      <c r="D3" s="81" t="s">
        <v>50</v>
      </c>
      <c r="E3" s="81"/>
      <c r="F3" s="7" t="str">
        <f>IF(D3="Amina",A2&amp;"_AZ",IF(D3="Perry",A2&amp;"_PB",IF(D3="Gina",A2&amp;"_GB",IF(D3="Cameron",A2&amp;"_CA",IF(D3="Bruno",A2&amp;"_BDS",IF(D3="Daniel",A2&amp;"_DR",IF(D3="Monet",A2&amp;"_MW","")))))))</f>
        <v/>
      </c>
      <c r="G3" s="83"/>
      <c r="H3" s="81"/>
      <c r="I3" s="107"/>
      <c r="J3" s="81" t="str">
        <f>IF(AND(NOT(OR(G3="",G3="Ø")),H3=""),"In Progress",IF(AND(NOT(OR(H3="Ø",H3="")),NOT(OR(G3="Ø",G3=""))),"Completed",""))</f>
        <v/>
      </c>
      <c r="K3" s="107"/>
      <c r="L3" s="107"/>
      <c r="M3" s="4"/>
      <c r="N3" s="111"/>
      <c r="O3" s="110"/>
    </row>
    <row r="4" spans="1:15">
      <c r="A4" s="109" t="s">
        <v>80</v>
      </c>
      <c r="B4" s="109" t="s">
        <v>81</v>
      </c>
      <c r="C4" s="107"/>
      <c r="D4" s="81" t="s">
        <v>32</v>
      </c>
      <c r="E4" s="81" t="s">
        <v>24</v>
      </c>
      <c r="F4" s="5" t="str">
        <f>IF(D4="Amina",A4&amp;"_AZ",IF(D4="Perry",A4&amp;"_PB",IF(D4="Gina",A4&amp;"_GB",IF(D4="Cameron",A4&amp;"_CA",IF(D4="Bruno",A4&amp;"_BDS",IF(D4="Daniel",A4&amp;"_DR",IF(D4="Monet",A4&amp;"_MW","")))))))</f>
        <v>2015-06-19_G-003 _AZ</v>
      </c>
      <c r="G4" s="83">
        <v>42521</v>
      </c>
      <c r="H4" s="83">
        <v>42529</v>
      </c>
      <c r="I4" s="106">
        <v>42647</v>
      </c>
      <c r="J4" s="81" t="str">
        <f>IF(AND(NOT(OR(G4="",G4="Ø")),H4=""),"In Progress",IF(AND(NOT(OR(H4="Ø",H4="")),NOT(OR(G4="Ø",G4=""))),"Completed",""))</f>
        <v>Completed</v>
      </c>
      <c r="K4" s="107"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07" t="s">
        <v>0</v>
      </c>
      <c r="M4" s="4"/>
      <c r="N4" s="111" t="s">
        <v>25</v>
      </c>
      <c r="O4" s="110" t="s">
        <v>82</v>
      </c>
    </row>
    <row r="5" spans="1:15">
      <c r="A5" s="107"/>
      <c r="B5" s="107"/>
      <c r="C5" s="107"/>
      <c r="D5" s="81" t="s">
        <v>23</v>
      </c>
      <c r="E5" s="81" t="s">
        <v>24</v>
      </c>
      <c r="F5" s="5" t="str">
        <f>IF(D5="Amina",A4&amp;"_AZ",IF(D5="Perry",A4&amp;"_PB",IF(D5="Gina",A4&amp;"_GB",IF(D5="Cameron",A4&amp;"_CA",IF(D5="Bruno",A4&amp;"_BDS",IF(D5="Daniel",A4&amp;"_DR",IF(D5="Monet",A4&amp;"_MW","")))))))</f>
        <v>2015-06-19_G-003 _CA</v>
      </c>
      <c r="G5" s="83">
        <v>42542</v>
      </c>
      <c r="H5" s="83">
        <v>42548</v>
      </c>
      <c r="I5" s="106"/>
      <c r="J5" s="81" t="str">
        <f>IF(AND(NOT(OR(G5="",G5="Ø")),H5=""),"In Progress",IF(AND(NOT(OR(H5="Ø",H5="")),NOT(OR(G5="Ø",G5=""))),"Completed",""))</f>
        <v>Completed</v>
      </c>
      <c r="K5" s="107"/>
      <c r="L5" s="107"/>
      <c r="M5" s="4"/>
      <c r="N5" s="111"/>
      <c r="O5" s="110"/>
    </row>
    <row r="6" spans="1:15">
      <c r="A6" s="109" t="s">
        <v>83</v>
      </c>
      <c r="B6" s="109" t="s">
        <v>84</v>
      </c>
      <c r="C6" s="107"/>
      <c r="D6" s="81" t="s">
        <v>30</v>
      </c>
      <c r="E6" s="81" t="s">
        <v>24</v>
      </c>
      <c r="F6" s="5" t="str">
        <f>IF(D6="Amina",A6&amp;"_AZ",IF(D6="Perry",A6&amp;"_PB",IF(D6="Gina",A6&amp;"_GB",IF(D6="Cameron",A6&amp;"_CA",IF(D6="Bruno",A6&amp;"_BDS",IF(D6="Daniel",A6&amp;"_DR",IF(D6="Monet",A6&amp;"_MW","")))))))</f>
        <v>2015-06-19_G-004 _PB</v>
      </c>
      <c r="G6" s="83">
        <v>42523</v>
      </c>
      <c r="H6" s="83">
        <v>42527</v>
      </c>
      <c r="I6" s="106">
        <v>42544</v>
      </c>
      <c r="J6" s="81" t="str">
        <f>IF(AND(NOT(OR(G6="",G6="Ø")),H6=""),"In Progress",IF(AND(NOT(OR(H6="Ø",H6="")),NOT(OR(G6="Ø",G6=""))),"Completed",""))</f>
        <v>Completed</v>
      </c>
      <c r="K6" s="107"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07" t="s">
        <v>0</v>
      </c>
      <c r="M6" s="4"/>
      <c r="N6" s="111" t="s">
        <v>25</v>
      </c>
      <c r="O6" s="110" t="s">
        <v>85</v>
      </c>
    </row>
    <row r="7" spans="1:15">
      <c r="A7" s="107"/>
      <c r="B7" s="107"/>
      <c r="C7" s="107"/>
      <c r="D7" s="81" t="s">
        <v>32</v>
      </c>
      <c r="E7" s="81" t="s">
        <v>24</v>
      </c>
      <c r="F7" s="5" t="str">
        <f>IF(D7="Amina",A6&amp;"_AZ",IF(D7="Perry",A6&amp;"_PB",IF(D7="Gina",A6&amp;"_GB",IF(D7="Cameron",A6&amp;"_CA",IF(D7="Bruno",A6&amp;"_BDS",IF(D7="Daniel",A6&amp;"_DR",IF(D7="Monet",A6&amp;"_MW","")))))))</f>
        <v>2015-06-19_G-004 _AZ</v>
      </c>
      <c r="G7" s="83">
        <v>42542</v>
      </c>
      <c r="H7" s="83">
        <v>42544</v>
      </c>
      <c r="I7" s="106"/>
      <c r="J7" s="81" t="str">
        <f>IF(AND(NOT(OR(G7="",G7="Ø")),H7=""),"In Progress",IF(AND(NOT(OR(H7="Ø",H7="")),NOT(OR(G7="Ø",G7=""))),"Completed",""))</f>
        <v>Completed</v>
      </c>
      <c r="K7" s="107"/>
      <c r="L7" s="107"/>
      <c r="M7" s="4"/>
      <c r="N7" s="111"/>
      <c r="O7" s="110"/>
    </row>
    <row r="8" spans="1:15">
      <c r="A8" s="109" t="s">
        <v>86</v>
      </c>
      <c r="B8" s="109" t="s">
        <v>87</v>
      </c>
      <c r="C8" s="107"/>
      <c r="D8" s="81" t="s">
        <v>32</v>
      </c>
      <c r="E8" s="81" t="s">
        <v>24</v>
      </c>
      <c r="F8" s="5" t="str">
        <f>IF(D8="Amina",A8&amp;"_AZ",IF(D8="Perry",A8&amp;"_PB",IF(D8="Gina",A8&amp;"_GB",IF(D8="Cameron",A8&amp;"_CA",IF(D8="Bruno",A8&amp;"_BDS",IF(D8="Daniel",A8&amp;"_DR",IF(D8="Monet",A8&amp;"_MW","")))))))</f>
        <v>2015-06-19_G-005_AZ</v>
      </c>
      <c r="G8" s="83"/>
      <c r="H8" s="83">
        <v>42458</v>
      </c>
      <c r="I8" s="106">
        <v>42549</v>
      </c>
      <c r="J8" s="81" t="s">
        <v>0</v>
      </c>
      <c r="K8" s="107"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07" t="s">
        <v>0</v>
      </c>
      <c r="M8" s="4"/>
      <c r="N8" s="108" t="s">
        <v>25</v>
      </c>
      <c r="O8" s="110" t="s">
        <v>88</v>
      </c>
    </row>
    <row r="9" spans="1:15">
      <c r="A9" s="109"/>
      <c r="B9" s="109"/>
      <c r="C9" s="107"/>
      <c r="D9" s="81" t="s">
        <v>30</v>
      </c>
      <c r="E9" s="81" t="s">
        <v>24</v>
      </c>
      <c r="F9" s="5" t="str">
        <f>IF(D9="Amina",A8&amp;"_AZ",IF(D9="Perry",A8&amp;"_PB",IF(D9="Gina",A8&amp;"_GB",IF(D9="Cameron",A8&amp;"_CA",IF(D9="Bruno",A8&amp;"_BDS",IF(D9="Daniel",A8&amp;"_DR",IF(D9="Monet",A8&amp;"_MW","")))))))</f>
        <v>2015-06-19_G-005_PB</v>
      </c>
      <c r="G9" s="83"/>
      <c r="H9" s="83">
        <v>42458</v>
      </c>
      <c r="I9" s="106"/>
      <c r="J9" s="81" t="s">
        <v>0</v>
      </c>
      <c r="K9" s="107"/>
      <c r="L9" s="107"/>
      <c r="M9" s="4"/>
      <c r="N9" s="108"/>
      <c r="O9" s="110"/>
    </row>
    <row r="10" spans="1:15">
      <c r="A10" s="109" t="s">
        <v>89</v>
      </c>
      <c r="B10" s="109" t="s">
        <v>90</v>
      </c>
      <c r="C10" s="107"/>
      <c r="D10" s="81" t="s">
        <v>23</v>
      </c>
      <c r="E10" s="81" t="s">
        <v>24</v>
      </c>
      <c r="F10" s="5" t="str">
        <f>IF(D10="Amina",A10&amp;"_AZ",IF(D10="Perry",A10&amp;"_PB",IF(D10="Gina",A10&amp;"_GB",IF(D10="Cameron",A10&amp;"_CA",IF(D10="Bruno",A10&amp;"_BDS",IF(D10="Daniel",A10&amp;"_DR",IF(D10="Monet",A10&amp;"_MW","")))))))</f>
        <v>2015-06-19_G-006 _CA</v>
      </c>
      <c r="G10" s="83">
        <v>42496</v>
      </c>
      <c r="H10" s="83">
        <v>42502</v>
      </c>
      <c r="I10" s="106">
        <v>42513</v>
      </c>
      <c r="J10" s="81" t="str">
        <f>IF(AND(NOT(OR(G10="",G10="Ø")),H10=""),"In Progress",IF(AND(NOT(OR(H10="Ø",H10="")),NOT(OR(G10="Ø",G10=""))),"Completed",""))</f>
        <v>Completed</v>
      </c>
      <c r="K10" s="107"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07" t="s">
        <v>0</v>
      </c>
      <c r="M10" s="4"/>
      <c r="N10" s="111" t="s">
        <v>25</v>
      </c>
      <c r="O10" s="110" t="s">
        <v>91</v>
      </c>
    </row>
    <row r="11" spans="1:15">
      <c r="A11" s="107"/>
      <c r="B11" s="107"/>
      <c r="C11" s="107"/>
      <c r="D11" s="81" t="s">
        <v>30</v>
      </c>
      <c r="E11" s="81" t="s">
        <v>24</v>
      </c>
      <c r="F11" s="5" t="str">
        <f>IF(D11="Amina",A10&amp;"_AZ",IF(D11="Perry",A10&amp;"_PB",IF(D11="Gina",A10&amp;"_GB",IF(D11="Cameron",A10&amp;"_CA",IF(D11="Bruno",A10&amp;"_BDS",IF(D11="Daniel",A10&amp;"_DR",IF(D11="Monet",A10&amp;"_MW","")))))))</f>
        <v>2015-06-19_G-006 _PB</v>
      </c>
      <c r="G11" s="85">
        <v>42496</v>
      </c>
      <c r="H11" s="83">
        <v>42502</v>
      </c>
      <c r="I11" s="106"/>
      <c r="J11" s="81" t="str">
        <f>IF(AND(NOT(OR(G11="",G11="Ø")),H11=""),"In Progress",IF(AND(NOT(OR(H11="Ø",H11="")),NOT(OR(G11="Ø",G11=""))),"Completed",""))</f>
        <v>Completed</v>
      </c>
      <c r="K11" s="107"/>
      <c r="L11" s="107"/>
      <c r="M11" s="4"/>
      <c r="N11" s="111"/>
      <c r="O11" s="110"/>
    </row>
    <row r="12" spans="1:15">
      <c r="A12" s="109" t="s">
        <v>92</v>
      </c>
      <c r="B12" s="109" t="s">
        <v>93</v>
      </c>
      <c r="C12" s="107"/>
      <c r="D12" s="81" t="s">
        <v>27</v>
      </c>
      <c r="E12" s="81" t="s">
        <v>24</v>
      </c>
      <c r="F12" s="5" t="str">
        <f>IF(D12="Amina",A12&amp;"_AZ",IF(D12="Perry",A12&amp;"_PB",IF(D12="Gina",A12&amp;"_GB",IF(D12="Cameron",A12&amp;"_CA",IF(D12="Bruno",A12&amp;"_BDS",IF(D12="Daniel",A12&amp;"_DR",IF(D12="Monet",A12&amp;"_MW","")))))))</f>
        <v>2015-06-19_G-007 _GB</v>
      </c>
      <c r="G12" s="83">
        <v>42499</v>
      </c>
      <c r="H12" s="83">
        <v>42501</v>
      </c>
      <c r="I12" s="106">
        <v>42515</v>
      </c>
      <c r="J12" s="81" t="str">
        <f>IF(AND(NOT(OR(G12="",G12="Ø")),H12=""),"In Progress",IF(AND(NOT(OR(H12="Ø",H12="")),NOT(OR(G12="Ø",G12=""))),"Completed",""))</f>
        <v>Completed</v>
      </c>
      <c r="K12" s="107"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07" t="s">
        <v>0</v>
      </c>
      <c r="M12" s="4"/>
      <c r="N12" s="111" t="s">
        <v>25</v>
      </c>
      <c r="O12" s="110" t="s">
        <v>94</v>
      </c>
    </row>
    <row r="13" spans="1:15">
      <c r="A13" s="107"/>
      <c r="B13" s="107"/>
      <c r="C13" s="107"/>
      <c r="D13" s="81" t="s">
        <v>32</v>
      </c>
      <c r="E13" s="81" t="s">
        <v>24</v>
      </c>
      <c r="F13" s="5" t="str">
        <f>IF(D13="Amina",A12&amp;"_AZ",IF(D13="Perry",A12&amp;"_PB",IF(D13="Gina",A12&amp;"_GB",IF(D13="Cameron",A12&amp;"_CA",IF(D13="Bruno",A12&amp;"_BDS",IF(D13="Daniel",A12&amp;"_DR",IF(D13="Monet",A12&amp;"_MW","")))))))</f>
        <v>2015-06-19_G-007 _AZ</v>
      </c>
      <c r="G13" s="83">
        <v>42502</v>
      </c>
      <c r="H13" s="83">
        <v>42506</v>
      </c>
      <c r="I13" s="106"/>
      <c r="J13" s="81" t="str">
        <f>IF(AND(NOT(OR(G13="",G13="Ø")),H13=""),"In Progress",IF(AND(NOT(OR(H13="Ø",H13="")),NOT(OR(G13="Ø",G13=""))),"Completed",""))</f>
        <v>Completed</v>
      </c>
      <c r="K13" s="107"/>
      <c r="L13" s="107"/>
      <c r="M13" s="4"/>
      <c r="N13" s="111"/>
      <c r="O13" s="110"/>
    </row>
    <row r="14" spans="1:15">
      <c r="A14" s="109" t="s">
        <v>95</v>
      </c>
      <c r="B14" s="109" t="s">
        <v>96</v>
      </c>
      <c r="C14" s="107"/>
      <c r="D14" s="81" t="s">
        <v>27</v>
      </c>
      <c r="E14" s="81" t="s">
        <v>24</v>
      </c>
      <c r="F14" s="5" t="str">
        <f>IF(D14="Amina",A14&amp;"_AZ",IF(D14="Perry",A14&amp;"_PB",IF(D14="Gina",A14&amp;"_GB",IF(D14="Cameron",A14&amp;"_CA",IF(D14="Bruno",A14&amp;"_BDS",IF(D14="Daniel",A14&amp;"_DR",IF(D14="Monet",A14&amp;"_MW","")))))))</f>
        <v>2015-06-19_G-008 _GB</v>
      </c>
      <c r="G14" s="83">
        <v>42502</v>
      </c>
      <c r="H14" s="83">
        <v>42506</v>
      </c>
      <c r="I14" s="106">
        <v>42515</v>
      </c>
      <c r="J14" s="81" t="str">
        <f>IF(AND(NOT(OR(G14="",G14="Ø")),H14=""),"In Progress",IF(AND(NOT(OR(H14="Ø",H14="")),NOT(OR(G14="Ø",G14=""))),"Completed",""))</f>
        <v>Completed</v>
      </c>
      <c r="K14" s="107"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07" t="s">
        <v>0</v>
      </c>
      <c r="M14" s="4"/>
      <c r="N14" s="111" t="s">
        <v>25</v>
      </c>
      <c r="O14" s="110" t="s">
        <v>97</v>
      </c>
    </row>
    <row r="15" spans="1:15">
      <c r="A15" s="107"/>
      <c r="B15" s="107"/>
      <c r="C15" s="107"/>
      <c r="D15" s="81" t="s">
        <v>30</v>
      </c>
      <c r="E15" s="81" t="s">
        <v>24</v>
      </c>
      <c r="F15" s="5" t="str">
        <f>IF(D15="Amina",A14&amp;"_AZ",IF(D15="Perry",A14&amp;"_PB",IF(D15="Gina",A14&amp;"_GB",IF(D15="Cameron",A14&amp;"_CA",IF(D15="Bruno",A14&amp;"_BDS",IF(D15="Daniel",A14&amp;"_DR",IF(D15="Monet",A14&amp;"_MW","")))))))</f>
        <v>2015-06-19_G-008 _PB</v>
      </c>
      <c r="G15" s="83">
        <v>42502</v>
      </c>
      <c r="H15" s="83">
        <v>42506</v>
      </c>
      <c r="I15" s="106"/>
      <c r="J15" s="81" t="str">
        <f>IF(AND(NOT(OR(G15="",G15="Ø")),H15=""),"In Progress",IF(AND(NOT(OR(H15="Ø",H15="")),NOT(OR(G15="Ø",G15=""))),"Completed",""))</f>
        <v>Completed</v>
      </c>
      <c r="K15" s="107"/>
      <c r="L15" s="107"/>
      <c r="M15" s="4"/>
      <c r="N15" s="111"/>
      <c r="O15" s="110"/>
    </row>
    <row r="16" spans="1:15">
      <c r="A16" s="109" t="s">
        <v>98</v>
      </c>
      <c r="B16" s="109" t="s">
        <v>99</v>
      </c>
      <c r="C16" s="107"/>
      <c r="D16" s="81" t="s">
        <v>30</v>
      </c>
      <c r="E16" s="81" t="s">
        <v>24</v>
      </c>
      <c r="F16" s="5" t="s">
        <v>100</v>
      </c>
      <c r="G16" s="83">
        <v>42845</v>
      </c>
      <c r="H16" s="83" t="s">
        <v>51</v>
      </c>
      <c r="I16" s="106" t="s">
        <v>51</v>
      </c>
      <c r="J16" s="81" t="s">
        <v>1</v>
      </c>
      <c r="K16" s="107" t="s">
        <v>1</v>
      </c>
      <c r="L16" s="107" t="str">
        <f>IF(K16="Untraceable","Ignore",IF(K16="Incomplete","Ignore",IF(K16="Other","Ignore","")))</f>
        <v>Ignore</v>
      </c>
      <c r="M16" s="4"/>
      <c r="N16" s="111" t="s">
        <v>53</v>
      </c>
      <c r="O16" s="110"/>
    </row>
    <row r="17" spans="1:15">
      <c r="A17" s="107"/>
      <c r="B17" s="107"/>
      <c r="C17" s="107"/>
      <c r="D17" s="81" t="s">
        <v>50</v>
      </c>
      <c r="E17" s="81"/>
      <c r="F17" s="5" t="str">
        <f>IF(D17="Amina",A16&amp;"_AZ",IF(D17="Perry",A16&amp;"_PB",IF(D17="Gina",A16&amp;"_GB",IF(D17="Cameron",A16&amp;"_CA",IF(D17="Bruno",A16&amp;"_BDS",IF(D17="Daniel",A16&amp;"_DR",IF(D17="Monet",A16&amp;"_MW","")))))))</f>
        <v/>
      </c>
      <c r="G17" s="83"/>
      <c r="H17" s="83"/>
      <c r="I17" s="106"/>
      <c r="J17" s="81" t="str">
        <f>IF(AND(NOT(OR(G17="",G17="Ø")),H17=""),"In Progress",IF(AND(NOT(OR(H17="Ø",H17="")),NOT(OR(G17="Ø",G17=""))),"Completed",""))</f>
        <v/>
      </c>
      <c r="K17" s="107"/>
      <c r="L17" s="107"/>
      <c r="M17" s="4"/>
      <c r="N17" s="111"/>
      <c r="O17" s="110"/>
    </row>
    <row r="18" spans="1:15">
      <c r="A18" s="109" t="s">
        <v>101</v>
      </c>
      <c r="B18" s="109" t="s">
        <v>102</v>
      </c>
      <c r="C18" s="107"/>
      <c r="D18" s="81" t="s">
        <v>23</v>
      </c>
      <c r="E18" s="81" t="s">
        <v>24</v>
      </c>
      <c r="F18" s="5" t="str">
        <f>IF(D18="Amina",A18&amp;"_AZ",IF(D18="Perry",A18&amp;"_PB",IF(D18="Gina",A18&amp;"_GB",IF(D18="Cameron",A18&amp;"_CA",IF(D18="Bruno",A18&amp;"_BDS",IF(D18="Daniel",A18&amp;"_DR",IF(D18="Monet",A18&amp;"_MW","")))))))</f>
        <v>2015-06-19_G-010 _CA</v>
      </c>
      <c r="G18" s="83">
        <v>42502</v>
      </c>
      <c r="H18" s="83">
        <v>42507</v>
      </c>
      <c r="I18" s="106">
        <v>42537</v>
      </c>
      <c r="J18" s="81" t="str">
        <f>IF(AND(NOT(OR(G18="",G18="Ø")),H18=""),"In Progress",IF(AND(NOT(OR(H18="Ø",H18="")),NOT(OR(G18="Ø",G18=""))),"Completed",""))</f>
        <v>Completed</v>
      </c>
      <c r="K18" s="107"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07" t="s">
        <v>0</v>
      </c>
      <c r="M18" s="4"/>
      <c r="N18" s="111" t="s">
        <v>25</v>
      </c>
      <c r="O18" s="110" t="s">
        <v>103</v>
      </c>
    </row>
    <row r="19" spans="1:15">
      <c r="A19" s="107"/>
      <c r="B19" s="107"/>
      <c r="C19" s="107"/>
      <c r="D19" s="81" t="s">
        <v>27</v>
      </c>
      <c r="E19" s="81" t="s">
        <v>24</v>
      </c>
      <c r="F19" s="5" t="str">
        <f>IF(D19="Amina",A18&amp;"_AZ",IF(D19="Perry",A18&amp;"_PB",IF(D19="Gina",A18&amp;"_GB",IF(D19="Cameron",A18&amp;"_CA",IF(D19="Bruno",A18&amp;"_BDS",IF(D19="Daniel",A18&amp;"_DR",IF(D19="Monet",A18&amp;"_MW","")))))))</f>
        <v>2015-06-19_G-010 _GB</v>
      </c>
      <c r="G19" s="83">
        <v>42506</v>
      </c>
      <c r="H19" s="83">
        <v>42521</v>
      </c>
      <c r="I19" s="106"/>
      <c r="J19" s="81" t="str">
        <f>IF(AND(NOT(OR(G19="",G19="Ø")),H19=""),"In Progress",IF(AND(NOT(OR(H19="Ø",H19="")),NOT(OR(G19="Ø",G19=""))),"Completed",""))</f>
        <v>Completed</v>
      </c>
      <c r="K19" s="107"/>
      <c r="L19" s="107"/>
      <c r="M19" s="4"/>
      <c r="N19" s="111"/>
      <c r="O19" s="110"/>
    </row>
    <row r="20" spans="1:15">
      <c r="A20" s="109" t="s">
        <v>104</v>
      </c>
      <c r="B20" s="109" t="s">
        <v>105</v>
      </c>
      <c r="C20" s="107"/>
      <c r="D20" s="81" t="s">
        <v>30</v>
      </c>
      <c r="E20" s="81" t="s">
        <v>24</v>
      </c>
      <c r="F20" s="5" t="str">
        <f>IF(D20="Amina",A20&amp;"_AZ",IF(D20="Perry",A20&amp;"_PB",IF(D20="Gina",A20&amp;"_GB",IF(D20="Cameron",A20&amp;"_CA",IF(D20="Bruno",A20&amp;"_BDS",IF(D20="Daniel",A20&amp;"_DR",IF(D20="Monet",A20&amp;"_MW","")))))))</f>
        <v>2015-06-19_G-011 _PB</v>
      </c>
      <c r="G20" s="83">
        <v>42506</v>
      </c>
      <c r="H20" s="83">
        <v>42517</v>
      </c>
      <c r="I20" s="106">
        <v>42517</v>
      </c>
      <c r="J20" s="81" t="str">
        <f>IF(AND(NOT(OR(G20="",G20="Ø")),H20=""),"In Progress",IF(AND(NOT(OR(H20="Ø",H20="")),NOT(OR(G20="Ø",G20=""))),"Completed",""))</f>
        <v>Completed</v>
      </c>
      <c r="K20" s="107"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07" t="s">
        <v>0</v>
      </c>
      <c r="M20" s="4"/>
      <c r="N20" s="111" t="s">
        <v>25</v>
      </c>
      <c r="O20" s="110" t="s">
        <v>106</v>
      </c>
    </row>
    <row r="21" spans="1:15">
      <c r="A21" s="107"/>
      <c r="B21" s="107"/>
      <c r="C21" s="107"/>
      <c r="D21" s="81" t="s">
        <v>32</v>
      </c>
      <c r="E21" s="81" t="s">
        <v>24</v>
      </c>
      <c r="F21" s="5" t="str">
        <f>IF(D21="Amina",A20&amp;"_AZ",IF(D21="Perry",A20&amp;"_PB",IF(D21="Gina",A20&amp;"_GB",IF(D21="Cameron",A20&amp;"_CA",IF(D21="Bruno",A20&amp;"_BDS",IF(D21="Daniel",A20&amp;"_DR",IF(D21="Monet",A20&amp;"_MW","")))))))</f>
        <v>2015-06-19_G-011 _AZ</v>
      </c>
      <c r="G21" s="83">
        <v>42506</v>
      </c>
      <c r="H21" s="83">
        <v>42510</v>
      </c>
      <c r="I21" s="106"/>
      <c r="J21" s="81" t="str">
        <f>IF(AND(NOT(OR(G21="",G21="Ø")),H21=""),"In Progress",IF(AND(NOT(OR(H21="Ø",H21="")),NOT(OR(G21="Ø",G21=""))),"Completed",""))</f>
        <v>Completed</v>
      </c>
      <c r="K21" s="107"/>
      <c r="L21" s="107"/>
      <c r="M21" s="4"/>
      <c r="N21" s="111"/>
      <c r="O21" s="110"/>
    </row>
    <row r="22" spans="1:15">
      <c r="A22" s="109" t="s">
        <v>107</v>
      </c>
      <c r="B22" s="109" t="s">
        <v>108</v>
      </c>
      <c r="C22" s="107"/>
      <c r="D22" s="81" t="s">
        <v>23</v>
      </c>
      <c r="E22" s="81" t="s">
        <v>24</v>
      </c>
      <c r="F22" s="5" t="str">
        <f>IF(D22="Amina",A22&amp;"_AZ",IF(D22="Perry",A22&amp;"_PB",IF(D22="Gina",A22&amp;"_GB",IF(D22="Cameron",A22&amp;"_CA",IF(D22="Bruno",A22&amp;"_BDS",IF(D22="Daniel",A22&amp;"_DR",IF(D22="Monet",A22&amp;"_MW","")))))))</f>
        <v>2015-06-19_G-012 _CA</v>
      </c>
      <c r="G22" s="83">
        <v>42549</v>
      </c>
      <c r="H22" s="83">
        <v>42550</v>
      </c>
      <c r="I22" s="106">
        <v>42647</v>
      </c>
      <c r="J22" s="81" t="str">
        <f>IF(AND(NOT(OR(G22="",G22="Ø")),H22=""),"In Progress",IF(AND(NOT(OR(H22="Ø",H22="")),NOT(OR(G22="Ø",G22=""))),"Completed",""))</f>
        <v>Completed</v>
      </c>
      <c r="K22" s="107"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07" t="s">
        <v>0</v>
      </c>
      <c r="M22" s="4"/>
      <c r="N22" s="111" t="s">
        <v>25</v>
      </c>
      <c r="O22" s="110" t="s">
        <v>109</v>
      </c>
    </row>
    <row r="23" spans="1:15">
      <c r="A23" s="107"/>
      <c r="B23" s="107"/>
      <c r="C23" s="107"/>
      <c r="D23" s="81" t="s">
        <v>32</v>
      </c>
      <c r="E23" s="81" t="s">
        <v>24</v>
      </c>
      <c r="F23" s="5" t="str">
        <f>IF(D23="Amina",A22&amp;"_AZ",IF(D23="Perry",A22&amp;"_PB",IF(D23="Gina",A22&amp;"_GB",IF(D23="Cameron",A22&amp;"_CA",IF(D23="Bruno",A22&amp;"_BDS",IF(D23="Daniel",A22&amp;"_DR",IF(D23="Monet",A22&amp;"_MW","")))))))</f>
        <v>2015-06-19_G-012 _AZ</v>
      </c>
      <c r="G23" s="83">
        <v>42552</v>
      </c>
      <c r="H23" s="83">
        <v>42556</v>
      </c>
      <c r="I23" s="106"/>
      <c r="J23" s="81" t="str">
        <f>IF(AND(NOT(OR(G23="",G23="Ø")),H23=""),"In Progress",IF(AND(NOT(OR(H23="Ø",H23="")),NOT(OR(G23="Ø",G23=""))),"Completed",""))</f>
        <v>Completed</v>
      </c>
      <c r="K23" s="107"/>
      <c r="L23" s="107"/>
      <c r="M23" s="4"/>
      <c r="N23" s="111"/>
      <c r="O23" s="110"/>
    </row>
    <row r="24" spans="1:15">
      <c r="A24" s="109" t="s">
        <v>110</v>
      </c>
      <c r="B24" s="109" t="s">
        <v>111</v>
      </c>
      <c r="C24" s="107"/>
      <c r="D24" s="81" t="s">
        <v>32</v>
      </c>
      <c r="E24" s="81" t="s">
        <v>24</v>
      </c>
      <c r="F24" s="5" t="str">
        <f>IF(D24="Amina",A24&amp;"_AZ",IF(D24="Perry",A24&amp;"_PB",IF(D24="Gina",A24&amp;"_GB",IF(D24="Cameron",A24&amp;"_CA",IF(D24="Bruno",A24&amp;"_BDS",IF(D24="Daniel",A24&amp;"_DR",IF(D24="Monet",A24&amp;"_MW","")))))))</f>
        <v>2015-06-19_G-013 _AZ</v>
      </c>
      <c r="G24" s="83">
        <v>42677</v>
      </c>
      <c r="H24" s="83">
        <v>42878</v>
      </c>
      <c r="I24" s="112">
        <v>42880</v>
      </c>
      <c r="J24" s="81" t="s">
        <v>0</v>
      </c>
      <c r="K24" s="107" t="s">
        <v>0</v>
      </c>
      <c r="L24" s="107" t="s">
        <v>0</v>
      </c>
      <c r="M24" s="4"/>
      <c r="N24" s="111" t="s">
        <v>25</v>
      </c>
      <c r="O24" s="110" t="s">
        <v>112</v>
      </c>
    </row>
    <row r="25" spans="1:15">
      <c r="A25" s="107"/>
      <c r="B25" s="107"/>
      <c r="C25" s="107"/>
      <c r="D25" s="81" t="s">
        <v>113</v>
      </c>
      <c r="E25" s="81" t="s">
        <v>24</v>
      </c>
      <c r="F25" s="5" t="str">
        <f>IF(D25="Amina",A24&amp;"_AZ",IF(D25="Perry",A24&amp;"_PB",IF(D25="Gina",A24&amp;"_GB",IF(D25="Cameron",A24&amp;"_CA",IF(D25="Bruno",A24&amp;"_BDS",IF(D25="Daniel",A24&amp;"_DR",IF(D25="Monet",A24&amp;"_MW","")))))))</f>
        <v>2015-06-19_G-013 _DR</v>
      </c>
      <c r="G25" s="83">
        <v>42877</v>
      </c>
      <c r="H25" s="85">
        <v>42879</v>
      </c>
      <c r="I25" s="106"/>
      <c r="J25" s="81" t="s">
        <v>0</v>
      </c>
      <c r="K25" s="107"/>
      <c r="L25" s="107"/>
      <c r="M25" s="4"/>
      <c r="N25" s="111"/>
      <c r="O25" s="110"/>
    </row>
    <row r="26" spans="1:15">
      <c r="A26" s="109" t="s">
        <v>114</v>
      </c>
      <c r="B26" s="109" t="s">
        <v>115</v>
      </c>
      <c r="C26" s="107"/>
      <c r="D26" s="81" t="s">
        <v>30</v>
      </c>
      <c r="E26" s="81" t="s">
        <v>24</v>
      </c>
      <c r="F26" s="5" t="str">
        <f>IF(D26="Amina",A26&amp;"_AZ",IF(D26="Perry",A26&amp;"_PB",IF(D26="Gina",A26&amp;"_GB",IF(D26="Cameron",A26&amp;"_CA",IF(D26="Bruno",A26&amp;"_BDS",IF(D26="Daniel",A26&amp;"_DR",IF(D26="Monet",A26&amp;"_MW","")))))))</f>
        <v>2015-06-19_R-001 _PB</v>
      </c>
      <c r="G26" s="83">
        <v>42486</v>
      </c>
      <c r="H26" s="83">
        <v>42496</v>
      </c>
      <c r="I26" s="106">
        <v>42516</v>
      </c>
      <c r="J26" s="81" t="str">
        <f>IF(AND(NOT(OR(G26="",G26="Ø")),H26=""),"In Progress",IF(AND(NOT(OR(H26="Ø",H26="")),NOT(OR(G26="Ø",G26=""))),"Completed",""))</f>
        <v>Completed</v>
      </c>
      <c r="K26" s="107"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07" t="s">
        <v>0</v>
      </c>
      <c r="M26" s="4"/>
      <c r="N26" s="111" t="s">
        <v>25</v>
      </c>
      <c r="O26" s="110" t="s">
        <v>116</v>
      </c>
    </row>
    <row r="27" spans="1:15">
      <c r="A27" s="107"/>
      <c r="B27" s="107"/>
      <c r="C27" s="107"/>
      <c r="D27" s="81" t="s">
        <v>27</v>
      </c>
      <c r="E27" s="81" t="s">
        <v>24</v>
      </c>
      <c r="F27" s="5" t="str">
        <f>IF(D27="Amina",A26&amp;"_AZ",IF(D27="Perry",A26&amp;"_PB",IF(D27="Gina",A26&amp;"_GB",IF(D27="Cameron",A26&amp;"_CA",IF(D27="Bruno",A26&amp;"_BDS",IF(D27="Daniel",A26&amp;"_DR",IF(D27="Monet",A26&amp;"_MW","")))))))</f>
        <v>2015-06-19_R-001 _GB</v>
      </c>
      <c r="G27" s="83">
        <v>42496</v>
      </c>
      <c r="H27" s="83">
        <v>42499</v>
      </c>
      <c r="I27" s="106"/>
      <c r="J27" s="81" t="str">
        <f>IF(AND(NOT(OR(G27="",G27="Ø")),H27=""),"In Progress",IF(AND(NOT(OR(H27="Ø",H27="")),NOT(OR(G27="Ø",G27=""))),"Completed",""))</f>
        <v>Completed</v>
      </c>
      <c r="K27" s="107"/>
      <c r="L27" s="107"/>
      <c r="M27" s="4"/>
      <c r="N27" s="111"/>
      <c r="O27" s="110"/>
    </row>
    <row r="28" spans="1:15">
      <c r="A28" s="109" t="s">
        <v>117</v>
      </c>
      <c r="B28" s="109" t="s">
        <v>118</v>
      </c>
      <c r="C28" s="107"/>
      <c r="D28" s="81" t="s">
        <v>30</v>
      </c>
      <c r="E28" s="81" t="s">
        <v>24</v>
      </c>
      <c r="F28" s="5" t="str">
        <f>IF(D28="Amina",A28&amp;"_AZ",IF(D28="Perry",A28&amp;"_PB",IF(D28="Gina",A28&amp;"_GB",IF(D28="Cameron",A28&amp;"_CA",IF(D28="Bruno",A28&amp;"_BDS",IF(D28="Daniel",A28&amp;"_DR",IF(D28="Monet",A28&amp;"_MW","")))))))</f>
        <v>2015-06-19_R-002 _PB</v>
      </c>
      <c r="G28" s="83">
        <v>42534</v>
      </c>
      <c r="H28" s="83">
        <v>42537</v>
      </c>
      <c r="I28" s="106">
        <v>42569</v>
      </c>
      <c r="J28" s="81" t="str">
        <f>IF(AND(NOT(OR(G28="",G28="Ø")),H28=""),"In Progress",IF(AND(NOT(OR(H28="Ø",H28="")),NOT(OR(G28="Ø",G28=""))),"Completed",""))</f>
        <v>Completed</v>
      </c>
      <c r="K28" s="107"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07" t="s">
        <v>0</v>
      </c>
      <c r="M28" s="4"/>
      <c r="N28" s="111" t="s">
        <v>25</v>
      </c>
      <c r="O28" s="110" t="s">
        <v>119</v>
      </c>
    </row>
    <row r="29" spans="1:15">
      <c r="A29" s="107"/>
      <c r="B29" s="107"/>
      <c r="C29" s="107"/>
      <c r="D29" s="81" t="s">
        <v>27</v>
      </c>
      <c r="E29" s="81" t="s">
        <v>24</v>
      </c>
      <c r="F29" s="5" t="str">
        <f>IF(D29="Amina",A28&amp;"_AZ",IF(D29="Perry",A28&amp;"_PB",IF(D29="Gina",A28&amp;"_GB",IF(D29="Cameron",A28&amp;"_CA",IF(D29="Bruno",A28&amp;"_BDS",IF(D29="Daniel",A28&amp;"_DR",IF(D29="Monet",A28&amp;"_MW","")))))))</f>
        <v>2015-06-19_R-002 _GB</v>
      </c>
      <c r="G29" s="83">
        <v>42541</v>
      </c>
      <c r="H29" s="83">
        <v>42557</v>
      </c>
      <c r="I29" s="106"/>
      <c r="J29" s="81" t="str">
        <f>IF(AND(NOT(OR(G29="",G29="Ø")),H29=""),"In Progress",IF(AND(NOT(OR(H29="Ø",H29="")),NOT(OR(G29="Ø",G29=""))),"Completed",""))</f>
        <v>Completed</v>
      </c>
      <c r="K29" s="107"/>
      <c r="L29" s="107"/>
      <c r="M29" s="4"/>
      <c r="N29" s="111"/>
      <c r="O29" s="110"/>
    </row>
    <row r="30" spans="1:15">
      <c r="A30" s="109" t="s">
        <v>120</v>
      </c>
      <c r="B30" s="109" t="s">
        <v>121</v>
      </c>
      <c r="C30" s="107"/>
      <c r="D30" s="81" t="s">
        <v>27</v>
      </c>
      <c r="E30" s="81" t="s">
        <v>24</v>
      </c>
      <c r="F30" s="5" t="str">
        <f>IF(D30="Amina",A30&amp;"_AZ",IF(D30="Perry",A30&amp;"_PB",IF(D30="Gina",A30&amp;"_GB",IF(D30="Cameron",A30&amp;"_CA",IF(D30="Bruno",A30&amp;"_BDS",IF(D30="Daniel",A30&amp;"_DR",IF(D30="Monet",A30&amp;"_MW","")))))))</f>
        <v>2015-06-19_R-003 _GB</v>
      </c>
      <c r="G30" s="83">
        <v>42523</v>
      </c>
      <c r="H30" s="83">
        <v>42536</v>
      </c>
      <c r="I30" s="106">
        <v>42545</v>
      </c>
      <c r="J30" s="81" t="str">
        <f>IF(AND(NOT(OR(G30="",G30="Ø")),H30=""),"In Progress",IF(AND(NOT(OR(H30="Ø",H30="")),NOT(OR(G30="Ø",G30=""))),"Completed",""))</f>
        <v>Completed</v>
      </c>
      <c r="K30" s="107"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07" t="s">
        <v>1</v>
      </c>
      <c r="M30" s="6"/>
      <c r="N30" s="111" t="s">
        <v>53</v>
      </c>
      <c r="O30" s="110"/>
    </row>
    <row r="31" spans="1:15">
      <c r="A31" s="107"/>
      <c r="B31" s="107"/>
      <c r="C31" s="107"/>
      <c r="D31" s="81" t="s">
        <v>23</v>
      </c>
      <c r="E31" s="81" t="s">
        <v>24</v>
      </c>
      <c r="F31" s="5" t="str">
        <f>IF(D31="Amina",A30&amp;"_AZ",IF(D31="Perry",A30&amp;"_PB",IF(D31="Gina",A30&amp;"_GB",IF(D31="Cameron",A30&amp;"_CA",IF(D31="Bruno",A30&amp;"_BDS",IF(D31="Daniel",A30&amp;"_DR",IF(D31="Monet",A30&amp;"_MW","")))))))</f>
        <v>2015-06-19_R-003 _CA</v>
      </c>
      <c r="G31" s="83">
        <v>42536</v>
      </c>
      <c r="H31" s="83">
        <v>42541</v>
      </c>
      <c r="I31" s="106"/>
      <c r="J31" s="81" t="str">
        <f>IF(AND(NOT(OR(G31="",G31="Ø")),H31=""),"In Progress",IF(AND(NOT(OR(H31="Ø",H31="")),NOT(OR(G31="Ø",G31=""))),"Completed",""))</f>
        <v>Completed</v>
      </c>
      <c r="K31" s="107"/>
      <c r="L31" s="107"/>
      <c r="M31" s="4"/>
      <c r="N31" s="111"/>
      <c r="O31" s="110"/>
    </row>
    <row r="32" spans="1:15">
      <c r="A32" s="109" t="s">
        <v>122</v>
      </c>
      <c r="B32" s="109" t="s">
        <v>123</v>
      </c>
      <c r="C32" s="107"/>
      <c r="D32" s="81" t="s">
        <v>23</v>
      </c>
      <c r="E32" s="81" t="s">
        <v>24</v>
      </c>
      <c r="F32" s="5" t="str">
        <f>IF(D32="Amina",A32&amp;"_AZ",IF(D32="Perry",A32&amp;"_PB",IF(D32="Gina",A32&amp;"_GB",IF(D32="Cameron",A32&amp;"_CA",IF(D32="Bruno",A32&amp;"_BDS",IF(D32="Daniel",A32&amp;"_DR",IF(D32="Monet",A32&amp;"_MW","")))))))</f>
        <v>2015-06-19_R-004 _CA</v>
      </c>
      <c r="G32" s="83">
        <v>42524</v>
      </c>
      <c r="H32" s="83">
        <v>42531</v>
      </c>
      <c r="I32" s="106">
        <v>42545</v>
      </c>
      <c r="J32" s="81" t="str">
        <f>IF(AND(NOT(OR(G32="",G32="Ø")),H32=""),"In Progress",IF(AND(NOT(OR(H32="Ø",H32="")),NOT(OR(G32="Ø",G32=""))),"Completed",""))</f>
        <v>Completed</v>
      </c>
      <c r="K32" s="107"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07" t="s">
        <v>1</v>
      </c>
      <c r="M32" s="4"/>
      <c r="N32" s="111" t="s">
        <v>53</v>
      </c>
      <c r="O32" s="110"/>
    </row>
    <row r="33" spans="1:15">
      <c r="A33" s="107"/>
      <c r="B33" s="107"/>
      <c r="C33" s="107"/>
      <c r="D33" s="82" t="s">
        <v>30</v>
      </c>
      <c r="E33" s="81" t="s">
        <v>24</v>
      </c>
      <c r="F33" s="5" t="str">
        <f>IF(D33="Amina",A32&amp;"_AZ",IF(D33="Perry",A32&amp;"_PB",IF(D33="Gina",A32&amp;"_GB",IF(D33="Cameron",A32&amp;"_CA",IF(D33="Bruno",A32&amp;"_BDS",IF(D33="Daniel",A32&amp;"_DR",IF(D33="Monet",A32&amp;"_MW","")))))))</f>
        <v>2015-06-19_R-004 _PB</v>
      </c>
      <c r="G33" s="83">
        <v>42537</v>
      </c>
      <c r="H33" s="83">
        <v>42544</v>
      </c>
      <c r="I33" s="106"/>
      <c r="J33" s="81" t="str">
        <f>IF(AND(NOT(OR(G33="",G33="Ø")),H33=""),"In Progress",IF(AND(NOT(OR(H33="Ø",H33="")),NOT(OR(G33="Ø",G33=""))),"Completed",""))</f>
        <v>Completed</v>
      </c>
      <c r="K33" s="107"/>
      <c r="L33" s="107"/>
      <c r="M33" s="4"/>
      <c r="N33" s="111"/>
      <c r="O33" s="110"/>
    </row>
    <row r="34" spans="1:15">
      <c r="A34" s="109" t="s">
        <v>124</v>
      </c>
      <c r="B34" s="109" t="s">
        <v>125</v>
      </c>
      <c r="C34" s="107"/>
      <c r="D34" s="81" t="s">
        <v>30</v>
      </c>
      <c r="E34" s="81" t="s">
        <v>24</v>
      </c>
      <c r="F34" s="5" t="str">
        <f>IF(D34="Amina",A34&amp;"_AZ",IF(D34="Perry",A34&amp;"_PB",IF(D34="Gina",A34&amp;"_GB",IF(D34="Cameron",A34&amp;"_CA",IF(D34="Bruno",A34&amp;"_BDS",IF(D34="Daniel",A34&amp;"_DR",IF(D34="Monet",A34&amp;"_MW","")))))))</f>
        <v>2015-06-19_R-005 _PB</v>
      </c>
      <c r="G34" s="83">
        <v>42527</v>
      </c>
      <c r="H34" s="83">
        <v>42531</v>
      </c>
      <c r="I34" s="106">
        <v>42542</v>
      </c>
      <c r="J34" s="81" t="str">
        <f>IF(AND(NOT(OR(G34="",G34="Ø")),H34=""),"In Progress",IF(AND(NOT(OR(H34="Ø",H34="")),NOT(OR(G34="Ø",G34=""))),"Completed",""))</f>
        <v>Completed</v>
      </c>
      <c r="K34" s="107" t="s">
        <v>3</v>
      </c>
      <c r="L34" s="107" t="s">
        <v>0</v>
      </c>
      <c r="M34" s="4" t="s">
        <v>126</v>
      </c>
      <c r="N34" s="111" t="s">
        <v>53</v>
      </c>
      <c r="O34" s="110"/>
    </row>
    <row r="35" spans="1:15">
      <c r="A35" s="107"/>
      <c r="B35" s="107"/>
      <c r="C35" s="107"/>
      <c r="D35" s="81" t="s">
        <v>32</v>
      </c>
      <c r="E35" s="81" t="s">
        <v>24</v>
      </c>
      <c r="F35" s="5" t="str">
        <f>IF(D35="Amina",A34&amp;"_AZ",IF(D35="Perry",A34&amp;"_PB",IF(D35="Gina",A34&amp;"_GB",IF(D35="Cameron",A34&amp;"_CA",IF(D35="Bruno",A34&amp;"_BDS",IF(D35="Daniel",A34&amp;"_DR",IF(D35="Monet",A34&amp;"_MW","")))))))</f>
        <v>2015-06-19_R-005 _AZ</v>
      </c>
      <c r="G35" s="83">
        <v>42536</v>
      </c>
      <c r="H35" s="85">
        <v>42541</v>
      </c>
      <c r="I35" s="106"/>
      <c r="J35" s="81" t="str">
        <f>IF(AND(NOT(OR(G35="",G35="Ø")),H35=""),"In Progress",IF(AND(NOT(OR(H35="Ø",H35="")),NOT(OR(G35="Ø",G35=""))),"Completed",""))</f>
        <v>Completed</v>
      </c>
      <c r="K35" s="107"/>
      <c r="L35" s="107"/>
      <c r="M35" s="4"/>
      <c r="N35" s="111"/>
      <c r="O35" s="110"/>
    </row>
    <row r="36" spans="1:15">
      <c r="A36" s="109" t="s">
        <v>127</v>
      </c>
      <c r="B36" s="109" t="s">
        <v>128</v>
      </c>
      <c r="C36" s="107"/>
      <c r="D36" s="81" t="s">
        <v>32</v>
      </c>
      <c r="E36" s="81" t="s">
        <v>24</v>
      </c>
      <c r="F36" s="5" t="str">
        <f>IF(D36="Amina",A36&amp;"_AZ",IF(D36="Perry",A36&amp;"_PB",IF(D36="Gina",A36&amp;"_GB",IF(D36="Cameron",A36&amp;"_CA",IF(D36="Bruno",A36&amp;"_BDS",IF(D36="Daniel",A36&amp;"_DR",IF(D36="Monet",A36&amp;"_MW","")))))))</f>
        <v>2015-06-19_R-006 _AZ</v>
      </c>
      <c r="G36" s="83">
        <v>42535</v>
      </c>
      <c r="H36" s="85">
        <v>42536</v>
      </c>
      <c r="I36" s="106">
        <v>42545</v>
      </c>
      <c r="J36" s="81" t="str">
        <f>IF(AND(NOT(OR(G36="",G36="Ø")),H36=""),"In Progress",IF(AND(NOT(OR(H36="Ø",H36="")),NOT(OR(G36="Ø",G36=""))),"Completed",""))</f>
        <v>Completed</v>
      </c>
      <c r="K36" s="107"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07" t="s">
        <v>0</v>
      </c>
      <c r="M36" s="4"/>
      <c r="N36" s="111" t="s">
        <v>25</v>
      </c>
      <c r="O36" s="110" t="s">
        <v>129</v>
      </c>
    </row>
    <row r="37" spans="1:15">
      <c r="A37" s="107"/>
      <c r="B37" s="107"/>
      <c r="C37" s="107"/>
      <c r="D37" s="81" t="s">
        <v>27</v>
      </c>
      <c r="E37" s="81" t="s">
        <v>24</v>
      </c>
      <c r="F37" s="5" t="str">
        <f>IF(D37="Amina",A36&amp;"_AZ",IF(D37="Perry",A36&amp;"_PB",IF(D37="Gina",A36&amp;"_GB",IF(D37="Cameron",A36&amp;"_CA",IF(D37="Bruno",A36&amp;"_BDS",IF(D37="Daniel",A36&amp;"_DR",IF(D37="Monet",A36&amp;"_MW","")))))))</f>
        <v>2015-06-19_R-006 _GB</v>
      </c>
      <c r="G37" s="31">
        <v>42536</v>
      </c>
      <c r="H37" s="83">
        <v>42541</v>
      </c>
      <c r="I37" s="106"/>
      <c r="J37" s="81" t="str">
        <f>IF(AND(NOT(OR(G37="",G37="Ø")),H37=""),"In Progress",IF(AND(NOT(OR(H37="Ø",H37="")),NOT(OR(G37="Ø",G37=""))),"Completed",""))</f>
        <v>Completed</v>
      </c>
      <c r="K37" s="107"/>
      <c r="L37" s="107"/>
      <c r="M37" s="4"/>
      <c r="N37" s="111"/>
      <c r="O37" s="110"/>
    </row>
    <row r="38" spans="1:15">
      <c r="A38" s="109" t="s">
        <v>130</v>
      </c>
      <c r="B38" s="109" t="s">
        <v>131</v>
      </c>
      <c r="C38" s="107"/>
      <c r="D38" s="81" t="s">
        <v>32</v>
      </c>
      <c r="E38" s="81" t="s">
        <v>24</v>
      </c>
      <c r="F38" s="5" t="str">
        <f>IF(D38="Amina",A38&amp;"_AZ",IF(D38="Perry",A38&amp;"_PB",IF(D38="Gina",A38&amp;"_GB",IF(D38="Cameron",A38&amp;"_CA",IF(D38="Bruno",A38&amp;"_BDS",IF(D38="Daniel",A38&amp;"_DR",IF(D38="Monet",A38&amp;"_MW","")))))))</f>
        <v>2015-06-19_R-007_AZ</v>
      </c>
      <c r="G38" s="83">
        <v>42548</v>
      </c>
      <c r="H38" s="83">
        <v>42556</v>
      </c>
      <c r="I38" s="106">
        <v>42548</v>
      </c>
      <c r="J38" s="81" t="str">
        <f>IF(AND(NOT(OR(G38="",G38="Ø")),H38=""),"In Progress",IF(AND(NOT(OR(H38="Ø",H38="")),NOT(OR(G38="Ø",G38=""))),"Completed",""))</f>
        <v>Completed</v>
      </c>
      <c r="K38" s="107"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07" t="s">
        <v>1</v>
      </c>
      <c r="M38" s="4"/>
      <c r="N38" s="111" t="s">
        <v>53</v>
      </c>
      <c r="O38" s="110"/>
    </row>
    <row r="39" spans="1:15">
      <c r="A39" s="107"/>
      <c r="B39" s="107"/>
      <c r="C39" s="107"/>
      <c r="D39" s="81" t="s">
        <v>30</v>
      </c>
      <c r="E39" s="81" t="s">
        <v>24</v>
      </c>
      <c r="F39" s="5" t="str">
        <f>IF(D39="Amina",A38&amp;"_AZ",IF(D39="Perry",A38&amp;"_PB",IF(D39="Gina",A38&amp;"_GB",IF(D39="Cameron",A38&amp;"_CA",IF(D39="Bruno",A38&amp;"_BDS",IF(D39="Daniel",A38&amp;"_DR",IF(D39="Monet",A38&amp;"_MW","")))))))</f>
        <v>2015-06-19_R-007_PB</v>
      </c>
      <c r="G39" s="83">
        <v>42548</v>
      </c>
      <c r="H39" s="85">
        <v>42562</v>
      </c>
      <c r="I39" s="106"/>
      <c r="J39" s="81" t="str">
        <f>IF(AND(NOT(OR(G39="",G39="Ø")),H39=""),"In Progress",IF(AND(NOT(OR(H39="Ø",H39="")),NOT(OR(G39="Ø",G39=""))),"Completed",""))</f>
        <v>Completed</v>
      </c>
      <c r="K39" s="107"/>
      <c r="L39" s="107"/>
      <c r="M39" s="4"/>
      <c r="N39" s="111"/>
      <c r="O39" s="110"/>
    </row>
    <row r="40" spans="1:15">
      <c r="A40" s="109" t="s">
        <v>132</v>
      </c>
      <c r="B40" s="109" t="s">
        <v>133</v>
      </c>
      <c r="C40" s="107"/>
      <c r="D40" s="81" t="s">
        <v>32</v>
      </c>
      <c r="E40" s="81" t="s">
        <v>24</v>
      </c>
      <c r="F40" s="5" t="str">
        <f>IF(D40="Amina",A40&amp;"_AZ",IF(D40="Perry",A40&amp;"_PB",IF(D40="Gina",A40&amp;"_GB",IF(D40="Cameron",A40&amp;"_CA",IF(D40="Bruno",A40&amp;"_BDS",IF(D40="Daniel",A40&amp;"_DR",IF(D40="Monet",A40&amp;"_MW","")))))))</f>
        <v>2015-06-19_R-010 _AZ</v>
      </c>
      <c r="G40" s="83">
        <v>42544</v>
      </c>
      <c r="H40" s="83">
        <v>42545</v>
      </c>
      <c r="I40" s="106">
        <v>42562</v>
      </c>
      <c r="J40" s="81" t="str">
        <f>IF(AND(NOT(OR(G40="",G40="Ø")),H40=""),"In Progress",IF(AND(NOT(OR(H40="Ø",H40="")),NOT(OR(G40="Ø",G40=""))),"Completed",""))</f>
        <v>Completed</v>
      </c>
      <c r="K40" s="107"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07" t="s">
        <v>0</v>
      </c>
      <c r="M40" s="4"/>
      <c r="N40" s="111" t="s">
        <v>25</v>
      </c>
      <c r="O40" s="110" t="s">
        <v>134</v>
      </c>
    </row>
    <row r="41" spans="1:15">
      <c r="A41" s="107"/>
      <c r="B41" s="107"/>
      <c r="C41" s="107"/>
      <c r="D41" s="82" t="s">
        <v>30</v>
      </c>
      <c r="E41" s="81" t="s">
        <v>24</v>
      </c>
      <c r="F41" s="5" t="str">
        <f>IF(D41="Amina",A40&amp;"_AZ",IF(D41="Perry",A40&amp;"_PB",IF(D41="Gina",A40&amp;"_GB",IF(D41="Cameron",A40&amp;"_CA",IF(D41="Bruno",A40&amp;"_BDS",IF(D41="Daniel",A40&amp;"_DR",IF(D41="Monet",A40&amp;"_MW","")))))))</f>
        <v>2015-06-19_R-010 _PB</v>
      </c>
      <c r="G41" s="83">
        <v>42544</v>
      </c>
      <c r="H41" s="83">
        <v>42548</v>
      </c>
      <c r="I41" s="106"/>
      <c r="J41" s="81" t="str">
        <f>IF(AND(NOT(OR(G41="",G41="Ø")),H41=""),"In Progress",IF(AND(NOT(OR(H41="Ø",H41="")),NOT(OR(G41="Ø",G41=""))),"Completed",""))</f>
        <v>Completed</v>
      </c>
      <c r="K41" s="107"/>
      <c r="L41" s="107"/>
      <c r="M41" s="4"/>
      <c r="N41" s="111"/>
      <c r="O41" s="110"/>
    </row>
    <row r="42" spans="1:15">
      <c r="N42"/>
      <c r="O42"/>
    </row>
    <row r="43" spans="1:15">
      <c r="N43"/>
      <c r="O43"/>
    </row>
    <row r="44" spans="1:15">
      <c r="N44"/>
      <c r="O44"/>
    </row>
    <row r="45" spans="1:15">
      <c r="N45"/>
      <c r="O45"/>
    </row>
    <row r="46" spans="1:15">
      <c r="N46"/>
      <c r="O46"/>
    </row>
    <row r="47" spans="1:15">
      <c r="N47"/>
      <c r="O47"/>
    </row>
    <row r="48" spans="1:15">
      <c r="N48"/>
      <c r="O48"/>
    </row>
    <row r="49" spans="14:15">
      <c r="N49"/>
      <c r="O49"/>
    </row>
    <row r="50" spans="14:15">
      <c r="N50"/>
      <c r="O50"/>
    </row>
    <row r="51" spans="14:15">
      <c r="N51"/>
      <c r="O51"/>
    </row>
    <row r="52" spans="14:15">
      <c r="N52"/>
      <c r="O52"/>
    </row>
    <row r="53" spans="14:15">
      <c r="N53"/>
      <c r="O53"/>
    </row>
    <row r="54" spans="14:15">
      <c r="N54"/>
      <c r="O54"/>
    </row>
    <row r="55" spans="14:15">
      <c r="N55"/>
      <c r="O55"/>
    </row>
    <row r="56" spans="14:15">
      <c r="N56"/>
      <c r="O56"/>
    </row>
    <row r="57" spans="14:15">
      <c r="N57"/>
      <c r="O57"/>
    </row>
    <row r="58" spans="14:15">
      <c r="N58"/>
      <c r="O58"/>
    </row>
    <row r="59" spans="14:15">
      <c r="N59"/>
      <c r="O59"/>
    </row>
    <row r="60" spans="14:15">
      <c r="N60"/>
      <c r="O60"/>
    </row>
    <row r="61" spans="14:15">
      <c r="N61"/>
      <c r="O61"/>
    </row>
    <row r="62" spans="14:15">
      <c r="N62"/>
      <c r="O62"/>
    </row>
    <row r="63" spans="14:15">
      <c r="N63"/>
      <c r="O63"/>
    </row>
    <row r="64" spans="14:15">
      <c r="N64"/>
      <c r="O64"/>
    </row>
    <row r="65" spans="14:15">
      <c r="N65"/>
      <c r="O65"/>
    </row>
    <row r="66" spans="14:15">
      <c r="N66"/>
      <c r="O66"/>
    </row>
    <row r="67" spans="14:15">
      <c r="N67"/>
      <c r="O67"/>
    </row>
    <row r="68" spans="14:15">
      <c r="N68"/>
      <c r="O68"/>
    </row>
    <row r="69" spans="14:15">
      <c r="N69"/>
      <c r="O69"/>
    </row>
    <row r="70" spans="14:15">
      <c r="N70"/>
      <c r="O70"/>
    </row>
    <row r="71" spans="14:15">
      <c r="N71"/>
      <c r="O71"/>
    </row>
    <row r="72" spans="14:15">
      <c r="N72"/>
      <c r="O72"/>
    </row>
    <row r="73" spans="14:15">
      <c r="N73"/>
      <c r="O73"/>
    </row>
    <row r="74" spans="14:15">
      <c r="N74"/>
      <c r="O74"/>
    </row>
    <row r="75" spans="14:15">
      <c r="N75"/>
      <c r="O75"/>
    </row>
    <row r="76" spans="14:15">
      <c r="N76"/>
      <c r="O76"/>
    </row>
    <row r="77" spans="14:15">
      <c r="N77"/>
      <c r="O77"/>
    </row>
    <row r="78" spans="14:15">
      <c r="N78"/>
      <c r="O78"/>
    </row>
    <row r="79" spans="14:15">
      <c r="N79"/>
      <c r="O79"/>
    </row>
    <row r="80" spans="14:15">
      <c r="N80"/>
      <c r="O80"/>
    </row>
    <row r="81" spans="14:15">
      <c r="N81"/>
      <c r="O81"/>
    </row>
    <row r="82" spans="14:15">
      <c r="N82"/>
      <c r="O82"/>
    </row>
    <row r="83" spans="14:15">
      <c r="N83"/>
      <c r="O83"/>
    </row>
    <row r="84" spans="14:15">
      <c r="N84"/>
      <c r="O84"/>
    </row>
    <row r="85" spans="14:15">
      <c r="N85"/>
      <c r="O85"/>
    </row>
    <row r="86" spans="14:15">
      <c r="N86"/>
      <c r="O86"/>
    </row>
    <row r="87" spans="14:15">
      <c r="N87"/>
      <c r="O87"/>
    </row>
    <row r="88" spans="14:15">
      <c r="N88"/>
      <c r="O88"/>
    </row>
    <row r="89" spans="14:15">
      <c r="N89"/>
      <c r="O89"/>
    </row>
    <row r="90" spans="14:15">
      <c r="N90"/>
      <c r="O90"/>
    </row>
    <row r="91" spans="14:15">
      <c r="N91"/>
      <c r="O91"/>
    </row>
    <row r="92" spans="14:15">
      <c r="N92"/>
      <c r="O92"/>
    </row>
    <row r="93" spans="14:15">
      <c r="N93"/>
      <c r="O93"/>
    </row>
    <row r="94" spans="14:15">
      <c r="N94"/>
      <c r="O94"/>
    </row>
    <row r="95" spans="14:15">
      <c r="N95"/>
      <c r="O95"/>
    </row>
    <row r="96" spans="14:15">
      <c r="N96"/>
      <c r="O96"/>
    </row>
    <row r="97" spans="14:15">
      <c r="N97"/>
      <c r="O97"/>
    </row>
    <row r="98" spans="14:15">
      <c r="N98"/>
      <c r="O98"/>
    </row>
    <row r="99" spans="14:15">
      <c r="N99"/>
      <c r="O99"/>
    </row>
    <row r="100" spans="14:15">
      <c r="N100"/>
      <c r="O100"/>
    </row>
    <row r="101" spans="14:15">
      <c r="N101"/>
      <c r="O101"/>
    </row>
    <row r="102" spans="14:15">
      <c r="N102"/>
      <c r="O102"/>
    </row>
    <row r="103" spans="14:15">
      <c r="N103"/>
      <c r="O103"/>
    </row>
    <row r="104" spans="14:15">
      <c r="N104"/>
      <c r="O104"/>
    </row>
    <row r="105" spans="14:15">
      <c r="N105"/>
      <c r="O105"/>
    </row>
    <row r="106" spans="14:15">
      <c r="N106"/>
      <c r="O106"/>
    </row>
    <row r="107" spans="14:15">
      <c r="N107"/>
      <c r="O107"/>
    </row>
    <row r="108" spans="14:15">
      <c r="N108"/>
      <c r="O108"/>
    </row>
    <row r="109" spans="14:15">
      <c r="N109"/>
      <c r="O109"/>
    </row>
    <row r="110" spans="14:15">
      <c r="N110"/>
      <c r="O110"/>
    </row>
    <row r="111" spans="14:15">
      <c r="N111"/>
      <c r="O111"/>
    </row>
    <row r="112" spans="14:15">
      <c r="N112"/>
      <c r="O112"/>
    </row>
    <row r="113" spans="14:15">
      <c r="N113"/>
      <c r="O113"/>
    </row>
    <row r="114" spans="14:15">
      <c r="N114"/>
      <c r="O114"/>
    </row>
    <row r="115" spans="14:15">
      <c r="N115"/>
      <c r="O115"/>
    </row>
    <row r="116" spans="14:15">
      <c r="N116"/>
      <c r="O116"/>
    </row>
    <row r="117" spans="14:15">
      <c r="N117"/>
      <c r="O117"/>
    </row>
    <row r="118" spans="14:15">
      <c r="N118"/>
      <c r="O118"/>
    </row>
    <row r="119" spans="14:15">
      <c r="N119"/>
      <c r="O119"/>
    </row>
    <row r="120" spans="14:15">
      <c r="N120"/>
      <c r="O120"/>
    </row>
    <row r="121" spans="14:15">
      <c r="N121"/>
      <c r="O121"/>
    </row>
    <row r="122" spans="14:15">
      <c r="N122"/>
      <c r="O122"/>
    </row>
    <row r="123" spans="14:15">
      <c r="N123"/>
      <c r="O123"/>
    </row>
    <row r="124" spans="14:15">
      <c r="N124"/>
      <c r="O124"/>
    </row>
    <row r="125" spans="14:15">
      <c r="N125"/>
      <c r="O125"/>
    </row>
    <row r="126" spans="14:15">
      <c r="N126"/>
      <c r="O126"/>
    </row>
    <row r="127" spans="14:15">
      <c r="N127"/>
      <c r="O127"/>
    </row>
    <row r="128" spans="14:15">
      <c r="N128"/>
      <c r="O128"/>
    </row>
    <row r="129" spans="14:15">
      <c r="N129"/>
      <c r="O129"/>
    </row>
    <row r="130" spans="14:15">
      <c r="N130"/>
      <c r="O130"/>
    </row>
    <row r="131" spans="14:15">
      <c r="N131"/>
      <c r="O131"/>
    </row>
    <row r="132" spans="14:15">
      <c r="N132"/>
      <c r="O132"/>
    </row>
    <row r="133" spans="14:15">
      <c r="N133"/>
      <c r="O133"/>
    </row>
    <row r="134" spans="14:15">
      <c r="N134"/>
      <c r="O134"/>
    </row>
    <row r="135" spans="14:15">
      <c r="N135"/>
      <c r="O135"/>
    </row>
    <row r="136" spans="14:15">
      <c r="N136"/>
      <c r="O136"/>
    </row>
    <row r="137" spans="14:15">
      <c r="N137"/>
      <c r="O137"/>
    </row>
    <row r="138" spans="14:15">
      <c r="N138"/>
      <c r="O138"/>
    </row>
    <row r="139" spans="14:15">
      <c r="N139"/>
      <c r="O139"/>
    </row>
    <row r="140" spans="14:15">
      <c r="N140"/>
      <c r="O140"/>
    </row>
    <row r="141" spans="14:15">
      <c r="N141"/>
      <c r="O141"/>
    </row>
    <row r="142" spans="14:15">
      <c r="N142"/>
      <c r="O142"/>
    </row>
    <row r="143" spans="14:15">
      <c r="N143"/>
      <c r="O143"/>
    </row>
    <row r="144" spans="14:15">
      <c r="N144"/>
      <c r="O144"/>
    </row>
    <row r="145" spans="14:15">
      <c r="N145"/>
      <c r="O145"/>
    </row>
    <row r="146" spans="14:15">
      <c r="N146"/>
      <c r="O146"/>
    </row>
    <row r="147" spans="14:15">
      <c r="N147"/>
      <c r="O147"/>
    </row>
    <row r="148" spans="14:15">
      <c r="N148"/>
      <c r="O148"/>
    </row>
    <row r="149" spans="14:15">
      <c r="N149"/>
      <c r="O149"/>
    </row>
    <row r="150" spans="14:15">
      <c r="N150"/>
      <c r="O150"/>
    </row>
    <row r="151" spans="14:15">
      <c r="N151"/>
      <c r="O151"/>
    </row>
    <row r="152" spans="14:15">
      <c r="N152"/>
      <c r="O152"/>
    </row>
    <row r="153" spans="14:15">
      <c r="N153"/>
      <c r="O153"/>
    </row>
    <row r="154" spans="14:15">
      <c r="N154"/>
      <c r="O154"/>
    </row>
    <row r="155" spans="14:15">
      <c r="N155"/>
      <c r="O155"/>
    </row>
    <row r="156" spans="14:15">
      <c r="N156"/>
      <c r="O156"/>
    </row>
    <row r="157" spans="14:15">
      <c r="N157"/>
      <c r="O157"/>
    </row>
    <row r="158" spans="14:15">
      <c r="N158"/>
      <c r="O158"/>
    </row>
    <row r="159" spans="14:15">
      <c r="N159"/>
      <c r="O159"/>
    </row>
    <row r="160" spans="14:15">
      <c r="N160"/>
      <c r="O160"/>
    </row>
    <row r="161" spans="14:15">
      <c r="N161"/>
      <c r="O161"/>
    </row>
    <row r="162" spans="14:15">
      <c r="N162"/>
      <c r="O162"/>
    </row>
    <row r="163" spans="14:15">
      <c r="N163"/>
      <c r="O163"/>
    </row>
    <row r="164" spans="14:15">
      <c r="N164"/>
      <c r="O164"/>
    </row>
    <row r="165" spans="14:15">
      <c r="N165"/>
      <c r="O165"/>
    </row>
    <row r="166" spans="14:15">
      <c r="N166"/>
      <c r="O166"/>
    </row>
    <row r="167" spans="14:15">
      <c r="N167"/>
      <c r="O167"/>
    </row>
    <row r="168" spans="14:15">
      <c r="N168"/>
      <c r="O168"/>
    </row>
    <row r="169" spans="14:15">
      <c r="N169"/>
      <c r="O169"/>
    </row>
    <row r="170" spans="14:15">
      <c r="N170"/>
      <c r="O170"/>
    </row>
    <row r="171" spans="14:15">
      <c r="N171"/>
      <c r="O171"/>
    </row>
    <row r="172" spans="14:15">
      <c r="N172"/>
      <c r="O172"/>
    </row>
    <row r="173" spans="14:15">
      <c r="N173"/>
      <c r="O173"/>
    </row>
    <row r="174" spans="14:15">
      <c r="N174"/>
      <c r="O174"/>
    </row>
    <row r="175" spans="14:15">
      <c r="N175"/>
      <c r="O175"/>
    </row>
    <row r="176" spans="14:15">
      <c r="N176"/>
      <c r="O176"/>
    </row>
    <row r="177" spans="14:15">
      <c r="N177"/>
      <c r="O177"/>
    </row>
    <row r="178" spans="14:15">
      <c r="N178"/>
      <c r="O178"/>
    </row>
    <row r="179" spans="14:15">
      <c r="N179"/>
      <c r="O179"/>
    </row>
    <row r="180" spans="14:15">
      <c r="N180"/>
      <c r="O180"/>
    </row>
    <row r="181" spans="14:15">
      <c r="N181"/>
      <c r="O181"/>
    </row>
    <row r="182" spans="14:15">
      <c r="N182"/>
      <c r="O182"/>
    </row>
    <row r="183" spans="14:15">
      <c r="N183"/>
      <c r="O183"/>
    </row>
    <row r="184" spans="14:15">
      <c r="N184"/>
      <c r="O184"/>
    </row>
    <row r="185" spans="14:15">
      <c r="N185"/>
      <c r="O185"/>
    </row>
    <row r="186" spans="14:15">
      <c r="N186"/>
      <c r="O186"/>
    </row>
    <row r="187" spans="14:15">
      <c r="N187"/>
      <c r="O187"/>
    </row>
    <row r="188" spans="14:15">
      <c r="N188"/>
      <c r="O188"/>
    </row>
    <row r="189" spans="14:15">
      <c r="N189"/>
      <c r="O189"/>
    </row>
    <row r="190" spans="14:15">
      <c r="N190"/>
      <c r="O190"/>
    </row>
    <row r="191" spans="14:15">
      <c r="N191"/>
      <c r="O191"/>
    </row>
    <row r="192" spans="14:15">
      <c r="N192"/>
      <c r="O192"/>
    </row>
    <row r="193" spans="14:15">
      <c r="N193"/>
      <c r="O193"/>
    </row>
    <row r="194" spans="14:15">
      <c r="N194"/>
      <c r="O194"/>
    </row>
    <row r="195" spans="14:15">
      <c r="N195"/>
      <c r="O195"/>
    </row>
    <row r="196" spans="14:15">
      <c r="N196"/>
      <c r="O196"/>
    </row>
    <row r="197" spans="14:15">
      <c r="N197"/>
      <c r="O197"/>
    </row>
    <row r="198" spans="14:15">
      <c r="N198"/>
      <c r="O198"/>
    </row>
    <row r="199" spans="14:15">
      <c r="N199"/>
      <c r="O199"/>
    </row>
    <row r="200" spans="14:15">
      <c r="N200"/>
      <c r="O200"/>
    </row>
    <row r="201" spans="14:15">
      <c r="N201"/>
      <c r="O201"/>
    </row>
    <row r="202" spans="14:15">
      <c r="N202"/>
      <c r="O202"/>
    </row>
    <row r="203" spans="14:15">
      <c r="N203"/>
      <c r="O203"/>
    </row>
    <row r="204" spans="14:15">
      <c r="N204"/>
      <c r="O204"/>
    </row>
    <row r="205" spans="14:15">
      <c r="N205"/>
      <c r="O205"/>
    </row>
    <row r="206" spans="14:15">
      <c r="N206"/>
      <c r="O206"/>
    </row>
    <row r="207" spans="14:15">
      <c r="N207"/>
      <c r="O207"/>
    </row>
    <row r="208" spans="14:15">
      <c r="N208"/>
      <c r="O208"/>
    </row>
    <row r="209" spans="14:15">
      <c r="N209"/>
      <c r="O209"/>
    </row>
    <row r="210" spans="14:15">
      <c r="N210"/>
      <c r="O210"/>
    </row>
    <row r="211" spans="14:15">
      <c r="N211"/>
      <c r="O211"/>
    </row>
    <row r="212" spans="14:15">
      <c r="N212"/>
      <c r="O212"/>
    </row>
    <row r="213" spans="14:15">
      <c r="N213"/>
      <c r="O213"/>
    </row>
    <row r="214" spans="14:15">
      <c r="N214"/>
      <c r="O214"/>
    </row>
    <row r="215" spans="14:15">
      <c r="N215"/>
      <c r="O215"/>
    </row>
    <row r="216" spans="14:15">
      <c r="N216"/>
      <c r="O216"/>
    </row>
    <row r="217" spans="14:15">
      <c r="N217"/>
      <c r="O217"/>
    </row>
    <row r="218" spans="14:15">
      <c r="N218"/>
      <c r="O218"/>
    </row>
    <row r="219" spans="14:15">
      <c r="N219"/>
      <c r="O219"/>
    </row>
    <row r="220" spans="14:15">
      <c r="N220"/>
      <c r="O220"/>
    </row>
    <row r="221" spans="14:15">
      <c r="N221"/>
      <c r="O221"/>
    </row>
    <row r="222" spans="14:15">
      <c r="N222"/>
      <c r="O222"/>
    </row>
    <row r="223" spans="14:15">
      <c r="N223"/>
      <c r="O223"/>
    </row>
    <row r="224" spans="14:15">
      <c r="N224"/>
      <c r="O224"/>
    </row>
    <row r="225" spans="14:15">
      <c r="N225"/>
      <c r="O225"/>
    </row>
    <row r="226" spans="14:15">
      <c r="N226"/>
      <c r="O226"/>
    </row>
    <row r="227" spans="14:15">
      <c r="N227"/>
      <c r="O227"/>
    </row>
    <row r="228" spans="14:15">
      <c r="N228"/>
      <c r="O228"/>
    </row>
    <row r="229" spans="14:15">
      <c r="N229"/>
      <c r="O229"/>
    </row>
    <row r="230" spans="14:15">
      <c r="N230"/>
      <c r="O230"/>
    </row>
    <row r="231" spans="14:15">
      <c r="N231"/>
      <c r="O231"/>
    </row>
    <row r="232" spans="14:15">
      <c r="N232"/>
      <c r="O232"/>
    </row>
    <row r="233" spans="14:15">
      <c r="N233"/>
      <c r="O233"/>
    </row>
    <row r="234" spans="14:15">
      <c r="N234"/>
      <c r="O234"/>
    </row>
    <row r="235" spans="14:15">
      <c r="N235"/>
      <c r="O235"/>
    </row>
    <row r="236" spans="14:15">
      <c r="N236"/>
      <c r="O236"/>
    </row>
    <row r="237" spans="14:15">
      <c r="N237"/>
      <c r="O237"/>
    </row>
    <row r="238" spans="14:15">
      <c r="N238"/>
      <c r="O238"/>
    </row>
    <row r="239" spans="14:15">
      <c r="N239"/>
      <c r="O239"/>
    </row>
    <row r="240" spans="14:15">
      <c r="N240"/>
      <c r="O240"/>
    </row>
    <row r="241" spans="14:15">
      <c r="N241"/>
      <c r="O241"/>
    </row>
    <row r="242" spans="14:15">
      <c r="N242"/>
      <c r="O242"/>
    </row>
    <row r="243" spans="14:15">
      <c r="N243"/>
      <c r="O243"/>
    </row>
    <row r="244" spans="14:15">
      <c r="N244"/>
      <c r="O244"/>
    </row>
    <row r="245" spans="14:15">
      <c r="N245"/>
      <c r="O245"/>
    </row>
    <row r="246" spans="14:15">
      <c r="N246"/>
      <c r="O246"/>
    </row>
    <row r="247" spans="14:15">
      <c r="N247"/>
      <c r="O247"/>
    </row>
    <row r="248" spans="14:15">
      <c r="N248"/>
      <c r="O248"/>
    </row>
    <row r="249" spans="14:15">
      <c r="N249"/>
      <c r="O249"/>
    </row>
    <row r="250" spans="14:15">
      <c r="N250"/>
      <c r="O250"/>
    </row>
    <row r="251" spans="14:15">
      <c r="N251"/>
      <c r="O251"/>
    </row>
    <row r="252" spans="14:15">
      <c r="N252"/>
      <c r="O252"/>
    </row>
    <row r="253" spans="14:15">
      <c r="N253"/>
      <c r="O253"/>
    </row>
    <row r="254" spans="14:15">
      <c r="N254"/>
      <c r="O254"/>
    </row>
    <row r="255" spans="14:15">
      <c r="N255"/>
      <c r="O255"/>
    </row>
    <row r="256" spans="14:15">
      <c r="N256"/>
      <c r="O256"/>
    </row>
    <row r="257" spans="14:15">
      <c r="N257"/>
      <c r="O257"/>
    </row>
    <row r="258" spans="14:15">
      <c r="N258"/>
      <c r="O258"/>
    </row>
    <row r="259" spans="14:15">
      <c r="N259"/>
      <c r="O259"/>
    </row>
    <row r="260" spans="14:15">
      <c r="N260"/>
      <c r="O260"/>
    </row>
    <row r="261" spans="14:15">
      <c r="N261"/>
      <c r="O261"/>
    </row>
    <row r="262" spans="14:15">
      <c r="N262"/>
      <c r="O262"/>
    </row>
    <row r="263" spans="14:15">
      <c r="N263"/>
      <c r="O263"/>
    </row>
    <row r="264" spans="14:15">
      <c r="N264"/>
      <c r="O264"/>
    </row>
    <row r="265" spans="14:15">
      <c r="N265"/>
      <c r="O265"/>
    </row>
    <row r="266" spans="14:15">
      <c r="N266"/>
      <c r="O266"/>
    </row>
    <row r="267" spans="14:15">
      <c r="N267"/>
      <c r="O267"/>
    </row>
    <row r="268" spans="14:15">
      <c r="N268"/>
      <c r="O268"/>
    </row>
  </sheetData>
  <autoFilter ref="A1:O42" xr:uid="{00000000-0009-0000-0000-000002000000}"/>
  <mergeCells count="160">
    <mergeCell ref="L2:L3"/>
    <mergeCell ref="N2:N3"/>
    <mergeCell ref="N4:N5"/>
    <mergeCell ref="A4:A5"/>
    <mergeCell ref="B4:B5"/>
    <mergeCell ref="C4:C5"/>
    <mergeCell ref="I4:I5"/>
    <mergeCell ref="K4:K5"/>
    <mergeCell ref="L4:L5"/>
    <mergeCell ref="K2:K3"/>
    <mergeCell ref="B12:B13"/>
    <mergeCell ref="C12:C13"/>
    <mergeCell ref="I12:I13"/>
    <mergeCell ref="A2:A3"/>
    <mergeCell ref="B2:B3"/>
    <mergeCell ref="C2:C3"/>
    <mergeCell ref="I2:I3"/>
    <mergeCell ref="A12:A13"/>
    <mergeCell ref="A10:A11"/>
    <mergeCell ref="B10:B11"/>
    <mergeCell ref="C10:C11"/>
    <mergeCell ref="I10:I11"/>
    <mergeCell ref="L8:L9"/>
    <mergeCell ref="N6:N7"/>
    <mergeCell ref="N8:N9"/>
    <mergeCell ref="A6:A7"/>
    <mergeCell ref="B6:B7"/>
    <mergeCell ref="C6:C7"/>
    <mergeCell ref="I6:I7"/>
    <mergeCell ref="K6:K7"/>
    <mergeCell ref="L6:L7"/>
    <mergeCell ref="A8:A9"/>
    <mergeCell ref="B8:B9"/>
    <mergeCell ref="C8:C9"/>
    <mergeCell ref="I8:I9"/>
    <mergeCell ref="K8:K9"/>
    <mergeCell ref="I14:I15"/>
    <mergeCell ref="K14:K15"/>
    <mergeCell ref="L14:L15"/>
    <mergeCell ref="N18:N19"/>
    <mergeCell ref="N10:N11"/>
    <mergeCell ref="N12:N13"/>
    <mergeCell ref="K12:K13"/>
    <mergeCell ref="L10:L11"/>
    <mergeCell ref="L12:L13"/>
    <mergeCell ref="K10:K11"/>
    <mergeCell ref="N20:N21"/>
    <mergeCell ref="A16:A17"/>
    <mergeCell ref="B16:B17"/>
    <mergeCell ref="C16:C17"/>
    <mergeCell ref="I16:I17"/>
    <mergeCell ref="K16:K17"/>
    <mergeCell ref="L16:L17"/>
    <mergeCell ref="A14:A15"/>
    <mergeCell ref="B14:B15"/>
    <mergeCell ref="C18:C19"/>
    <mergeCell ref="I18:I19"/>
    <mergeCell ref="K18:K19"/>
    <mergeCell ref="L18:L19"/>
    <mergeCell ref="N14:N15"/>
    <mergeCell ref="N16:N17"/>
    <mergeCell ref="A20:A21"/>
    <mergeCell ref="B20:B21"/>
    <mergeCell ref="C20:C21"/>
    <mergeCell ref="I20:I21"/>
    <mergeCell ref="K20:K21"/>
    <mergeCell ref="L20:L21"/>
    <mergeCell ref="A18:A19"/>
    <mergeCell ref="B18:B19"/>
    <mergeCell ref="C14:C15"/>
    <mergeCell ref="A22:A23"/>
    <mergeCell ref="B22:B23"/>
    <mergeCell ref="C22:C23"/>
    <mergeCell ref="I22:I23"/>
    <mergeCell ref="K22:K23"/>
    <mergeCell ref="L22:L23"/>
    <mergeCell ref="N26:N27"/>
    <mergeCell ref="N28:N29"/>
    <mergeCell ref="A24:A25"/>
    <mergeCell ref="B24:B25"/>
    <mergeCell ref="C24:C25"/>
    <mergeCell ref="I24:I25"/>
    <mergeCell ref="K24:K25"/>
    <mergeCell ref="L24:L25"/>
    <mergeCell ref="C28:C29"/>
    <mergeCell ref="I28:I29"/>
    <mergeCell ref="K28:K29"/>
    <mergeCell ref="L28:L29"/>
    <mergeCell ref="A26:A27"/>
    <mergeCell ref="B26:B27"/>
    <mergeCell ref="C26:C27"/>
    <mergeCell ref="I26:I27"/>
    <mergeCell ref="K26:K27"/>
    <mergeCell ref="L26:L27"/>
    <mergeCell ref="B34:B35"/>
    <mergeCell ref="A30:A31"/>
    <mergeCell ref="B30:B31"/>
    <mergeCell ref="C30:C31"/>
    <mergeCell ref="I30:I31"/>
    <mergeCell ref="K30:K31"/>
    <mergeCell ref="L30:L31"/>
    <mergeCell ref="A32:A33"/>
    <mergeCell ref="B32:B33"/>
    <mergeCell ref="C32:C33"/>
    <mergeCell ref="I32:I33"/>
    <mergeCell ref="K32:K33"/>
    <mergeCell ref="L32:L33"/>
    <mergeCell ref="I40:I41"/>
    <mergeCell ref="K40:K41"/>
    <mergeCell ref="O30:O31"/>
    <mergeCell ref="O32:O33"/>
    <mergeCell ref="O34:O35"/>
    <mergeCell ref="O36:O37"/>
    <mergeCell ref="O38:O39"/>
    <mergeCell ref="C34:C35"/>
    <mergeCell ref="I34:I35"/>
    <mergeCell ref="K34:K35"/>
    <mergeCell ref="L34:L35"/>
    <mergeCell ref="N34:N35"/>
    <mergeCell ref="N36:N37"/>
    <mergeCell ref="N30:N31"/>
    <mergeCell ref="N32:N33"/>
    <mergeCell ref="A36:A37"/>
    <mergeCell ref="B36:B37"/>
    <mergeCell ref="C36:C37"/>
    <mergeCell ref="I36:I37"/>
    <mergeCell ref="K36:K37"/>
    <mergeCell ref="L36:L37"/>
    <mergeCell ref="A34:A35"/>
    <mergeCell ref="O2:O3"/>
    <mergeCell ref="O4:O5"/>
    <mergeCell ref="O6:O7"/>
    <mergeCell ref="O8:O9"/>
    <mergeCell ref="O10:O11"/>
    <mergeCell ref="O12:O13"/>
    <mergeCell ref="O20:O21"/>
    <mergeCell ref="O22:O23"/>
    <mergeCell ref="O24:O25"/>
    <mergeCell ref="O26:O27"/>
    <mergeCell ref="O28:O29"/>
    <mergeCell ref="N22:N23"/>
    <mergeCell ref="N24:N25"/>
    <mergeCell ref="A28:A29"/>
    <mergeCell ref="B28:B29"/>
    <mergeCell ref="O40:O41"/>
    <mergeCell ref="L40:L41"/>
    <mergeCell ref="A38:A39"/>
    <mergeCell ref="B38:B39"/>
    <mergeCell ref="C38:C39"/>
    <mergeCell ref="I38:I39"/>
    <mergeCell ref="K38:K39"/>
    <mergeCell ref="L38:L39"/>
    <mergeCell ref="O14:O15"/>
    <mergeCell ref="O16:O17"/>
    <mergeCell ref="O18:O19"/>
    <mergeCell ref="N38:N39"/>
    <mergeCell ref="N40:N41"/>
    <mergeCell ref="A40:A41"/>
    <mergeCell ref="B40:B41"/>
    <mergeCell ref="C40:C41"/>
  </mergeCells>
  <conditionalFormatting sqref="N269:N1048576 N1:N41">
    <cfRule type="containsText" dxfId="972" priority="14" operator="containsText" text="No">
      <formula>NOT(ISERROR(SEARCH("No",N1)))</formula>
    </cfRule>
    <cfRule type="containsText" dxfId="971" priority="15" operator="containsText" text="Yes">
      <formula>NOT(ISERROR(SEARCH("Yes",N1)))</formula>
    </cfRule>
  </conditionalFormatting>
  <conditionalFormatting sqref="J269:L1048576 J1:L41">
    <cfRule type="containsText" dxfId="970" priority="16" operator="containsText" text="Review">
      <formula>NOT(ISERROR(SEARCH("Review",J1)))</formula>
    </cfRule>
    <cfRule type="containsText" dxfId="969" priority="17" operator="containsText" text="Other">
      <formula>NOT(ISERROR(SEARCH("Other",J1)))</formula>
    </cfRule>
    <cfRule type="containsText" dxfId="968" priority="18" operator="containsText" text="Incomplete">
      <formula>NOT(ISERROR(SEARCH("Incomplete",J1)))</formula>
    </cfRule>
    <cfRule type="containsText" dxfId="967" priority="19" operator="containsText" text="Untraceable">
      <formula>NOT(ISERROR(SEARCH("Untraceable",J1)))</formula>
    </cfRule>
    <cfRule type="containsText" dxfId="966" priority="20" operator="containsText" text="Completed">
      <formula>NOT(ISERROR(SEARCH("Completed",J1)))</formula>
    </cfRule>
    <cfRule type="containsText" dxfId="965" priority="22" operator="containsText" text="Ignore">
      <formula>NOT(ISERROR(SEARCH("Ignore",J1)))</formula>
    </cfRule>
  </conditionalFormatting>
  <conditionalFormatting sqref="J269:L1048576 N269:N1048576 J1:L41 N1:N41">
    <cfRule type="containsText" dxfId="964" priority="21" operator="containsText" text="In Progress">
      <formula>NOT(ISERROR(SEARCH("In Progress",J1)))</formula>
    </cfRule>
  </conditionalFormatting>
  <conditionalFormatting sqref="O1">
    <cfRule type="containsText" dxfId="963" priority="11" operator="containsText" text="No">
      <formula>NOT(ISERROR(SEARCH("No",O1)))</formula>
    </cfRule>
    <cfRule type="containsText" dxfId="962" priority="12" operator="containsText" text="Yes">
      <formula>NOT(ISERROR(SEARCH("Yes",O1)))</formula>
    </cfRule>
  </conditionalFormatting>
  <conditionalFormatting sqref="O1">
    <cfRule type="containsText" dxfId="961" priority="13" operator="containsText" text="In Progress">
      <formula>NOT(ISERROR(SEARCH("In Progress",O1)))</formula>
    </cfRule>
  </conditionalFormatting>
  <conditionalFormatting sqref="J64:L1048576 J1:L41">
    <cfRule type="containsText" dxfId="960" priority="10" operator="containsText" text="Waiting">
      <formula>NOT(ISERROR(SEARCH("Waiting",J1)))</formula>
    </cfRule>
  </conditionalFormatting>
  <dataValidations count="7">
    <dataValidation type="list" allowBlank="1" showInputMessage="1" showErrorMessage="1" sqref="N38 N2 N4 N6 N8 N10 N12 N14 N16 N18 N20 N22 N24 N26 N28 N30 N32 N34 N36 N40" xr:uid="{00000000-0002-0000-0200-000000000000}">
      <formula1>"Yes, No, In Progress"</formula1>
    </dataValidation>
    <dataValidation type="list" operator="equal" allowBlank="1" showInputMessage="1" sqref="E2" xr:uid="{00000000-0002-0000-0200-000001000000}">
      <formula1>"Manual,Auto,Semi-Auto"</formula1>
    </dataValidation>
    <dataValidation type="list" operator="equal" allowBlank="1" showInputMessage="1" showErrorMessage="1" sqref="E3 E4:E5 E6:E7 E8:E9 E10:E11 E12:E13 E14:E15 E16:E17 E18:E19 E20:E21 E22:E23 E24:E25 E26:E27 E28:E29 E30:E31 E32:E33 E34:E35 E36:E37 E38:E39 E40:E41" xr:uid="{00000000-0002-0000-0200-000002000000}">
      <formula1>"Manual,Auto,Semi-Auto"</formula1>
    </dataValidation>
    <dataValidation type="list" operator="equal" allowBlank="1" showInputMessage="1" showErrorMessage="1" sqref="D2:D3 D4:D5 D6:D7 D8:D9 D10:D11 D12:D13 D14:D15 D16:D17 D18:D19 D20:D21 D22:D23 D24:D25 D26:D27 D28:D29 D30:D31 D32:D33 D34:D35 D36:D37 D38:D39 D40:D41" xr:uid="{00000000-0002-0000-0200-000003000000}">
      <formula1>"Amina,Bruno,Cameron,Daniel,Gina,Monet,Perry,???"</formula1>
    </dataValidation>
    <dataValidation type="list" allowBlank="1" showInputMessage="1" sqref="I8 G2:I3 G4:I5 G6:I7 G8:H9 G10:I11 G12:I13 G14:I15 G16:I17 G18:I19 G20:I21 G22:I23 G24:I25 G26:I27 G28:I29 G30:I31 G32:I33 G34:I35 G36:I37 G38:I39 G40:I41" xr:uid="{00000000-0002-0000-0200-000004000000}">
      <formula1>"Ø"</formula1>
    </dataValidation>
    <dataValidation type="list" allowBlank="1" showInputMessage="1" showErrorMessage="1" sqref="J269:K1048576 J2:K41" xr:uid="{00000000-0002-0000-0200-000005000000}">
      <formula1>"In Progress, Completed, Untraceable, Incomplete, Other, Review, Waiting"</formula1>
    </dataValidation>
    <dataValidation type="list" allowBlank="1" showInputMessage="1" showErrorMessage="1" sqref="L269:L1048576 L2:L41" xr:uid="{00000000-0002-0000-0200-000006000000}">
      <formula1>"In Progress, Completed, Untraceable, Ignore, Review, Waiting"</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387"/>
  <sheetViews>
    <sheetView zoomScale="90" zoomScaleNormal="90" workbookViewId="0" xr3:uid="{51F8DEE0-4D01-5F28-A812-FC0BD7CAC4A5}">
      <pane ySplit="1" topLeftCell="A46" activePane="bottomLeft" state="frozen"/>
      <selection pane="bottomLeft" activeCell="A84" sqref="A84:XFD84"/>
      <selection activeCell="K77" sqref="K77:K78"/>
    </sheetView>
  </sheetViews>
  <sheetFormatPr defaultRowHeight="15"/>
  <cols>
    <col min="1" max="1" width="18.5703125" bestFit="1" customWidth="1"/>
    <col min="2" max="2" width="26.14062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73.85546875" customWidth="1"/>
    <col min="14" max="14" width="15.5703125" style="2" bestFit="1" customWidth="1"/>
    <col min="15" max="15" width="15.85546875" style="1" bestFit="1" customWidth="1"/>
  </cols>
  <sheetData>
    <row r="1" spans="1:1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c r="A2" s="109" t="s">
        <v>135</v>
      </c>
      <c r="B2" s="109" t="s">
        <v>136</v>
      </c>
      <c r="C2" s="107"/>
      <c r="D2" s="82" t="s">
        <v>30</v>
      </c>
      <c r="E2" s="81" t="s">
        <v>24</v>
      </c>
      <c r="F2" s="7" t="str">
        <f>IF(D2="Amina",A2&amp;"_AZ",IF(D2="Perry",A2&amp;"_PB",IF(D2="Gina",A2&amp;"_GB",IF(D2="Cameron",A2&amp;"_CA",IF(D2="Bruno",A2&amp;"_BDS",IF(D2="Daniel",A2&amp;"_DR",IF(D2="Monet",A2&amp;"_MW","")))))))</f>
        <v>2015-07-11_G-001_PB</v>
      </c>
      <c r="G2" s="83">
        <v>42458</v>
      </c>
      <c r="H2" s="83">
        <v>42465</v>
      </c>
      <c r="I2" s="106">
        <v>42508</v>
      </c>
      <c r="J2" s="81" t="str">
        <f>IF(AND(NOT(OR(G2="",G2="Ø")),H2=""),"In Progress",IF(AND(NOT(OR(H2="Ø",H2="")),NOT(OR(G2="Ø",G2=""))),"Completed",""))</f>
        <v>Completed</v>
      </c>
      <c r="K2" s="107"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07" t="s">
        <v>0</v>
      </c>
      <c r="M2" s="8"/>
      <c r="N2" s="111" t="s">
        <v>25</v>
      </c>
      <c r="O2" s="166" t="s">
        <v>137</v>
      </c>
    </row>
    <row r="3" spans="1:15">
      <c r="A3" s="107"/>
      <c r="B3" s="107"/>
      <c r="C3" s="107"/>
      <c r="D3" s="81" t="s">
        <v>23</v>
      </c>
      <c r="E3" s="81" t="s">
        <v>24</v>
      </c>
      <c r="F3" s="7" t="str">
        <f>IF(D3="Amina",A2&amp;"_AZ",IF(D3="Perry",A2&amp;"_PB",IF(D3="Gina",A2&amp;"_GB",IF(D3="Cameron",A2&amp;"_CA",IF(D3="Bruno",A2&amp;"_BDS",IF(D3="Daniel",A2&amp;"_DR",IF(D3="Monet",A2&amp;"_MW","")))))))</f>
        <v>2015-07-11_G-001_CA</v>
      </c>
      <c r="G3" s="83">
        <v>42472</v>
      </c>
      <c r="H3" s="83">
        <v>42478</v>
      </c>
      <c r="I3" s="107"/>
      <c r="J3" s="81" t="str">
        <f t="shared" ref="J3:J17" si="0">IF(AND(NOT(OR(G3="",G3="Ø")),H3=""),"In Progress",IF(AND(NOT(OR(H3="Ø",H3="")),NOT(OR(G3="Ø",G3=""))),"Completed",""))</f>
        <v>Completed</v>
      </c>
      <c r="K3" s="107"/>
      <c r="L3" s="107"/>
      <c r="M3" s="4"/>
      <c r="N3" s="111"/>
      <c r="O3" s="166"/>
    </row>
    <row r="4" spans="1:15">
      <c r="A4" s="109" t="s">
        <v>138</v>
      </c>
      <c r="B4" s="109" t="s">
        <v>139</v>
      </c>
      <c r="C4" s="107"/>
      <c r="D4" s="81" t="s">
        <v>23</v>
      </c>
      <c r="E4" s="81" t="s">
        <v>24</v>
      </c>
      <c r="F4" s="5" t="str">
        <f>IF(D4="Amina",A4&amp;"_AZ",IF(D4="Perry",A4&amp;"_PB",IF(D4="Gina",A4&amp;"_GB",IF(D4="Cameron",A4&amp;"_CA",IF(D4="Bruno",A4&amp;"_BDS",IF(D4="Daniel",A4&amp;"_DR",IF(D4="Monet",A4&amp;"_MW","")))))))</f>
        <v>2015-07-11_G-002_CA</v>
      </c>
      <c r="G4" s="83">
        <v>42458</v>
      </c>
      <c r="H4" s="83">
        <v>42472</v>
      </c>
      <c r="I4" s="106">
        <v>42510</v>
      </c>
      <c r="J4" s="81" t="str">
        <f t="shared" si="0"/>
        <v>Completed</v>
      </c>
      <c r="K4" s="107"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07" t="s">
        <v>0</v>
      </c>
      <c r="M4" s="4"/>
      <c r="N4" s="111" t="s">
        <v>25</v>
      </c>
      <c r="O4" s="166" t="s">
        <v>140</v>
      </c>
    </row>
    <row r="5" spans="1:15">
      <c r="A5" s="107"/>
      <c r="B5" s="107"/>
      <c r="C5" s="107"/>
      <c r="D5" s="81" t="s">
        <v>32</v>
      </c>
      <c r="E5" s="81" t="s">
        <v>24</v>
      </c>
      <c r="F5" s="5" t="str">
        <f>IF(D5="Amina",A4&amp;"_AZ",IF(D5="Perry",A4&amp;"_PB",IF(D5="Gina",A4&amp;"_GB",IF(D5="Cameron",A4&amp;"_CA",IF(D5="Bruno",A4&amp;"_BDS",IF(D5="Daniel",A4&amp;"_DR",IF(D5="Monet",A4&amp;"_MW","")))))))</f>
        <v>2015-07-11_G-002_AZ</v>
      </c>
      <c r="G5" s="83">
        <v>42461</v>
      </c>
      <c r="H5" s="83">
        <v>42482</v>
      </c>
      <c r="I5" s="106"/>
      <c r="J5" s="81" t="str">
        <f t="shared" si="0"/>
        <v>Completed</v>
      </c>
      <c r="K5" s="107"/>
      <c r="L5" s="107"/>
      <c r="M5" s="4"/>
      <c r="N5" s="111"/>
      <c r="O5" s="166"/>
    </row>
    <row r="6" spans="1:15">
      <c r="A6" s="109" t="s">
        <v>141</v>
      </c>
      <c r="B6" s="109" t="s">
        <v>142</v>
      </c>
      <c r="C6" s="107"/>
      <c r="D6" s="81" t="s">
        <v>30</v>
      </c>
      <c r="E6" s="81" t="s">
        <v>24</v>
      </c>
      <c r="F6" s="5" t="str">
        <f>IF(D6="Amina",A6&amp;"_AZ",IF(D6="Perry",A6&amp;"_PB",IF(D6="Gina",A6&amp;"_GB",IF(D6="Cameron",A6&amp;"_CA",IF(D6="Bruno",A6&amp;"_BDS",IF(D6="Daniel",A6&amp;"_DR",IF(D6="Monet",A6&amp;"_MW","")))))))</f>
        <v>2015-07-11_G-003_PB</v>
      </c>
      <c r="G6" s="83">
        <v>42465</v>
      </c>
      <c r="H6" s="83">
        <v>42467</v>
      </c>
      <c r="I6" s="106">
        <v>42521</v>
      </c>
      <c r="J6" s="81" t="str">
        <f t="shared" si="0"/>
        <v>Completed</v>
      </c>
      <c r="K6" s="107"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09" t="s">
        <v>0</v>
      </c>
      <c r="M6" s="4"/>
      <c r="N6" s="111" t="s">
        <v>25</v>
      </c>
      <c r="O6" s="166" t="s">
        <v>143</v>
      </c>
    </row>
    <row r="7" spans="1:15">
      <c r="A7" s="107"/>
      <c r="B7" s="107"/>
      <c r="C7" s="107"/>
      <c r="D7" s="81" t="s">
        <v>23</v>
      </c>
      <c r="E7" s="81" t="s">
        <v>24</v>
      </c>
      <c r="F7" s="5" t="str">
        <f>IF(D7="Amina",A6&amp;"_AZ",IF(D7="Perry",A6&amp;"_PB",IF(D7="Gina",A6&amp;"_GB",IF(D7="Cameron",A6&amp;"_CA",IF(D7="Bruno",A6&amp;"_BDS",IF(D7="Daniel",A6&amp;"_DR",IF(D7="Monet",A6&amp;"_MW","")))))))</f>
        <v>2015-07-11_G-003_CA</v>
      </c>
      <c r="G7" s="83">
        <v>42478</v>
      </c>
      <c r="H7" s="83">
        <v>42479</v>
      </c>
      <c r="I7" s="106"/>
      <c r="J7" s="81" t="str">
        <f t="shared" si="0"/>
        <v>Completed</v>
      </c>
      <c r="K7" s="107"/>
      <c r="L7" s="107"/>
      <c r="M7" s="4"/>
      <c r="N7" s="111"/>
      <c r="O7" s="166"/>
    </row>
    <row r="8" spans="1:15">
      <c r="A8" s="109" t="s">
        <v>144</v>
      </c>
      <c r="B8" s="109" t="s">
        <v>145</v>
      </c>
      <c r="C8" s="107"/>
      <c r="D8" s="81" t="s">
        <v>30</v>
      </c>
      <c r="E8" s="81" t="s">
        <v>24</v>
      </c>
      <c r="F8" s="5" t="str">
        <f>IF(D8="Amina",A8&amp;"_AZ",IF(D8="Perry",A8&amp;"_PB",IF(D8="Gina",A8&amp;"_GB",IF(D8="Cameron",A8&amp;"_CA",IF(D8="Bruno",A8&amp;"_BDS",IF(D8="Daniel",A8&amp;"_DR",IF(D8="Monet",A8&amp;"_MW","")))))))</f>
        <v>2015-07-11_G-004_PB</v>
      </c>
      <c r="G8" s="83">
        <v>42468</v>
      </c>
      <c r="H8" s="83">
        <v>42473</v>
      </c>
      <c r="I8" s="106">
        <v>42509</v>
      </c>
      <c r="J8" s="81" t="str">
        <f t="shared" si="0"/>
        <v>Completed</v>
      </c>
      <c r="K8" s="107"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07" t="s">
        <v>0</v>
      </c>
      <c r="M8" s="4"/>
      <c r="N8" s="111" t="s">
        <v>25</v>
      </c>
      <c r="O8" s="166" t="s">
        <v>146</v>
      </c>
    </row>
    <row r="9" spans="1:15">
      <c r="A9" s="107"/>
      <c r="B9" s="107"/>
      <c r="C9" s="107"/>
      <c r="D9" s="81" t="s">
        <v>27</v>
      </c>
      <c r="E9" s="81" t="s">
        <v>24</v>
      </c>
      <c r="F9" s="5" t="str">
        <f>IF(D9="Amina",A8&amp;"_AZ",IF(D9="Perry",A8&amp;"_PB",IF(D9="Gina",A8&amp;"_GB",IF(D9="Cameron",A8&amp;"_CA",IF(D9="Bruno",A8&amp;"_BDS",IF(D9="Daniel",A8&amp;"_DR",IF(D9="Monet",A8&amp;"_MW","")))))))</f>
        <v>2015-07-11_G-004_GB</v>
      </c>
      <c r="G9" s="83">
        <v>42453</v>
      </c>
      <c r="H9" s="83">
        <v>42466</v>
      </c>
      <c r="I9" s="106"/>
      <c r="J9" s="81" t="str">
        <f t="shared" si="0"/>
        <v>Completed</v>
      </c>
      <c r="K9" s="107"/>
      <c r="L9" s="107"/>
      <c r="M9" s="4"/>
      <c r="N9" s="111"/>
      <c r="O9" s="166"/>
    </row>
    <row r="10" spans="1:15">
      <c r="A10" s="109" t="s">
        <v>147</v>
      </c>
      <c r="B10" s="109" t="s">
        <v>148</v>
      </c>
      <c r="C10" s="107"/>
      <c r="D10" s="81" t="s">
        <v>23</v>
      </c>
      <c r="E10" s="81" t="s">
        <v>24</v>
      </c>
      <c r="F10" s="5" t="str">
        <f>IF(D10="Amina",A10&amp;"_AZ",IF(D10="Perry",A10&amp;"_PB",IF(D10="Gina",A10&amp;"_GB",IF(D10="Cameron",A10&amp;"_CA",IF(D10="Bruno",A10&amp;"_BDS",IF(D10="Daniel",A10&amp;"_DR",IF(D10="Monet",A10&amp;"_MW","")))))))</f>
        <v>2015-07-11_G-005_CA</v>
      </c>
      <c r="G10" s="83">
        <v>42479</v>
      </c>
      <c r="H10" s="83">
        <v>42481</v>
      </c>
      <c r="I10" s="106">
        <v>42521</v>
      </c>
      <c r="J10" s="81" t="str">
        <f t="shared" si="0"/>
        <v>Completed</v>
      </c>
      <c r="K10" s="107"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07" t="s">
        <v>0</v>
      </c>
      <c r="M10" s="4"/>
      <c r="N10" s="111" t="s">
        <v>25</v>
      </c>
      <c r="O10" s="166" t="s">
        <v>149</v>
      </c>
    </row>
    <row r="11" spans="1:15">
      <c r="A11" s="107"/>
      <c r="B11" s="107"/>
      <c r="C11" s="107"/>
      <c r="D11" s="81" t="s">
        <v>30</v>
      </c>
      <c r="E11" s="81" t="s">
        <v>24</v>
      </c>
      <c r="F11" s="5" t="str">
        <f>IF(D11="Amina",A10&amp;"_AZ",IF(D11="Perry",A10&amp;"_PB",IF(D11="Gina",A10&amp;"_GB",IF(D11="Cameron",A10&amp;"_CA",IF(D11="Bruno",A10&amp;"_BDS",IF(D11="Daniel",A10&amp;"_DR",IF(D11="Monet",A10&amp;"_MW","")))))))</f>
        <v>2015-07-11_G-005_PB</v>
      </c>
      <c r="G11" s="83">
        <v>42482</v>
      </c>
      <c r="H11" s="83">
        <v>42486</v>
      </c>
      <c r="I11" s="106"/>
      <c r="J11" s="81" t="str">
        <f t="shared" si="0"/>
        <v>Completed</v>
      </c>
      <c r="K11" s="107"/>
      <c r="L11" s="107"/>
      <c r="M11" s="4"/>
      <c r="N11" s="111"/>
      <c r="O11" s="166"/>
    </row>
    <row r="12" spans="1:15">
      <c r="A12" s="109" t="s">
        <v>150</v>
      </c>
      <c r="B12" s="109" t="s">
        <v>151</v>
      </c>
      <c r="C12" s="107"/>
      <c r="D12" s="81" t="s">
        <v>23</v>
      </c>
      <c r="E12" s="81" t="s">
        <v>24</v>
      </c>
      <c r="F12" s="5" t="str">
        <f>IF(D12="Amina",A12&amp;"_AZ",IF(D12="Perry",A12&amp;"_PB",IF(D12="Gina",A12&amp;"_GB",IF(D12="Cameron",A12&amp;"_CA",IF(D12="Bruno",A12&amp;"_BDS",IF(D12="Daniel",A12&amp;"_DR",IF(D12="Monet",A12&amp;"_MW","")))))))</f>
        <v>2015-07-11_G-006_CA</v>
      </c>
      <c r="G12" s="83">
        <v>42481</v>
      </c>
      <c r="H12" s="83">
        <v>42482</v>
      </c>
      <c r="I12" s="106">
        <v>42508</v>
      </c>
      <c r="J12" s="81" t="str">
        <f t="shared" si="0"/>
        <v>Completed</v>
      </c>
      <c r="K12" s="107"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07" t="s">
        <v>0</v>
      </c>
      <c r="M12" s="4"/>
      <c r="N12" s="111" t="s">
        <v>25</v>
      </c>
      <c r="O12" s="166" t="s">
        <v>152</v>
      </c>
    </row>
    <row r="13" spans="1:15">
      <c r="A13" s="107"/>
      <c r="B13" s="107"/>
      <c r="C13" s="107"/>
      <c r="D13" s="81" t="s">
        <v>32</v>
      </c>
      <c r="E13" s="81" t="s">
        <v>24</v>
      </c>
      <c r="F13" s="5" t="str">
        <f>IF(D13="Amina",A12&amp;"_AZ",IF(D13="Perry",A12&amp;"_PB",IF(D13="Gina",A12&amp;"_GB",IF(D13="Cameron",A12&amp;"_CA",IF(D13="Bruno",A12&amp;"_BDS",IF(D13="Daniel",A12&amp;"_DR",IF(D13="Monet",A12&amp;"_MW","")))))))</f>
        <v>2015-07-11_G-006_AZ</v>
      </c>
      <c r="G13" s="83">
        <v>42482</v>
      </c>
      <c r="H13" s="83">
        <v>42486</v>
      </c>
      <c r="I13" s="106"/>
      <c r="J13" s="81" t="str">
        <f t="shared" si="0"/>
        <v>Completed</v>
      </c>
      <c r="K13" s="107"/>
      <c r="L13" s="107"/>
      <c r="M13" s="4"/>
      <c r="N13" s="111"/>
      <c r="O13" s="166"/>
    </row>
    <row r="14" spans="1:15">
      <c r="A14" s="109" t="s">
        <v>153</v>
      </c>
      <c r="B14" s="109" t="s">
        <v>154</v>
      </c>
      <c r="C14" s="107"/>
      <c r="D14" s="81" t="s">
        <v>23</v>
      </c>
      <c r="E14" s="81" t="s">
        <v>24</v>
      </c>
      <c r="F14" s="5" t="str">
        <f>IF(D14="Amina",A14&amp;"_AZ",IF(D14="Perry",A14&amp;"_PB",IF(D14="Gina",A14&amp;"_GB",IF(D14="Cameron",A14&amp;"_CA",IF(D14="Bruno",A14&amp;"_BDS",IF(D14="Daniel",A14&amp;"_DR",IF(D14="Monet",A14&amp;"_MW","")))))))</f>
        <v>2015-07-11_G-007_CA</v>
      </c>
      <c r="G14" s="83">
        <v>42509</v>
      </c>
      <c r="H14" s="83">
        <v>42514</v>
      </c>
      <c r="I14" s="106">
        <v>42517</v>
      </c>
      <c r="J14" s="81" t="str">
        <f t="shared" si="0"/>
        <v>Completed</v>
      </c>
      <c r="K14" s="107"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07" t="s">
        <v>0</v>
      </c>
      <c r="M14" s="4"/>
      <c r="N14" s="111" t="s">
        <v>25</v>
      </c>
      <c r="O14" s="166" t="s">
        <v>155</v>
      </c>
    </row>
    <row r="15" spans="1:15">
      <c r="A15" s="107"/>
      <c r="B15" s="107"/>
      <c r="C15" s="107"/>
      <c r="D15" s="81" t="s">
        <v>32</v>
      </c>
      <c r="E15" s="81" t="s">
        <v>24</v>
      </c>
      <c r="F15" s="5" t="str">
        <f>IF(D15="Amina",A14&amp;"_AZ",IF(D15="Perry",A14&amp;"_PB",IF(D15="Gina",A14&amp;"_GB",IF(D15="Cameron",A14&amp;"_CA",IF(D15="Bruno",A14&amp;"_BDS",IF(D15="Daniel",A14&amp;"_DR",IF(D15="Monet",A14&amp;"_MW","")))))))</f>
        <v>2015-07-11_G-007_AZ</v>
      </c>
      <c r="G15" s="83">
        <v>42486</v>
      </c>
      <c r="H15" s="83">
        <v>42493</v>
      </c>
      <c r="I15" s="106"/>
      <c r="J15" s="81" t="str">
        <f t="shared" si="0"/>
        <v>Completed</v>
      </c>
      <c r="K15" s="107"/>
      <c r="L15" s="107"/>
      <c r="M15" s="4"/>
      <c r="N15" s="111"/>
      <c r="O15" s="166"/>
    </row>
    <row r="16" spans="1:15">
      <c r="A16" s="109" t="s">
        <v>156</v>
      </c>
      <c r="B16" s="109" t="s">
        <v>157</v>
      </c>
      <c r="C16" s="107"/>
      <c r="D16" s="81" t="s">
        <v>30</v>
      </c>
      <c r="E16" s="81" t="s">
        <v>24</v>
      </c>
      <c r="F16" s="5" t="str">
        <f>IF(D16="Amina",A16&amp;"_AZ",IF(D16="Perry",A16&amp;"_PB",IF(D16="Gina",A16&amp;"_GB",IF(D16="Cameron",A16&amp;"_CA",IF(D16="Bruno",A16&amp;"_BDS",IF(D16="Daniel",A16&amp;"_DR",IF(D16="Monet",A16&amp;"_MW","")))))))</f>
        <v>2015-07-11_G-008_PB</v>
      </c>
      <c r="G16" s="83">
        <v>42506</v>
      </c>
      <c r="H16" s="83">
        <v>42510</v>
      </c>
      <c r="I16" s="106">
        <v>42517</v>
      </c>
      <c r="J16" s="81" t="str">
        <f t="shared" si="0"/>
        <v>Completed</v>
      </c>
      <c r="K16" s="107"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07" t="s">
        <v>0</v>
      </c>
      <c r="M16" s="4"/>
      <c r="N16" s="111" t="s">
        <v>25</v>
      </c>
      <c r="O16" s="166" t="s">
        <v>158</v>
      </c>
    </row>
    <row r="17" spans="1:16">
      <c r="A17" s="107"/>
      <c r="B17" s="107"/>
      <c r="C17" s="107"/>
      <c r="D17" s="81" t="s">
        <v>32</v>
      </c>
      <c r="E17" s="81" t="s">
        <v>24</v>
      </c>
      <c r="F17" s="5" t="str">
        <f>IF(D17="Amina",A16&amp;"_AZ",IF(D17="Perry",A16&amp;"_PB",IF(D17="Gina",A16&amp;"_GB",IF(D17="Cameron",A16&amp;"_CA",IF(D17="Bruno",A16&amp;"_BDS",IF(D17="Daniel",A16&amp;"_DR",IF(D17="Monet",A16&amp;"_MW","")))))))</f>
        <v>2015-07-11_G-008_AZ</v>
      </c>
      <c r="G17" s="83">
        <v>42514</v>
      </c>
      <c r="H17" s="83">
        <v>42517</v>
      </c>
      <c r="I17" s="106"/>
      <c r="J17" s="81" t="str">
        <f t="shared" si="0"/>
        <v>Completed</v>
      </c>
      <c r="K17" s="107"/>
      <c r="L17" s="107"/>
      <c r="M17" s="4"/>
      <c r="N17" s="111"/>
      <c r="O17" s="166"/>
    </row>
    <row r="18" spans="1:16">
      <c r="A18" s="115" t="s">
        <v>159</v>
      </c>
      <c r="B18" s="117" t="s">
        <v>160</v>
      </c>
      <c r="C18" s="117"/>
      <c r="D18" s="81" t="s">
        <v>161</v>
      </c>
      <c r="E18" s="81" t="s">
        <v>24</v>
      </c>
      <c r="F18" s="5" t="str">
        <f>IF(D18="Amina",A18&amp;"_AZ",IF(D18="Perry",A18&amp;"_PB",IF(D18="Gina",A18&amp;"_GB",IF(D18="Cameron",A18&amp;"_CA",IF(D18="Bruno",A18&amp;"_BDS",IF(D18="Daniel",A18&amp;"_DR",IF(D18="Monet",A18&amp;"_MW","")))))))</f>
        <v>2015-07-11_G-010_BDS</v>
      </c>
      <c r="G18" s="83">
        <v>42865</v>
      </c>
      <c r="H18" s="83">
        <v>42866</v>
      </c>
      <c r="I18" s="119">
        <v>42872</v>
      </c>
      <c r="J18" s="81" t="str">
        <f>IF(AND(NOT(OR(G18="",G18="Ø")),H18=""),"In Progress",IF(AND(NOT(OR(H18="Ø",H18="")),NOT(OR(G18="Ø",G18=""))),"Completed",""))</f>
        <v>Completed</v>
      </c>
      <c r="K18" s="117"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7" t="s">
        <v>0</v>
      </c>
      <c r="M18" s="4" t="s">
        <v>162</v>
      </c>
      <c r="N18" s="121" t="s">
        <v>25</v>
      </c>
      <c r="O18" s="167" t="s">
        <v>163</v>
      </c>
    </row>
    <row r="19" spans="1:16">
      <c r="A19" s="116"/>
      <c r="B19" s="118"/>
      <c r="C19" s="118"/>
      <c r="D19" s="81" t="s">
        <v>113</v>
      </c>
      <c r="E19" s="81" t="s">
        <v>24</v>
      </c>
      <c r="F19" s="5" t="str">
        <f>IF(D19="Amina",A18&amp;"_AZ",IF(D19="Perry",A18&amp;"_PB",IF(D19="Gina",A18&amp;"_GB",IF(D19="Cameron",A18&amp;"_CA",IF(D19="Bruno",A18&amp;"_BDS",IF(D19="Daniel",A18&amp;"_DR",IF(D19="Monet",A18&amp;"_MW","")))))))</f>
        <v>2015-07-11_G-010_DR</v>
      </c>
      <c r="G19" s="83">
        <v>42866</v>
      </c>
      <c r="H19" s="83">
        <v>42867</v>
      </c>
      <c r="I19" s="120"/>
      <c r="J19" s="81" t="str">
        <f>IF(AND(NOT(OR(G19="",G19="Ø")),H19=""),"In Progress",IF(AND(NOT(OR(H19="Ø",H19="")),NOT(OR(G19="Ø",G19=""))),"Completed",""))</f>
        <v>Completed</v>
      </c>
      <c r="K19" s="118"/>
      <c r="L19" s="118"/>
      <c r="M19" s="4"/>
      <c r="N19" s="122"/>
      <c r="O19" s="168"/>
    </row>
    <row r="20" spans="1:16">
      <c r="A20" s="115" t="s">
        <v>164</v>
      </c>
      <c r="B20" s="117" t="s">
        <v>165</v>
      </c>
      <c r="C20" s="117"/>
      <c r="D20" s="81" t="s">
        <v>113</v>
      </c>
      <c r="E20" s="81" t="s">
        <v>24</v>
      </c>
      <c r="F20" s="5" t="str">
        <f>IF(D20="Amina",A20&amp;"_AZ",IF(D20="Perry",A20&amp;"_PB",IF(D20="Gina",A20&amp;"_GB",IF(D20="Cameron",A20&amp;"_CA",IF(D20="Bruno",A20&amp;"_BDS",IF(D20="Daniel",A20&amp;"_DR",IF(D20="Monet",A20&amp;"_MW","")))))))</f>
        <v>2015-07-11_G-011_DR</v>
      </c>
      <c r="G20" s="83">
        <v>42870</v>
      </c>
      <c r="H20" s="83">
        <v>42871</v>
      </c>
      <c r="I20" s="119">
        <v>42877</v>
      </c>
      <c r="J20" s="81" t="str">
        <f>IF(AND(NOT(OR(G20="",G20="Ø")),H20=""),"In Progress",IF(AND(NOT(OR(H20="Ø",H20="")),NOT(OR(G20="Ø",G20=""))),"Completed",""))</f>
        <v>Completed</v>
      </c>
      <c r="K20" s="117" t="s">
        <v>4</v>
      </c>
      <c r="L20" s="117" t="s">
        <v>0</v>
      </c>
      <c r="M20" s="4" t="s">
        <v>166</v>
      </c>
      <c r="N20" s="121" t="str">
        <f>IF(NOT(A20=""),"In Progress","")</f>
        <v>In Progress</v>
      </c>
      <c r="O20" s="167"/>
    </row>
    <row r="21" spans="1:16">
      <c r="A21" s="116"/>
      <c r="B21" s="118"/>
      <c r="C21" s="118"/>
      <c r="D21" s="81" t="s">
        <v>32</v>
      </c>
      <c r="E21" s="81" t="s">
        <v>24</v>
      </c>
      <c r="F21" s="5" t="str">
        <f>IF(D21="Amina",A20&amp;"_AZ",IF(D21="Perry",A20&amp;"_PB",IF(D21="Gina",A20&amp;"_GB",IF(D21="Cameron",A20&amp;"_CA",IF(D21="Bruno",A20&amp;"_BDS",IF(D21="Daniel",A20&amp;"_DR",IF(D21="Monet",A20&amp;"_MW","")))))))</f>
        <v>2015-07-11_G-011_AZ</v>
      </c>
      <c r="G21" s="83">
        <v>42871</v>
      </c>
      <c r="H21" s="83">
        <v>42871</v>
      </c>
      <c r="I21" s="120"/>
      <c r="J21" s="81" t="str">
        <f>IF(AND(NOT(OR(G21="",G21="Ø")),H21=""),"In Progress",IF(AND(NOT(OR(H21="Ø",H21="")),NOT(OR(G21="Ø",G21=""))),"Completed",""))</f>
        <v>Completed</v>
      </c>
      <c r="K21" s="118"/>
      <c r="L21" s="118"/>
      <c r="M21" s="4"/>
      <c r="N21" s="122"/>
      <c r="O21" s="168"/>
    </row>
    <row r="22" spans="1:16">
      <c r="A22" s="115" t="s">
        <v>167</v>
      </c>
      <c r="B22" s="117" t="s">
        <v>168</v>
      </c>
      <c r="C22" s="117"/>
      <c r="D22" s="81" t="s">
        <v>113</v>
      </c>
      <c r="E22" s="81" t="s">
        <v>24</v>
      </c>
      <c r="F22" s="5" t="str">
        <f>IF(D22="Amina",A22&amp;"_AZ",IF(D22="Perry",A22&amp;"_PB",IF(D22="Gina",A22&amp;"_GB",IF(D22="Cameron",A22&amp;"_CA",IF(D22="Bruno",A22&amp;"_BDS",IF(D22="Daniel",A22&amp;"_DR",IF(D22="Monet",A22&amp;"_MW","")))))))</f>
        <v>2015-07-11_G-012_DR</v>
      </c>
      <c r="G22" s="83">
        <v>42867</v>
      </c>
      <c r="H22" s="83" t="s">
        <v>51</v>
      </c>
      <c r="I22" s="119" t="s">
        <v>51</v>
      </c>
      <c r="J22" s="81" t="s">
        <v>2</v>
      </c>
      <c r="K22" s="117" t="s">
        <v>1</v>
      </c>
      <c r="L22" s="117" t="str">
        <f>IF(K22="Untraceable","Ignore",IF(K22="Incomplete","Ignore",IF(K22="Other","Ignore","")))</f>
        <v>Ignore</v>
      </c>
      <c r="M22" s="4" t="s">
        <v>169</v>
      </c>
      <c r="N22" s="121" t="s">
        <v>53</v>
      </c>
      <c r="O22" s="167"/>
    </row>
    <row r="23" spans="1:16">
      <c r="A23" s="116"/>
      <c r="B23" s="118"/>
      <c r="C23" s="118"/>
      <c r="D23" s="81" t="str">
        <f>IF(NOT(A22=""),"???","")</f>
        <v>???</v>
      </c>
      <c r="E23" s="81"/>
      <c r="F23" s="5" t="str">
        <f>IF(D23="Amina",A22&amp;"_AZ",IF(D23="Perry",A22&amp;"_PB",IF(D23="Gina",A22&amp;"_GB",IF(D23="Cameron",A22&amp;"_CA",IF(D23="Bruno",A22&amp;"_BDS",IF(D23="Daniel",A22&amp;"_DR",IF(D23="Monet",A22&amp;"_MW","")))))))</f>
        <v/>
      </c>
      <c r="G23" s="83"/>
      <c r="H23" s="83"/>
      <c r="I23" s="120"/>
      <c r="J23" s="81" t="str">
        <f>IF(AND(NOT(OR(G23="",G23="Ø")),H23=""),"In Progress",IF(AND(NOT(OR(H23="Ø",H23="")),NOT(OR(G23="Ø",G23=""))),"Completed",""))</f>
        <v/>
      </c>
      <c r="K23" s="118"/>
      <c r="L23" s="118"/>
      <c r="M23" s="4"/>
      <c r="N23" s="122"/>
      <c r="O23" s="168"/>
    </row>
    <row r="24" spans="1:16">
      <c r="A24" s="115" t="s">
        <v>170</v>
      </c>
      <c r="B24" s="117" t="s">
        <v>171</v>
      </c>
      <c r="C24" s="117"/>
      <c r="D24" s="81" t="s">
        <v>27</v>
      </c>
      <c r="E24" s="81" t="s">
        <v>24</v>
      </c>
      <c r="F24" s="5" t="str">
        <f>IF(D24="Amina",A24&amp;"_AZ",IF(D24="Perry",A24&amp;"_PB",IF(D24="Gina",A24&amp;"_GB",IF(D24="Cameron",A24&amp;"_CA",IF(D24="Bruno",A24&amp;"_BDS",IF(D24="Daniel",A24&amp;"_DR",IF(D24="Monet",A24&amp;"_MW","")))))))</f>
        <v>2015-07-11_G-013_GB</v>
      </c>
      <c r="G24" s="83">
        <v>42877</v>
      </c>
      <c r="H24" s="83">
        <v>42880</v>
      </c>
      <c r="I24" s="119">
        <v>42885</v>
      </c>
      <c r="J24" s="81" t="s">
        <v>0</v>
      </c>
      <c r="K24" s="117" t="s">
        <v>0</v>
      </c>
      <c r="L24" s="117" t="s">
        <v>0</v>
      </c>
      <c r="M24" s="4"/>
      <c r="N24" s="121" t="s">
        <v>25</v>
      </c>
      <c r="O24" s="167" t="s">
        <v>172</v>
      </c>
    </row>
    <row r="25" spans="1:16">
      <c r="A25" s="116"/>
      <c r="B25" s="118"/>
      <c r="C25" s="118"/>
      <c r="D25" s="81" t="s">
        <v>161</v>
      </c>
      <c r="E25" s="81" t="s">
        <v>24</v>
      </c>
      <c r="F25" s="5" t="str">
        <f>IF(D25="Amina",A24&amp;"_AZ",IF(D25="Perry",A24&amp;"_PB",IF(D25="Gina",A24&amp;"_GB",IF(D25="Cameron",A24&amp;"_CA",IF(D25="Bruno",A24&amp;"_BDS",IF(D25="Daniel",A24&amp;"_DR",IF(D25="Monet",A24&amp;"_MW","")))))))</f>
        <v>2015-07-11_G-013_BDS</v>
      </c>
      <c r="G25" s="83">
        <v>42871</v>
      </c>
      <c r="H25" s="83">
        <v>42873</v>
      </c>
      <c r="I25" s="120"/>
      <c r="J25" s="81" t="s">
        <v>0</v>
      </c>
      <c r="K25" s="118"/>
      <c r="L25" s="118"/>
      <c r="M25" s="4"/>
      <c r="N25" s="122"/>
      <c r="O25" s="168"/>
    </row>
    <row r="26" spans="1:16">
      <c r="A26" s="115" t="s">
        <v>173</v>
      </c>
      <c r="B26" s="117" t="s">
        <v>174</v>
      </c>
      <c r="C26" s="117"/>
      <c r="D26" s="81" t="s">
        <v>27</v>
      </c>
      <c r="E26" s="81" t="s">
        <v>24</v>
      </c>
      <c r="F26" s="5" t="str">
        <f>IF(D26="Amina",A26&amp;"_AZ",IF(D26="Perry",A26&amp;"_PB",IF(D26="Gina",A26&amp;"_GB",IF(D26="Cameron",A26&amp;"_CA",IF(D26="Bruno",A26&amp;"_BDS",IF(D26="Daniel",A26&amp;"_DR",IF(D26="Monet",A26&amp;"_MW","")))))))</f>
        <v>2015-07-11_G-014_GB</v>
      </c>
      <c r="G26" s="83">
        <v>42867</v>
      </c>
      <c r="H26" s="83">
        <v>42867</v>
      </c>
      <c r="I26" s="119" t="s">
        <v>51</v>
      </c>
      <c r="J26" s="81" t="s">
        <v>2</v>
      </c>
      <c r="K26" s="117" t="s">
        <v>2</v>
      </c>
      <c r="L26" s="117" t="s">
        <v>0</v>
      </c>
      <c r="M26" s="4" t="s">
        <v>175</v>
      </c>
      <c r="N26" s="121" t="s">
        <v>53</v>
      </c>
      <c r="O26" s="167"/>
    </row>
    <row r="27" spans="1:16">
      <c r="A27" s="116"/>
      <c r="B27" s="118"/>
      <c r="C27" s="118"/>
      <c r="D27" s="81" t="str">
        <f>IF(NOT(A26=""),"???","")</f>
        <v>???</v>
      </c>
      <c r="E27" s="81"/>
      <c r="F27" s="5" t="str">
        <f>IF(D27="Amina",A26&amp;"_AZ",IF(D27="Perry",A26&amp;"_PB",IF(D27="Gina",A26&amp;"_GB",IF(D27="Cameron",A26&amp;"_CA",IF(D27="Bruno",A26&amp;"_BDS",IF(D27="Daniel",A26&amp;"_DR",IF(D27="Monet",A26&amp;"_MW","")))))))</f>
        <v/>
      </c>
      <c r="G27" s="83"/>
      <c r="H27" s="83"/>
      <c r="I27" s="120"/>
      <c r="J27" s="81" t="str">
        <f>IF(AND(NOT(OR(G27="",G27="Ø")),H27=""),"In Progress",IF(AND(NOT(OR(H27="Ø",H27="")),NOT(OR(G27="Ø",G27=""))),"Completed",""))</f>
        <v/>
      </c>
      <c r="K27" s="118"/>
      <c r="L27" s="118"/>
      <c r="M27" s="4"/>
      <c r="N27" s="122"/>
      <c r="O27" s="168"/>
    </row>
    <row r="28" spans="1:16">
      <c r="A28" s="128" t="s">
        <v>176</v>
      </c>
      <c r="B28" s="113" t="s">
        <v>177</v>
      </c>
      <c r="C28" s="107"/>
      <c r="D28" s="91" t="s">
        <v>27</v>
      </c>
      <c r="E28" s="81" t="s">
        <v>24</v>
      </c>
      <c r="F28" s="5" t="str">
        <f>IF(D28="Amina",A28&amp;"_AZ",IF(D28="Perry",A28&amp;"_PB",IF(D28="Gina",A28&amp;"_GB",IF(D28="Cameron",A28&amp;"_CA",IF(D28="Bruno",A28&amp;"_BDS",IF(D28="Daniel",A28&amp;"_DR",IF(D28="Monet",A28&amp;"_MW","")))))))</f>
        <v>2015-07-11_G-015_GB</v>
      </c>
      <c r="G28" s="83">
        <v>42867</v>
      </c>
      <c r="H28" s="47">
        <v>42870</v>
      </c>
      <c r="I28" s="106" t="s">
        <v>51</v>
      </c>
      <c r="J28" s="91" t="s">
        <v>2</v>
      </c>
      <c r="K28" s="117" t="s">
        <v>2</v>
      </c>
      <c r="L28" s="117" t="s">
        <v>0</v>
      </c>
      <c r="M28" s="4" t="s">
        <v>178</v>
      </c>
      <c r="N28" s="129" t="s">
        <v>53</v>
      </c>
      <c r="O28" s="166"/>
    </row>
    <row r="29" spans="1:16">
      <c r="A29" s="128"/>
      <c r="B29" s="113"/>
      <c r="C29" s="107"/>
      <c r="D29" s="89" t="str">
        <f>IF(NOT(A28=""),"???","")</f>
        <v>???</v>
      </c>
      <c r="E29" s="86"/>
      <c r="F29" s="41" t="str">
        <f>IF(D29="Amina",A28&amp;"_AZ",IF(D29="Perry",A28&amp;"_PB",IF(D29="Gina",A28&amp;"_GB",IF(D29="Cameron",A28&amp;"_CA",IF(D29="Bruno",A28&amp;"_BDS",IF(D29="Daniel",A28&amp;"_DR",IF(D29="Monet",A28&amp;"_MW","")))))))</f>
        <v/>
      </c>
      <c r="G29" s="92"/>
      <c r="H29" s="88"/>
      <c r="I29" s="106"/>
      <c r="J29" s="89" t="str">
        <f>IF(AND(NOT(OR(G29="",G29="Ø")),H29=""),"In Progress",IF(AND(NOT(OR(H29="Ø",H29="")),NOT(OR(G29="Ø",G29=""))),"Completed",""))</f>
        <v/>
      </c>
      <c r="K29" s="124"/>
      <c r="L29" s="124"/>
      <c r="M29" s="42"/>
      <c r="N29" s="130"/>
      <c r="O29" s="166"/>
    </row>
    <row r="30" spans="1:16">
      <c r="A30" s="123" t="s">
        <v>179</v>
      </c>
      <c r="B30" s="124" t="s">
        <v>180</v>
      </c>
      <c r="C30" s="124"/>
      <c r="D30" s="87" t="s">
        <v>113</v>
      </c>
      <c r="E30" s="87" t="s">
        <v>24</v>
      </c>
      <c r="F30" s="45" t="s">
        <v>181</v>
      </c>
      <c r="G30" s="93">
        <v>42870</v>
      </c>
      <c r="H30" s="87" t="s">
        <v>51</v>
      </c>
      <c r="I30" s="125" t="s">
        <v>51</v>
      </c>
      <c r="J30" s="87" t="s">
        <v>2</v>
      </c>
      <c r="K30" s="124" t="s">
        <v>2</v>
      </c>
      <c r="L30" s="124" t="s">
        <v>0</v>
      </c>
      <c r="M30" s="46" t="s">
        <v>182</v>
      </c>
      <c r="N30" s="126" t="s">
        <v>53</v>
      </c>
      <c r="O30" s="169"/>
    </row>
    <row r="31" spans="1:16">
      <c r="A31" s="116"/>
      <c r="B31" s="118"/>
      <c r="C31" s="118"/>
      <c r="D31" s="86" t="s">
        <v>50</v>
      </c>
      <c r="E31" s="44"/>
      <c r="F31" s="44"/>
      <c r="G31" s="44"/>
      <c r="H31" s="44"/>
      <c r="I31" s="120"/>
      <c r="J31" s="44"/>
      <c r="K31" s="118"/>
      <c r="L31" s="118"/>
      <c r="M31" s="44"/>
      <c r="N31" s="122"/>
      <c r="O31" s="168"/>
      <c r="P31" s="43"/>
    </row>
    <row r="32" spans="1:16">
      <c r="A32" s="123" t="s">
        <v>183</v>
      </c>
      <c r="B32" s="124" t="s">
        <v>184</v>
      </c>
      <c r="C32" s="124"/>
      <c r="D32" s="87" t="s">
        <v>23</v>
      </c>
      <c r="E32" s="87" t="s">
        <v>24</v>
      </c>
      <c r="F32" s="45" t="str">
        <f>IF(D32="Amina",A32&amp;"_AZ",IF(D32="Perry",A32&amp;"_PB",IF(D32="Gina",A32&amp;"_GB",IF(D32="Cameron",A32&amp;"_CA",IF(D32="Bruno",A32&amp;"_BDS",IF(D32="Daniel",A32&amp;"_DR",IF(D32="Monet",A32&amp;"_MW","")))))))</f>
        <v>2015-07-11_G-017_CA</v>
      </c>
      <c r="G32" s="93">
        <v>42865</v>
      </c>
      <c r="H32" s="93">
        <v>42866</v>
      </c>
      <c r="I32" s="125"/>
      <c r="J32" s="87" t="str">
        <f>IF(AND(NOT(OR(G32="",G32="Ø")),H32=""),"In Progress",IF(AND(NOT(OR(H32="Ø",H32="")),NOT(OR(G32="Ø",G32=""))),"Completed",""))</f>
        <v>Completed</v>
      </c>
      <c r="K32" s="124" t="s">
        <v>0</v>
      </c>
      <c r="L32" s="124" t="s">
        <v>0</v>
      </c>
      <c r="M32" s="46" t="s">
        <v>185</v>
      </c>
      <c r="N32" s="126" t="s">
        <v>25</v>
      </c>
      <c r="O32" s="169" t="s">
        <v>186</v>
      </c>
    </row>
    <row r="33" spans="1:15">
      <c r="A33" s="116"/>
      <c r="B33" s="118"/>
      <c r="C33" s="118"/>
      <c r="D33" s="81" t="s">
        <v>187</v>
      </c>
      <c r="E33" s="81" t="s">
        <v>24</v>
      </c>
      <c r="F33" s="5" t="str">
        <f>IF(D33="Amina",A32&amp;"_AZ",IF(D33="Perry",A32&amp;"_PB",IF(D33="Gina",A32&amp;"_GB",IF(D33="Cameron",A32&amp;"_CA",IF(D33="Bruno",A32&amp;"_BDS",IF(D33="Daniel",A32&amp;"_DR",IF(D33="Monet",A32&amp;"_MW","")))))))</f>
        <v>2015-07-11_G-017_MW</v>
      </c>
      <c r="G33" s="83">
        <v>42871</v>
      </c>
      <c r="H33" s="83">
        <v>42871</v>
      </c>
      <c r="I33" s="120"/>
      <c r="J33" s="81" t="str">
        <f>IF(AND(NOT(OR(G33="",G33="Ø")),H33=""),"In Progress",IF(AND(NOT(OR(H33="Ø",H33="")),NOT(OR(G33="Ø",G33=""))),"Completed",""))</f>
        <v>Completed</v>
      </c>
      <c r="K33" s="118"/>
      <c r="L33" s="118"/>
      <c r="M33" s="4"/>
      <c r="N33" s="122"/>
      <c r="O33" s="168"/>
    </row>
    <row r="34" spans="1:15">
      <c r="A34" s="115" t="s">
        <v>188</v>
      </c>
      <c r="B34" s="117" t="s">
        <v>189</v>
      </c>
      <c r="C34" s="117"/>
      <c r="D34" s="81" t="s">
        <v>27</v>
      </c>
      <c r="E34" s="81" t="s">
        <v>24</v>
      </c>
      <c r="F34" s="5" t="str">
        <f>IF(D34="Amina",A34&amp;"_AZ",IF(D34="Perry",A34&amp;"_PB",IF(D34="Gina",A34&amp;"_GB",IF(D34="Cameron",A34&amp;"_CA",IF(D34="Bruno",A34&amp;"_BDS",IF(D34="Daniel",A34&amp;"_DR",IF(D34="Monet",A34&amp;"_MW","")))))))</f>
        <v>2015-07-11_G-018_GB</v>
      </c>
      <c r="G34" s="83">
        <v>42870</v>
      </c>
      <c r="H34" s="83"/>
      <c r="I34" s="119" t="s">
        <v>51</v>
      </c>
      <c r="J34" s="81" t="s">
        <v>2</v>
      </c>
      <c r="K34" s="117" t="s">
        <v>1</v>
      </c>
      <c r="L34" s="117" t="s">
        <v>190</v>
      </c>
      <c r="M34" s="4" t="s">
        <v>191</v>
      </c>
      <c r="N34" s="121" t="s">
        <v>53</v>
      </c>
      <c r="O34" s="167"/>
    </row>
    <row r="35" spans="1:15">
      <c r="A35" s="116"/>
      <c r="B35" s="118"/>
      <c r="C35" s="118"/>
      <c r="D35" s="81" t="str">
        <f>IF(NOT(A34=""),"???","")</f>
        <v>???</v>
      </c>
      <c r="E35" s="81"/>
      <c r="F35" s="5" t="str">
        <f>IF(D35="Amina",A34&amp;"_AZ",IF(D35="Perry",A34&amp;"_PB",IF(D35="Gina",A34&amp;"_GB",IF(D35="Cameron",A34&amp;"_CA",IF(D35="Bruno",A34&amp;"_BDS",IF(D35="Daniel",A34&amp;"_DR",IF(D35="Monet",A34&amp;"_MW","")))))))</f>
        <v/>
      </c>
      <c r="G35" s="83"/>
      <c r="H35" s="83"/>
      <c r="I35" s="120"/>
      <c r="J35" s="81" t="str">
        <f>IF(AND(NOT(OR(G35="",G35="Ø")),H35=""),"In Progress",IF(AND(NOT(OR(H35="Ø",H35="")),NOT(OR(G35="Ø",G35=""))),"Completed",""))</f>
        <v/>
      </c>
      <c r="K35" s="118"/>
      <c r="L35" s="118"/>
      <c r="M35" s="4"/>
      <c r="N35" s="122"/>
      <c r="O35" s="168"/>
    </row>
    <row r="36" spans="1:15">
      <c r="A36" s="115" t="s">
        <v>192</v>
      </c>
      <c r="B36" s="117" t="s">
        <v>193</v>
      </c>
      <c r="C36" s="117" t="s">
        <v>194</v>
      </c>
      <c r="D36" s="81" t="s">
        <v>23</v>
      </c>
      <c r="E36" s="81"/>
      <c r="F36" s="5" t="str">
        <f>IF(D36="Amina",A36&amp;"_AZ",IF(D36="Perry",A36&amp;"_PB",IF(D36="Gina",A36&amp;"_GB",IF(D36="Cameron",A36&amp;"_CA",IF(D36="Bruno",A36&amp;"_BDS",IF(D36="Daniel",A36&amp;"_DR",IF(D36="Monet",A36&amp;"_MW","")))))))</f>
        <v>2015-07-11_G-019_CA</v>
      </c>
      <c r="G36" s="83">
        <v>42870</v>
      </c>
      <c r="H36" s="83">
        <v>42871</v>
      </c>
      <c r="I36" s="119"/>
      <c r="J36" s="81" t="s">
        <v>0</v>
      </c>
      <c r="K36" s="117" t="s">
        <v>0</v>
      </c>
      <c r="L36" s="117" t="s">
        <v>0</v>
      </c>
      <c r="M36" s="4"/>
      <c r="N36" s="121" t="s">
        <v>25</v>
      </c>
      <c r="O36" s="167" t="s">
        <v>195</v>
      </c>
    </row>
    <row r="37" spans="1:15">
      <c r="A37" s="116"/>
      <c r="B37" s="118"/>
      <c r="C37" s="118"/>
      <c r="D37" s="81" t="s">
        <v>161</v>
      </c>
      <c r="E37" s="81"/>
      <c r="F37" s="5" t="str">
        <f>IF(D37="Amina",A36&amp;"_AZ",IF(D37="Perry",A36&amp;"_PB",IF(D37="Gina",A36&amp;"_GB",IF(D37="Cameron",A36&amp;"_CA",IF(D37="Bruno",A36&amp;"_BDS",IF(D37="Daniel",A36&amp;"_DR",IF(D37="Monet",A36&amp;"_MW","")))))))</f>
        <v>2015-07-11_G-019_BDS</v>
      </c>
      <c r="G37" s="83">
        <v>42870</v>
      </c>
      <c r="H37" s="83">
        <v>42871</v>
      </c>
      <c r="I37" s="120"/>
      <c r="J37" s="81" t="str">
        <f>IF(AND(NOT(OR(G37="",G37="Ø")),H37=""),"In Progress",IF(AND(NOT(OR(H37="Ø",H37="")),NOT(OR(G37="Ø",G37=""))),"Completed",""))</f>
        <v>Completed</v>
      </c>
      <c r="K37" s="118"/>
      <c r="L37" s="118"/>
      <c r="M37" s="4" t="s">
        <v>196</v>
      </c>
      <c r="N37" s="122"/>
      <c r="O37" s="168"/>
    </row>
    <row r="38" spans="1:15">
      <c r="A38" s="115" t="s">
        <v>197</v>
      </c>
      <c r="B38" s="117" t="s">
        <v>198</v>
      </c>
      <c r="C38" s="117"/>
      <c r="D38" s="81" t="s">
        <v>27</v>
      </c>
      <c r="E38" s="81" t="s">
        <v>24</v>
      </c>
      <c r="F38" s="5" t="str">
        <f>IF(D38="Amina",A38&amp;"_AZ",IF(D38="Perry",A38&amp;"_PB",IF(D38="Gina",A38&amp;"_GB",IF(D38="Cameron",A38&amp;"_CA",IF(D38="Bruno",A38&amp;"_BDS",IF(D38="Daniel",A38&amp;"_DR",IF(D38="Monet",A38&amp;"_MW","")))))))</f>
        <v>2015-07-11_G-020_GB</v>
      </c>
      <c r="G38" s="83">
        <v>42870</v>
      </c>
      <c r="H38" s="83">
        <v>42870</v>
      </c>
      <c r="I38" s="119">
        <v>42878</v>
      </c>
      <c r="J38" s="81" t="str">
        <f>IF(AND(NOT(OR(G38="",G38="Ø")),H38=""),"In Progress",IF(AND(NOT(OR(H38="Ø",H38="")),NOT(OR(G38="Ø",G38=""))),"Completed",""))</f>
        <v>Completed</v>
      </c>
      <c r="K38" s="117" t="s">
        <v>0</v>
      </c>
      <c r="L38" s="117" t="s">
        <v>0</v>
      </c>
      <c r="M38" s="4"/>
      <c r="N38" s="121" t="s">
        <v>25</v>
      </c>
      <c r="O38" s="167" t="s">
        <v>199</v>
      </c>
    </row>
    <row r="39" spans="1:15">
      <c r="A39" s="116"/>
      <c r="B39" s="118"/>
      <c r="C39" s="118"/>
      <c r="D39" s="81" t="s">
        <v>30</v>
      </c>
      <c r="E39" s="81" t="s">
        <v>24</v>
      </c>
      <c r="F39" s="5" t="str">
        <f>IF(D39="Amina",A38&amp;"_AZ",IF(D39="Perry",A38&amp;"_PB",IF(D39="Gina",A38&amp;"_GB",IF(D39="Cameron",A38&amp;"_CA",IF(D39="Bruno",A38&amp;"_BDS",IF(D39="Daniel",A38&amp;"_DR",IF(D39="Monet",A38&amp;"_MW","")))))))</f>
        <v>2015-07-11_G-020_PB</v>
      </c>
      <c r="G39" s="83">
        <v>42871</v>
      </c>
      <c r="H39" s="83">
        <v>42872</v>
      </c>
      <c r="I39" s="120"/>
      <c r="J39" s="81" t="str">
        <f>IF(AND(NOT(OR(G39="",G39="Ø")),H39=""),"In Progress",IF(AND(NOT(OR(H39="Ø",H39="")),NOT(OR(G39="Ø",G39=""))),"Completed",""))</f>
        <v>Completed</v>
      </c>
      <c r="K39" s="118"/>
      <c r="L39" s="118"/>
      <c r="M39" s="4" t="s">
        <v>200</v>
      </c>
      <c r="N39" s="122"/>
      <c r="O39" s="168"/>
    </row>
    <row r="40" spans="1:15">
      <c r="A40" s="115" t="s">
        <v>201</v>
      </c>
      <c r="B40" s="117" t="s">
        <v>202</v>
      </c>
      <c r="C40" s="117"/>
      <c r="D40" s="81" t="s">
        <v>113</v>
      </c>
      <c r="E40" s="81" t="s">
        <v>24</v>
      </c>
      <c r="F40" s="5" t="str">
        <f>IF(D40="Amina",A40&amp;"_AZ",IF(D40="Perry",A40&amp;"_PB",IF(D40="Gina",A40&amp;"_GB",IF(D40="Cameron",A40&amp;"_CA",IF(D40="Bruno",A40&amp;"_BDS",IF(D40="Daniel",A40&amp;"_DR",IF(D40="Monet",A40&amp;"_MW","")))))))</f>
        <v>2015-07-11_G-021_DR</v>
      </c>
      <c r="G40" s="83">
        <v>42871</v>
      </c>
      <c r="H40" s="83">
        <v>42872</v>
      </c>
      <c r="I40" s="119">
        <v>42877</v>
      </c>
      <c r="J40" s="81" t="str">
        <f>IF(AND(NOT(OR(G40="",G40="Ø")),H40=""),"In Progress",IF(AND(NOT(OR(H40="Ø",H40="")),NOT(OR(G40="Ø",G40=""))),"Completed",""))</f>
        <v>Completed</v>
      </c>
      <c r="K40" s="117"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17" t="s">
        <v>0</v>
      </c>
      <c r="M40" s="4"/>
      <c r="N40" s="121" t="s">
        <v>25</v>
      </c>
      <c r="O40" s="167" t="s">
        <v>203</v>
      </c>
    </row>
    <row r="41" spans="1:15">
      <c r="A41" s="116"/>
      <c r="B41" s="118"/>
      <c r="C41" s="118"/>
      <c r="D41" s="81" t="s">
        <v>161</v>
      </c>
      <c r="E41" s="81" t="s">
        <v>24</v>
      </c>
      <c r="F41" s="5" t="str">
        <f>IF(D41="Amina",A40&amp;"_AZ",IF(D41="Perry",A40&amp;"_PB",IF(D41="Gina",A40&amp;"_GB",IF(D41="Cameron",A40&amp;"_CA",IF(D41="Bruno",A40&amp;"_BDS",IF(D41="Daniel",A40&amp;"_DR",IF(D41="Monet",A40&amp;"_MW","")))))))</f>
        <v>2015-07-11_G-021_BDS</v>
      </c>
      <c r="G41" s="83">
        <v>42871</v>
      </c>
      <c r="H41" s="83">
        <v>42871</v>
      </c>
      <c r="I41" s="120"/>
      <c r="J41" s="81" t="str">
        <f>IF(AND(NOT(OR(G41="",G41="Ø")),H41=""),"In Progress",IF(AND(NOT(OR(H41="Ø",H41="")),NOT(OR(G41="Ø",G41=""))),"Completed",""))</f>
        <v>Completed</v>
      </c>
      <c r="K41" s="118"/>
      <c r="L41" s="118"/>
      <c r="M41" s="4"/>
      <c r="N41" s="122"/>
      <c r="O41" s="168"/>
    </row>
    <row r="42" spans="1:15">
      <c r="A42" s="115" t="s">
        <v>204</v>
      </c>
      <c r="B42" s="117" t="s">
        <v>205</v>
      </c>
      <c r="C42" s="117"/>
      <c r="D42" s="81" t="s">
        <v>30</v>
      </c>
      <c r="E42" s="81" t="s">
        <v>24</v>
      </c>
      <c r="F42" s="5" t="str">
        <f>IF(D42="Amina",A42&amp;"_AZ",IF(D42="Perry",A42&amp;"_PB",IF(D42="Gina",A42&amp;"_GB",IF(D42="Cameron",A42&amp;"_CA",IF(D42="Bruno",A42&amp;"_BDS",IF(D42="Daniel",A42&amp;"_DR",IF(D42="Monet",A42&amp;"_MW","")))))))</f>
        <v>2015-07-11_G-022_PB</v>
      </c>
      <c r="G42" s="83">
        <v>42870</v>
      </c>
      <c r="H42" s="83">
        <v>42871</v>
      </c>
      <c r="I42" s="119">
        <v>42877</v>
      </c>
      <c r="J42" s="81" t="str">
        <f>IF(AND(NOT(OR(G42="",G42="Ø")),H42=""),"In Progress",IF(AND(NOT(OR(H42="Ø",H42="")),NOT(OR(G42="Ø",G42=""))),"Completed",""))</f>
        <v>Completed</v>
      </c>
      <c r="K42" s="117" t="s">
        <v>1</v>
      </c>
      <c r="L42" s="117" t="s">
        <v>0</v>
      </c>
      <c r="M42" s="4" t="s">
        <v>206</v>
      </c>
      <c r="N42" s="121" t="s">
        <v>53</v>
      </c>
      <c r="O42" s="167"/>
    </row>
    <row r="43" spans="1:15">
      <c r="A43" s="116"/>
      <c r="B43" s="118"/>
      <c r="C43" s="118"/>
      <c r="D43" s="81" t="s">
        <v>27</v>
      </c>
      <c r="E43" s="81" t="s">
        <v>24</v>
      </c>
      <c r="F43" s="5" t="str">
        <f>IF(D43="Amina",A42&amp;"_AZ",IF(D43="Perry",A42&amp;"_PB",IF(D43="Gina",A42&amp;"_GB",IF(D43="Cameron",A42&amp;"_CA",IF(D43="Bruno",A42&amp;"_BDS",IF(D43="Daniel",A42&amp;"_DR",IF(D43="Monet",A42&amp;"_MW","")))))))</f>
        <v>2015-07-11_G-022_GB</v>
      </c>
      <c r="G43" s="83">
        <v>42871</v>
      </c>
      <c r="H43" s="83">
        <v>42507</v>
      </c>
      <c r="I43" s="120"/>
      <c r="J43" s="81" t="str">
        <f>IF(AND(NOT(OR(G43="",G43="Ø")),H43=""),"In Progress",IF(AND(NOT(OR(H43="Ø",H43="")),NOT(OR(G43="Ø",G43=""))),"Completed",""))</f>
        <v>Completed</v>
      </c>
      <c r="K43" s="118"/>
      <c r="L43" s="118"/>
      <c r="M43" s="4" t="s">
        <v>207</v>
      </c>
      <c r="N43" s="122"/>
      <c r="O43" s="168"/>
    </row>
    <row r="44" spans="1:15">
      <c r="A44" s="109" t="s">
        <v>208</v>
      </c>
      <c r="B44" s="107" t="s">
        <v>209</v>
      </c>
      <c r="C44" s="107"/>
      <c r="D44" s="81" t="s">
        <v>187</v>
      </c>
      <c r="E44" s="81" t="s">
        <v>24</v>
      </c>
      <c r="F44" s="5" t="s">
        <v>210</v>
      </c>
      <c r="G44" s="83">
        <v>42871</v>
      </c>
      <c r="H44" s="83" t="s">
        <v>51</v>
      </c>
      <c r="I44" s="106" t="s">
        <v>51</v>
      </c>
      <c r="J44" s="81" t="s">
        <v>1</v>
      </c>
      <c r="K44" s="107" t="s">
        <v>1</v>
      </c>
      <c r="L44" s="107" t="str">
        <f>IF(K44="Untraceable","Ignore",IF(K44="Incomplete","Ignore",IF(K44="Other","Ignore","")))</f>
        <v>Ignore</v>
      </c>
      <c r="M44" s="6" t="s">
        <v>211</v>
      </c>
      <c r="N44" s="111" t="s">
        <v>53</v>
      </c>
      <c r="O44" s="166"/>
    </row>
    <row r="45" spans="1:15">
      <c r="A45" s="107"/>
      <c r="B45" s="107"/>
      <c r="C45" s="107"/>
      <c r="D45" s="81" t="str">
        <f>IF(NOT(A44=""),"???","")</f>
        <v>???</v>
      </c>
      <c r="E45" s="81"/>
      <c r="F45" s="5" t="str">
        <f>IF(D45="Amina",A44&amp;"_AZ",IF(D45="Perry",A44&amp;"_PB",IF(D45="Gina",A44&amp;"_GB",IF(D45="Cameron",A44&amp;"_CA",IF(D45="Bruno",A44&amp;"_BDS",IF(D45="Daniel",A44&amp;"_DR",IF(D45="Monet",A44&amp;"_MW","")))))))</f>
        <v/>
      </c>
      <c r="G45" s="83"/>
      <c r="H45" s="83"/>
      <c r="I45" s="106"/>
      <c r="J45" s="81" t="str">
        <f>IF(AND(NOT(OR(G45="",G45="Ø")),H45=""),"In Progress",IF(AND(NOT(OR(H45="Ø",H45="")),NOT(OR(G45="Ø",G45=""))),"Completed",""))</f>
        <v/>
      </c>
      <c r="K45" s="107"/>
      <c r="L45" s="107"/>
      <c r="M45" s="4"/>
      <c r="N45" s="111"/>
      <c r="O45" s="166"/>
    </row>
    <row r="46" spans="1:15">
      <c r="A46" s="107" t="s">
        <v>212</v>
      </c>
      <c r="B46" s="107" t="s">
        <v>213</v>
      </c>
      <c r="C46" s="107"/>
      <c r="D46" s="81" t="s">
        <v>113</v>
      </c>
      <c r="E46" s="81" t="s">
        <v>24</v>
      </c>
      <c r="F46" s="5" t="str">
        <f>IF(D46="Amina",A46&amp;"_AZ",IF(D46="Perry",A46&amp;"_PB",IF(D46="Gina",A46&amp;"_GB",IF(D46="Cameron",A46&amp;"_CA",IF(D46="Bruno",A46&amp;"_BDS",IF(D46="Daniel",A46&amp;"_DR",IF(D46="Monet",A46&amp;"_MW","")))))))</f>
        <v>2015-07-11_G-024_DR</v>
      </c>
      <c r="G46" s="83">
        <v>42872</v>
      </c>
      <c r="H46" s="83">
        <v>42874</v>
      </c>
      <c r="I46" s="106">
        <v>42886</v>
      </c>
      <c r="J46" s="81" t="str">
        <f>IF(AND(NOT(OR(G46="",G46="Ø")),H46=""),"In Progress",IF(AND(NOT(OR(H46="Ø",H46="")),NOT(OR(G46="Ø",G46=""))),"Completed",""))</f>
        <v>Completed</v>
      </c>
      <c r="K46" s="107" t="s">
        <v>0</v>
      </c>
      <c r="L46" s="107" t="s">
        <v>0</v>
      </c>
      <c r="M46" s="4"/>
      <c r="N46" s="111" t="s">
        <v>25</v>
      </c>
      <c r="O46" s="166" t="s">
        <v>214</v>
      </c>
    </row>
    <row r="47" spans="1:15">
      <c r="A47" s="107"/>
      <c r="B47" s="107"/>
      <c r="C47" s="107"/>
      <c r="D47" s="81" t="s">
        <v>27</v>
      </c>
      <c r="E47" s="81" t="s">
        <v>24</v>
      </c>
      <c r="F47" s="5" t="str">
        <f>IF(D47="Amina",A46&amp;"_AZ",IF(D47="Perry",A46&amp;"_PB",IF(D47="Gina",A46&amp;"_GB",IF(D47="Cameron",A46&amp;"_CA",IF(D47="Bruno",A46&amp;"_BDS",IF(D47="Daniel",A46&amp;"_DR",IF(D47="Monet",A46&amp;"_MW","")))))))</f>
        <v>2015-07-11_G-024_GB</v>
      </c>
      <c r="G47" s="83">
        <v>42885</v>
      </c>
      <c r="H47" s="83">
        <v>42886</v>
      </c>
      <c r="I47" s="106"/>
      <c r="J47" s="81" t="str">
        <f>IF(AND(NOT(OR(G47="",G47="Ø")),H47=""),"In Progress",IF(AND(NOT(OR(H47="Ø",H47="")),NOT(OR(G47="Ø",G47=""))),"Completed",""))</f>
        <v>Completed</v>
      </c>
      <c r="K47" s="107"/>
      <c r="L47" s="107"/>
      <c r="M47" s="4"/>
      <c r="N47" s="111"/>
      <c r="O47" s="166"/>
    </row>
    <row r="48" spans="1:15">
      <c r="A48" s="107" t="s">
        <v>215</v>
      </c>
      <c r="B48" s="107" t="s">
        <v>216</v>
      </c>
      <c r="C48" s="107"/>
      <c r="D48" s="81" t="s">
        <v>27</v>
      </c>
      <c r="E48" s="81" t="s">
        <v>24</v>
      </c>
      <c r="F48" s="5" t="str">
        <f>IF(D48="Amina",A48&amp;"_AZ",IF(D48="Perry",A48&amp;"_PB",IF(D48="Gina",A48&amp;"_GB",IF(D48="Cameron",A48&amp;"_CA",IF(D48="Bruno",A48&amp;"_BDS",IF(D48="Daniel",A48&amp;"_DR",IF(D48="Monet",A48&amp;"_MW","")))))))</f>
        <v>2015-07-11_G-025_GB</v>
      </c>
      <c r="G48" s="83">
        <v>42872</v>
      </c>
      <c r="H48" s="83">
        <v>42873</v>
      </c>
      <c r="I48" s="106"/>
      <c r="J48" s="81" t="s">
        <v>0</v>
      </c>
      <c r="K48" s="107" t="s">
        <v>2</v>
      </c>
      <c r="L48" s="107" t="s">
        <v>0</v>
      </c>
      <c r="M48" s="4" t="s">
        <v>217</v>
      </c>
      <c r="N48" s="111" t="s">
        <v>53</v>
      </c>
      <c r="O48" s="166"/>
    </row>
    <row r="49" spans="1:15">
      <c r="A49" s="107"/>
      <c r="B49" s="107"/>
      <c r="C49" s="107"/>
      <c r="D49" s="81" t="str">
        <f>IF(NOT(A48=""),"???","")</f>
        <v>???</v>
      </c>
      <c r="E49" s="81"/>
      <c r="F49" s="5" t="str">
        <f>IF(D49="Amina",A48&amp;"_AZ",IF(D49="Perry",A48&amp;"_PB",IF(D49="Gina",A48&amp;"_GB",IF(D49="Cameron",A48&amp;"_CA",IF(D49="Bruno",A48&amp;"_BDS",IF(D49="Daniel",A48&amp;"_DR",IF(D49="Monet",A48&amp;"_MW","")))))))</f>
        <v/>
      </c>
      <c r="G49" s="83"/>
      <c r="H49" s="85"/>
      <c r="I49" s="106"/>
      <c r="J49" s="81" t="str">
        <f>IF(AND(NOT(OR(G49="",G49="Ø")),H49=""),"In Progress",IF(AND(NOT(OR(H49="Ø",H49="")),NOT(OR(G49="Ø",G49=""))),"Completed",""))</f>
        <v/>
      </c>
      <c r="K49" s="107"/>
      <c r="L49" s="107"/>
      <c r="M49" s="4"/>
      <c r="N49" s="111"/>
      <c r="O49" s="166"/>
    </row>
    <row r="50" spans="1:15">
      <c r="A50" s="107" t="s">
        <v>218</v>
      </c>
      <c r="B50" s="107" t="s">
        <v>219</v>
      </c>
      <c r="C50" s="107"/>
      <c r="D50" s="81" t="s">
        <v>23</v>
      </c>
      <c r="E50" s="81"/>
      <c r="F50" s="5" t="str">
        <f>IF(D50="Amina",A50&amp;"_AZ",IF(D50="Perry",A50&amp;"_PB",IF(D50="Gina",A50&amp;"_GB",IF(D50="Cameron",A50&amp;"_CA",IF(D50="Bruno",A50&amp;"_BDS",IF(D50="Daniel",A50&amp;"_DR",IF(D50="Monet",A50&amp;"_MW","")))))))</f>
        <v>2015-07-11_G-026_CA</v>
      </c>
      <c r="G50" s="83">
        <v>42871</v>
      </c>
      <c r="H50" s="85">
        <v>42873</v>
      </c>
      <c r="I50" s="106"/>
      <c r="J50" s="81" t="s">
        <v>3</v>
      </c>
      <c r="K50" s="107" t="s">
        <v>2</v>
      </c>
      <c r="L50" s="107" t="s">
        <v>0</v>
      </c>
      <c r="M50" s="4" t="s">
        <v>220</v>
      </c>
      <c r="N50" s="111" t="s">
        <v>53</v>
      </c>
      <c r="O50" s="166"/>
    </row>
    <row r="51" spans="1:15">
      <c r="A51" s="107"/>
      <c r="B51" s="107"/>
      <c r="C51" s="107"/>
      <c r="D51" s="81" t="s">
        <v>32</v>
      </c>
      <c r="E51" s="81"/>
      <c r="F51" s="5" t="str">
        <f>IF(D51="Amina",A50&amp;"_AZ",IF(D51="Perry",A50&amp;"_PB",IF(D51="Gina",A50&amp;"_GB",IF(D51="Cameron",A50&amp;"_CA",IF(D51="Bruno",A50&amp;"_BDS",IF(D51="Daniel",A50&amp;"_DR",IF(D51="Monet",A50&amp;"_MW","")))))))</f>
        <v>2015-07-11_G-026_AZ</v>
      </c>
      <c r="G51" s="83">
        <v>42871</v>
      </c>
      <c r="H51" s="83">
        <v>42873</v>
      </c>
      <c r="I51" s="106"/>
      <c r="J51" s="81" t="s">
        <v>0</v>
      </c>
      <c r="K51" s="107"/>
      <c r="L51" s="107"/>
      <c r="M51" s="4"/>
      <c r="N51" s="111"/>
      <c r="O51" s="166"/>
    </row>
    <row r="52" spans="1:15">
      <c r="A52" s="107" t="s">
        <v>221</v>
      </c>
      <c r="B52" s="107" t="s">
        <v>222</v>
      </c>
      <c r="C52" s="107" t="s">
        <v>194</v>
      </c>
      <c r="D52" s="81" t="s">
        <v>23</v>
      </c>
      <c r="E52" s="81"/>
      <c r="F52" s="5" t="str">
        <f>IF(D52="Amina",A52&amp;"_AZ",IF(D52="Perry",A52&amp;"_PB",IF(D52="Gina",A52&amp;"_GB",IF(D52="Cameron",A52&amp;"_CA",IF(D52="Bruno",A52&amp;"_BDS",IF(D52="Daniel",A52&amp;"_DR",IF(D52="Monet",A52&amp;"_MW","")))))))</f>
        <v>2015-07-11_G-027_CA</v>
      </c>
      <c r="G52" s="83">
        <v>42866</v>
      </c>
      <c r="H52" s="83">
        <v>42870</v>
      </c>
      <c r="I52" s="106"/>
      <c r="J52" s="81" t="str">
        <f>IF(AND(NOT(OR(G52="",G52="Ø")),H52=""),"In Progress",IF(AND(NOT(OR(H52="Ø",H52="")),NOT(OR(G52="Ø",G52=""))),"Completed",""))</f>
        <v>Completed</v>
      </c>
      <c r="K52" s="107" t="s">
        <v>0</v>
      </c>
      <c r="L52" s="107" t="s">
        <v>0</v>
      </c>
      <c r="M52" s="4" t="s">
        <v>223</v>
      </c>
      <c r="N52" s="111" t="s">
        <v>25</v>
      </c>
      <c r="O52" s="166" t="s">
        <v>224</v>
      </c>
    </row>
    <row r="53" spans="1:15">
      <c r="A53" s="107"/>
      <c r="B53" s="107"/>
      <c r="C53" s="107"/>
      <c r="D53" s="81" t="s">
        <v>161</v>
      </c>
      <c r="E53" s="81"/>
      <c r="F53" s="5" t="str">
        <f>IF(D53="Amina",A52&amp;"_AZ",IF(D53="Perry",A52&amp;"_PB",IF(D53="Gina",A52&amp;"_GB",IF(D53="Cameron",A52&amp;"_CA",IF(D53="Bruno",A52&amp;"_BDS",IF(D53="Daniel",A52&amp;"_DR",IF(D53="Monet",A52&amp;"_MW","")))))))</f>
        <v>2015-07-11_G-027_BDS</v>
      </c>
      <c r="G53" s="83">
        <v>42866</v>
      </c>
      <c r="H53" s="85">
        <v>42870</v>
      </c>
      <c r="I53" s="106"/>
      <c r="J53" s="81" t="str">
        <f>IF(AND(NOT(OR(G53="",G53="Ø")),H53=""),"In Progress",IF(AND(NOT(OR(H53="Ø",H53="")),NOT(OR(G53="Ø",G53=""))),"Completed",""))</f>
        <v>Completed</v>
      </c>
      <c r="K53" s="107"/>
      <c r="L53" s="107"/>
      <c r="M53" s="4" t="s">
        <v>225</v>
      </c>
      <c r="N53" s="111"/>
      <c r="O53" s="166"/>
    </row>
    <row r="54" spans="1:15">
      <c r="A54" s="107" t="s">
        <v>226</v>
      </c>
      <c r="B54" s="107" t="s">
        <v>227</v>
      </c>
      <c r="C54" s="107"/>
      <c r="D54" s="81" t="s">
        <v>32</v>
      </c>
      <c r="E54" s="81" t="s">
        <v>24</v>
      </c>
      <c r="F54" s="5" t="str">
        <f>IF(D54="Amina",A54&amp;"_AZ",IF(D54="Perry",A54&amp;"_PB",IF(D54="Gina",A54&amp;"_GB",IF(D54="Cameron",A54&amp;"_CA",IF(D54="Bruno",A54&amp;"_BDS",IF(D54="Daniel",A54&amp;"_DR",IF(D54="Monet",A54&amp;"_MW","")))))))</f>
        <v>2015-07-11_G-028_AZ</v>
      </c>
      <c r="G54" s="83">
        <v>42870</v>
      </c>
      <c r="H54" s="83">
        <v>42871</v>
      </c>
      <c r="I54" s="106">
        <v>42886</v>
      </c>
      <c r="J54" s="81" t="str">
        <f>IF(AND(NOT(OR(G54="",G54="Ø")),H54=""),"In Progress",IF(AND(NOT(OR(H54="Ø",H54="")),NOT(OR(G54="Ø",G54=""))),"Completed",""))</f>
        <v>Completed</v>
      </c>
      <c r="K54" s="107" t="s">
        <v>0</v>
      </c>
      <c r="L54" s="107" t="s">
        <v>0</v>
      </c>
      <c r="M54" s="4" t="s">
        <v>228</v>
      </c>
      <c r="N54" s="111" t="str">
        <f>IF(NOT(A54=""),"In Progress","")</f>
        <v>In Progress</v>
      </c>
      <c r="O54" s="166"/>
    </row>
    <row r="55" spans="1:15">
      <c r="A55" s="107"/>
      <c r="B55" s="107"/>
      <c r="C55" s="107"/>
      <c r="D55" s="81" t="s">
        <v>187</v>
      </c>
      <c r="E55" s="81" t="s">
        <v>24</v>
      </c>
      <c r="F55" s="5" t="str">
        <f>IF(D55="Amina",A54&amp;"_AZ",IF(D55="Perry",A54&amp;"_PB",IF(D55="Gina",A54&amp;"_GB",IF(D55="Cameron",A54&amp;"_CA",IF(D55="Bruno",A54&amp;"_BDS",IF(D55="Daniel",A54&amp;"_DR",IF(D55="Monet",A54&amp;"_MW","")))))))</f>
        <v>2015-07-11_G-028_MW</v>
      </c>
      <c r="G55" s="83">
        <v>42871</v>
      </c>
      <c r="H55" s="83">
        <v>42873</v>
      </c>
      <c r="I55" s="106"/>
      <c r="J55" s="81" t="str">
        <f>IF(AND(NOT(OR(G55="",G55="Ø")),H55=""),"In Progress",IF(AND(NOT(OR(H55="Ø",H55="")),NOT(OR(G55="Ø",G55=""))),"Completed",""))</f>
        <v>Completed</v>
      </c>
      <c r="K55" s="107"/>
      <c r="L55" s="107"/>
      <c r="M55" s="52" t="s">
        <v>229</v>
      </c>
      <c r="N55" s="111"/>
      <c r="O55" s="166"/>
    </row>
    <row r="56" spans="1:15">
      <c r="A56" s="109" t="s">
        <v>230</v>
      </c>
      <c r="B56" s="109" t="s">
        <v>231</v>
      </c>
      <c r="C56" s="107"/>
      <c r="D56" s="81" t="s">
        <v>30</v>
      </c>
      <c r="E56" s="81" t="s">
        <v>24</v>
      </c>
      <c r="F56" s="5" t="str">
        <f>IF(D56="Amina",A56&amp;"_AZ",IF(D56="Perry",A56&amp;"_PB",IF(D56="Gina",A56&amp;"_GB",IF(D56="Cameron",A56&amp;"_CA",IF(D56="Bruno",A56&amp;"_BDS",IF(D56="Daniel",A56&amp;"_DR",IF(D56="Monet",A56&amp;"_MW","")))))))</f>
        <v>2015-07-11_R-001_PB</v>
      </c>
      <c r="G56" s="83">
        <v>42473</v>
      </c>
      <c r="H56" s="83">
        <v>42482</v>
      </c>
      <c r="I56" s="106">
        <v>42521</v>
      </c>
      <c r="J56" s="81" t="str">
        <f>IF(AND(NOT(OR(G56="",G56="Ø")),H56=""),"In Progress",IF(AND(NOT(OR(H56="Ø",H56="")),NOT(OR(G56="Ø",G56=""))),"Completed",""))</f>
        <v>Completed</v>
      </c>
      <c r="K56" s="107" t="str">
        <f>IF(OR(J56="In Progress",J57="In Progress"),"In Progress",IF(OR(AND(J56="Completed",J57="Untraceable"),AND(J56="Untraceable",J57="Completed")),"Review",IF(OR(AND(J56="Completed",J57="Incomplete"),AND(J56="Incomplete",J57="Completed")),"Review",IF(OR(AND(J56="Completed",J57="Other"),AND(J56="Other",J57="Completed")),"Review",IF(OR(AND(J56="Incomplete",J57="Untraceable"),AND(J56="Untraceable",J57="Incomplete")),"Review",IF(OR(AND(J56="Other",J57="Untraceable"),AND(J56="Untraceable",J57="Other")),"Review",IF(OR(AND(J56="Incomplete",J57="Other"),AND(J56="Other",J57="Incomplete")),"Review",IF(AND(NOT(OR(H56="Ø",H56="")),NOT(OR(H57="Ø",H57="")),I56=""),"In Progress",IF(AND(J56="Untraceable",J57="Untraceable"),"Untraceable",IF(AND(NOT(OR(H56="Ø",H56="")),NOT(OR(H57="Ø",H57="")),NOT(OR(I56="Ø",I56=""))),"Completed",IF(AND(J56="Incomplete",J57="Incomplete"),"Incomplete",IF(AND(J56="Other",J57="Other"),"Other",""))))))))))))</f>
        <v>Completed</v>
      </c>
      <c r="L56" s="107" t="s">
        <v>1</v>
      </c>
      <c r="M56" s="4" t="s">
        <v>232</v>
      </c>
      <c r="N56" s="111" t="s">
        <v>25</v>
      </c>
      <c r="O56" s="166" t="s">
        <v>233</v>
      </c>
    </row>
    <row r="57" spans="1:15">
      <c r="A57" s="107"/>
      <c r="B57" s="107"/>
      <c r="C57" s="107"/>
      <c r="D57" s="81" t="s">
        <v>23</v>
      </c>
      <c r="E57" s="81" t="s">
        <v>24</v>
      </c>
      <c r="F57" s="5" t="str">
        <f>IF(D57="Amina",A56&amp;"_AZ",IF(D57="Perry",A56&amp;"_PB",IF(D57="Gina",A56&amp;"_GB",IF(D57="Cameron",A56&amp;"_CA",IF(D57="Bruno",A56&amp;"_BDS",IF(D57="Daniel",A56&amp;"_DR",IF(D57="Monet",A56&amp;"_MW","")))))))</f>
        <v>2015-07-11_R-001_CA</v>
      </c>
      <c r="G57" s="83">
        <v>42482</v>
      </c>
      <c r="H57" s="83">
        <v>42487</v>
      </c>
      <c r="I57" s="106"/>
      <c r="J57" s="81" t="str">
        <f>IF(AND(NOT(OR(G57="",G57="Ø")),H57=""),"In Progress",IF(AND(NOT(OR(H57="Ø",H57="")),NOT(OR(G57="Ø",G57=""))),"Completed",""))</f>
        <v>Completed</v>
      </c>
      <c r="K57" s="107"/>
      <c r="L57" s="107"/>
      <c r="M57" s="4"/>
      <c r="N57" s="111"/>
      <c r="O57" s="166"/>
    </row>
    <row r="58" spans="1:15">
      <c r="A58" s="109" t="s">
        <v>234</v>
      </c>
      <c r="B58" s="109" t="s">
        <v>235</v>
      </c>
      <c r="C58" s="107"/>
      <c r="D58" s="81" t="s">
        <v>23</v>
      </c>
      <c r="E58" s="81" t="s">
        <v>24</v>
      </c>
      <c r="F58" s="5" t="str">
        <f>IF(D58="Amina",A58&amp;"_AZ",IF(D58="Perry",A58&amp;"_PB",IF(D58="Gina",A58&amp;"_GB",IF(D58="Cameron",A58&amp;"_CA",IF(D58="Bruno",A58&amp;"_BDS",IF(D58="Daniel",A58&amp;"_DR",IF(D58="Monet",A58&amp;"_MW","")))))))</f>
        <v>2015-07-11_R-002_CA</v>
      </c>
      <c r="G58" s="83">
        <v>42488</v>
      </c>
      <c r="H58" s="83">
        <v>42495</v>
      </c>
      <c r="I58" s="106">
        <v>42536</v>
      </c>
      <c r="J58" s="81" t="str">
        <f>IF(AND(NOT(OR(G58="",G58="Ø")),H58=""),"In Progress",IF(AND(NOT(OR(H58="Ø",H58="")),NOT(OR(G58="Ø",G58=""))),"Completed",""))</f>
        <v>Completed</v>
      </c>
      <c r="K58" s="107"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07" t="s">
        <v>1</v>
      </c>
      <c r="M58" s="4" t="s">
        <v>236</v>
      </c>
      <c r="N58" s="111" t="s">
        <v>25</v>
      </c>
      <c r="O58" s="166" t="s">
        <v>237</v>
      </c>
    </row>
    <row r="59" spans="1:15">
      <c r="A59" s="107"/>
      <c r="B59" s="107"/>
      <c r="C59" s="107"/>
      <c r="D59" s="81" t="s">
        <v>32</v>
      </c>
      <c r="E59" s="81" t="s">
        <v>24</v>
      </c>
      <c r="F59" s="5" t="str">
        <f>IF(D59="Amina",A58&amp;"_AZ",IF(D59="Perry",A58&amp;"_PB",IF(D59="Gina",A58&amp;"_GB",IF(D59="Cameron",A58&amp;"_CA",IF(D59="Bruno",A58&amp;"_BDS",IF(D59="Daniel",A58&amp;"_DR",IF(D59="Monet",A58&amp;"_MW","")))))))</f>
        <v>2015-07-11_R-002_AZ</v>
      </c>
      <c r="G59" s="83">
        <v>42494</v>
      </c>
      <c r="H59" s="83">
        <v>42502</v>
      </c>
      <c r="I59" s="106"/>
      <c r="J59" s="81" t="str">
        <f>IF(AND(NOT(OR(G59="",G59="Ø")),H59=""),"In Progress",IF(AND(NOT(OR(H59="Ø",H59="")),NOT(OR(G59="Ø",G59=""))),"Completed",""))</f>
        <v>Completed</v>
      </c>
      <c r="K59" s="107"/>
      <c r="L59" s="107"/>
      <c r="M59" s="4"/>
      <c r="N59" s="111"/>
      <c r="O59" s="166"/>
    </row>
    <row r="60" spans="1:15">
      <c r="A60" s="109" t="s">
        <v>238</v>
      </c>
      <c r="B60" s="109" t="s">
        <v>239</v>
      </c>
      <c r="C60" s="107"/>
      <c r="D60" s="81" t="s">
        <v>32</v>
      </c>
      <c r="E60" s="81" t="s">
        <v>24</v>
      </c>
      <c r="F60" s="5" t="str">
        <f>IF(D60="Amina",A60&amp;"_AZ",IF(D60="Perry",A60&amp;"_PB",IF(D60="Gina",A60&amp;"_GB",IF(D60="Cameron",A60&amp;"_CA",IF(D60="Bruno",A60&amp;"_BDS",IF(D60="Daniel",A60&amp;"_DR",IF(D60="Monet",A60&amp;"_MW","")))))))</f>
        <v>2015-07-11_R-003_AZ</v>
      </c>
      <c r="G60" s="83">
        <v>42556</v>
      </c>
      <c r="H60" s="83">
        <v>42562</v>
      </c>
      <c r="I60" s="106">
        <v>42566</v>
      </c>
      <c r="J60" s="81" t="str">
        <f>IF(AND(NOT(OR(G60="",G60="Ø")),H60=""),"In Progress",IF(AND(NOT(OR(H60="Ø",H60="")),NOT(OR(G60="Ø",G60=""))),"Completed",""))</f>
        <v>Completed</v>
      </c>
      <c r="K60" s="107" t="str">
        <f>IF(OR(J60="In Progress",J61="In Progress"),"In Progress",IF(OR(AND(J60="Completed",J61="Untraceable"),AND(J60="Untraceable",J61="Completed")),"Review",IF(OR(AND(J60="Completed",J61="Incomplete"),AND(J60="Incomplete",J61="Completed")),"Review",IF(OR(AND(J60="Completed",J61="Other"),AND(J60="Other",J61="Completed")),"Review",IF(OR(AND(J60="Incomplete",J61="Untraceable"),AND(J60="Untraceable",J61="Incomplete")),"Review",IF(OR(AND(J60="Other",J61="Untraceable"),AND(J60="Untraceable",J61="Other")),"Review",IF(OR(AND(J60="Incomplete",J61="Other"),AND(J60="Other",J61="Incomplete")),"Review",IF(AND(NOT(OR(H60="Ø",H60="")),NOT(OR(H61="Ø",H61="")),I60=""),"In Progress",IF(AND(J60="Untraceable",J61="Untraceable"),"Untraceable",IF(AND(NOT(OR(H60="Ø",H60="")),NOT(OR(H61="Ø",H61="")),NOT(OR(I60="Ø",I60=""))),"Completed",IF(AND(J60="Incomplete",J61="Incomplete"),"Incomplete",IF(AND(J60="Other",J61="Other"),"Other",""))))))))))))</f>
        <v>Completed</v>
      </c>
      <c r="L60" s="107" t="s">
        <v>0</v>
      </c>
      <c r="M60" s="4"/>
      <c r="N60" s="111" t="s">
        <v>25</v>
      </c>
      <c r="O60" s="166" t="s">
        <v>240</v>
      </c>
    </row>
    <row r="61" spans="1:15">
      <c r="A61" s="107"/>
      <c r="B61" s="107"/>
      <c r="C61" s="107"/>
      <c r="D61" s="81" t="s">
        <v>30</v>
      </c>
      <c r="E61" s="81" t="s">
        <v>24</v>
      </c>
      <c r="F61" s="5" t="str">
        <f>IF(D61="Amina",A60&amp;"_AZ",IF(D61="Perry",A60&amp;"_PB",IF(D61="Gina",A60&amp;"_GB",IF(D61="Cameron",A60&amp;"_CA",IF(D61="Bruno",A60&amp;"_BDS",IF(D61="Daniel",A60&amp;"_DR",IF(D61="Monet",A60&amp;"_MW","")))))))</f>
        <v>2015-07-11_R-003_PB</v>
      </c>
      <c r="G61" s="83">
        <v>42562</v>
      </c>
      <c r="H61" s="83">
        <v>42565</v>
      </c>
      <c r="I61" s="106"/>
      <c r="J61" s="81" t="str">
        <f>IF(AND(NOT(OR(G61="",G61="Ø")),H61=""),"In Progress",IF(AND(NOT(OR(H61="Ø",H61="")),NOT(OR(G61="Ø",G61=""))),"Completed",""))</f>
        <v>Completed</v>
      </c>
      <c r="K61" s="107"/>
      <c r="L61" s="107"/>
      <c r="M61" s="4"/>
      <c r="N61" s="111"/>
      <c r="O61" s="166"/>
    </row>
    <row r="62" spans="1:15">
      <c r="A62" s="109" t="s">
        <v>241</v>
      </c>
      <c r="B62" s="109" t="s">
        <v>242</v>
      </c>
      <c r="C62" s="107"/>
      <c r="D62" s="81" t="s">
        <v>23</v>
      </c>
      <c r="E62" s="81" t="s">
        <v>24</v>
      </c>
      <c r="F62" s="5" t="str">
        <f>IF(D62="Amina",A62&amp;"_AZ",IF(D62="Perry",A62&amp;"_PB",IF(D62="Gina",A62&amp;"_GB",IF(D62="Cameron",A62&amp;"_CA",IF(D62="Bruno",A62&amp;"_BDS",IF(D62="Daniel",A62&amp;"_DR",IF(D62="Monet",A62&amp;"_MW","")))))))</f>
        <v>2015-07-11_R-004_CA</v>
      </c>
      <c r="G62" s="83">
        <v>42550</v>
      </c>
      <c r="H62" s="83">
        <v>42558</v>
      </c>
      <c r="I62" s="106">
        <v>42649</v>
      </c>
      <c r="J62" s="81" t="str">
        <f>IF(AND(NOT(OR(G62="",G62="Ø")),H62=""),"In Progress",IF(AND(NOT(OR(H62="Ø",H62="")),NOT(OR(G62="Ø",G62=""))),"Completed",""))</f>
        <v>Completed</v>
      </c>
      <c r="K62" s="107"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07" t="s">
        <v>0</v>
      </c>
      <c r="M62" s="4"/>
      <c r="N62" s="111" t="s">
        <v>25</v>
      </c>
      <c r="O62" s="166" t="s">
        <v>243</v>
      </c>
    </row>
    <row r="63" spans="1:15">
      <c r="A63" s="107"/>
      <c r="B63" s="107"/>
      <c r="C63" s="107"/>
      <c r="D63" s="81" t="s">
        <v>32</v>
      </c>
      <c r="E63" s="81" t="s">
        <v>24</v>
      </c>
      <c r="F63" s="5" t="str">
        <f>IF(D63="Amina",A62&amp;"_AZ",IF(D63="Perry",A62&amp;"_PB",IF(D63="Gina",A62&amp;"_GB",IF(D63="Cameron",A62&amp;"_CA",IF(D63="Bruno",A62&amp;"_BDS",IF(D63="Daniel",A62&amp;"_DR",IF(D63="Monet",A62&amp;"_MW","")))))))</f>
        <v>2015-07-11_R-004_AZ</v>
      </c>
      <c r="G63" s="83">
        <v>42563</v>
      </c>
      <c r="H63" s="83">
        <v>42570</v>
      </c>
      <c r="I63" s="106"/>
      <c r="J63" s="81" t="str">
        <f>IF(AND(NOT(OR(G63="",G63="Ø")),H63=""),"In Progress",IF(AND(NOT(OR(H63="Ø",H63="")),NOT(OR(G63="Ø",G63=""))),"Completed",""))</f>
        <v>Completed</v>
      </c>
      <c r="K63" s="107"/>
      <c r="L63" s="107"/>
      <c r="M63" s="4"/>
      <c r="N63" s="111"/>
      <c r="O63" s="166"/>
    </row>
    <row r="64" spans="1:15">
      <c r="A64" s="109" t="s">
        <v>244</v>
      </c>
      <c r="B64" s="109" t="s">
        <v>245</v>
      </c>
      <c r="C64" s="107"/>
      <c r="D64" s="81" t="s">
        <v>23</v>
      </c>
      <c r="E64" s="81" t="s">
        <v>24</v>
      </c>
      <c r="F64" s="5" t="str">
        <f>IF(D64="Amina",A64&amp;"_AZ",IF(D64="Perry",A64&amp;"_PB",IF(D64="Gina",A64&amp;"_GB",IF(D64="Cameron",A64&amp;"_CA",IF(D64="Bruno",A64&amp;"_BDS",IF(D64="Daniel",A64&amp;"_DR",IF(D64="Monet",A64&amp;"_MW","")))))))</f>
        <v>2015-07-11_R-005_CA</v>
      </c>
      <c r="G64" s="83">
        <v>42563</v>
      </c>
      <c r="H64" s="83">
        <v>42565</v>
      </c>
      <c r="I64" s="106">
        <v>42648</v>
      </c>
      <c r="J64" s="81" t="str">
        <f>IF(AND(NOT(OR(G64="",G64="Ø")),H64=""),"In Progress",IF(AND(NOT(OR(H64="Ø",H64="")),NOT(OR(G64="Ø",G64=""))),"Completed",""))</f>
        <v>Completed</v>
      </c>
      <c r="K64" s="107"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Completed</v>
      </c>
      <c r="L64" s="107" t="s">
        <v>0</v>
      </c>
      <c r="M64" s="4"/>
      <c r="N64" s="111" t="s">
        <v>25</v>
      </c>
      <c r="O64" s="166" t="s">
        <v>246</v>
      </c>
    </row>
    <row r="65" spans="1:15">
      <c r="A65" s="107"/>
      <c r="B65" s="107"/>
      <c r="C65" s="107"/>
      <c r="D65" s="81" t="s">
        <v>27</v>
      </c>
      <c r="E65" s="81" t="s">
        <v>24</v>
      </c>
      <c r="F65" s="5" t="str">
        <f>IF(D65="Amina",A64&amp;"_AZ",IF(D65="Perry",A64&amp;"_PB",IF(D65="Gina",A64&amp;"_GB",IF(D65="Cameron",A64&amp;"_CA",IF(D65="Bruno",A64&amp;"_BDS",IF(D65="Daniel",A64&amp;"_DR",IF(D65="Monet",A64&amp;"_MW","")))))))</f>
        <v>2015-07-11_R-005_GB</v>
      </c>
      <c r="G65" s="83">
        <v>42563</v>
      </c>
      <c r="H65" s="83">
        <v>42578</v>
      </c>
      <c r="I65" s="106"/>
      <c r="J65" s="81" t="str">
        <f>IF(AND(NOT(OR(G65="",G65="Ø")),H65=""),"In Progress",IF(AND(NOT(OR(H65="Ø",H65="")),NOT(OR(G65="Ø",G65=""))),"Completed",""))</f>
        <v>Completed</v>
      </c>
      <c r="K65" s="107"/>
      <c r="L65" s="107"/>
      <c r="M65" s="4"/>
      <c r="N65" s="111"/>
      <c r="O65" s="166"/>
    </row>
    <row r="66" spans="1:15">
      <c r="A66" s="109" t="s">
        <v>247</v>
      </c>
      <c r="B66" s="109" t="s">
        <v>248</v>
      </c>
      <c r="C66" s="107"/>
      <c r="D66" s="81" t="s">
        <v>23</v>
      </c>
      <c r="E66" s="81" t="s">
        <v>24</v>
      </c>
      <c r="F66" s="5" t="str">
        <f>IF(D66="Amina",A66&amp;"_AZ",IF(D66="Perry",A66&amp;"_PB",IF(D66="Gina",A66&amp;"_GB",IF(D66="Cameron",A66&amp;"_CA",IF(D66="Bruno",A66&amp;"_BDS",IF(D66="Daniel",A66&amp;"_DR",IF(D66="Monet",A66&amp;"_MW","")))))))</f>
        <v>2015-07-11_R-006_CA</v>
      </c>
      <c r="G66" s="83">
        <v>42558</v>
      </c>
      <c r="H66" s="83">
        <v>42563</v>
      </c>
      <c r="I66" s="106">
        <v>42587</v>
      </c>
      <c r="J66" s="81" t="str">
        <f>IF(AND(NOT(OR(G66="",G66="Ø")),H66=""),"In Progress",IF(AND(NOT(OR(H66="Ø",H66="")),NOT(OR(G66="Ø",G66=""))),"Completed",""))</f>
        <v>Completed</v>
      </c>
      <c r="K66" s="107"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07" t="s">
        <v>0</v>
      </c>
      <c r="M66" s="4"/>
      <c r="N66" s="111" t="s">
        <v>25</v>
      </c>
      <c r="O66" s="166" t="s">
        <v>249</v>
      </c>
    </row>
    <row r="67" spans="1:15">
      <c r="A67" s="107"/>
      <c r="B67" s="107"/>
      <c r="C67" s="107"/>
      <c r="D67" s="81" t="s">
        <v>30</v>
      </c>
      <c r="E67" s="81" t="s">
        <v>24</v>
      </c>
      <c r="F67" s="5" t="str">
        <f>IF(D67="Amina",A66&amp;"_AZ",IF(D67="Perry",A66&amp;"_PB",IF(D67="Gina",A66&amp;"_GB",IF(D67="Cameron",A66&amp;"_CA",IF(D67="Bruno",A66&amp;"_BDS",IF(D67="Daniel",A66&amp;"_DR",IF(D67="Monet",A66&amp;"_MW","")))))))</f>
        <v>2015-07-11_R-006_PB</v>
      </c>
      <c r="G67" s="83">
        <v>42580</v>
      </c>
      <c r="H67" s="83">
        <v>42586</v>
      </c>
      <c r="I67" s="106"/>
      <c r="J67" s="81" t="str">
        <f>IF(AND(NOT(OR(G67="",G67="Ø")),H67=""),"In Progress",IF(AND(NOT(OR(H67="Ø",H67="")),NOT(OR(G67="Ø",G67=""))),"Completed",""))</f>
        <v>Completed</v>
      </c>
      <c r="K67" s="107"/>
      <c r="L67" s="107"/>
      <c r="M67" s="4"/>
      <c r="N67" s="111"/>
      <c r="O67" s="166"/>
    </row>
    <row r="68" spans="1:15">
      <c r="A68" s="107" t="s">
        <v>250</v>
      </c>
      <c r="B68" s="107" t="s">
        <v>251</v>
      </c>
      <c r="C68" s="107"/>
      <c r="D68" s="81" t="s">
        <v>161</v>
      </c>
      <c r="E68" s="81" t="s">
        <v>24</v>
      </c>
      <c r="F68" s="5" t="str">
        <f>IF(D68="Amina",A68&amp;"_AZ",IF(D68="Perry",A68&amp;"_PB",IF(D68="Gina",A68&amp;"_GB",IF(D68="Cameron",A68&amp;"_CA",IF(D68="Bruno",A68&amp;"_BDS",IF(D68="Daniel",A68&amp;"_DR",IF(D68="Monet",A68&amp;"_MW","")))))))</f>
        <v>2015-07-11_R-007_BDS</v>
      </c>
      <c r="G68" s="83">
        <v>42874</v>
      </c>
      <c r="H68" s="83">
        <v>42877</v>
      </c>
      <c r="I68" s="106">
        <v>42886</v>
      </c>
      <c r="J68" s="81" t="s">
        <v>0</v>
      </c>
      <c r="K68" s="107" t="s">
        <v>0</v>
      </c>
      <c r="L68" s="107" t="s">
        <v>0</v>
      </c>
      <c r="M68" s="4" t="s">
        <v>252</v>
      </c>
      <c r="N68" s="111" t="s">
        <v>25</v>
      </c>
      <c r="O68" s="166" t="s">
        <v>253</v>
      </c>
    </row>
    <row r="69" spans="1:15">
      <c r="A69" s="107"/>
      <c r="B69" s="107"/>
      <c r="C69" s="107"/>
      <c r="D69" s="81" t="s">
        <v>30</v>
      </c>
      <c r="E69" s="81" t="s">
        <v>24</v>
      </c>
      <c r="F69" s="5" t="str">
        <f>IF(D69="Amina",A68&amp;"_AZ",IF(D69="Perry",A68&amp;"_PB",IF(D69="Gina",A68&amp;"_GB",IF(D69="Cameron",A68&amp;"_CA",IF(D69="Bruno",A68&amp;"_BDS",IF(D69="Daniel",A68&amp;"_DR",IF(D69="Monet",A68&amp;"_MW","")))))))</f>
        <v>2015-07-11_R-007_PB</v>
      </c>
      <c r="G69" s="83">
        <v>42879</v>
      </c>
      <c r="H69" s="83">
        <v>42885</v>
      </c>
      <c r="I69" s="106"/>
      <c r="J69" s="81" t="s">
        <v>0</v>
      </c>
      <c r="K69" s="107"/>
      <c r="L69" s="107"/>
      <c r="M69" s="4"/>
      <c r="N69" s="111"/>
      <c r="O69" s="166"/>
    </row>
    <row r="70" spans="1:15">
      <c r="A70" s="107" t="s">
        <v>254</v>
      </c>
      <c r="B70" s="107" t="s">
        <v>255</v>
      </c>
      <c r="C70" s="107"/>
      <c r="D70" s="81" t="s">
        <v>32</v>
      </c>
      <c r="E70" s="81"/>
      <c r="F70" s="5" t="str">
        <f>IF(D70="Amina",A70&amp;"_AZ",IF(D70="Perry",A70&amp;"_PB",IF(D70="Gina",A70&amp;"_GB",IF(D70="Cameron",A70&amp;"_CA",IF(D70="Bruno",A70&amp;"_BDS",IF(D70="Daniel",A70&amp;"_DR",IF(D70="Monet",A70&amp;"_MW","")))))))</f>
        <v>2015-07-11_R-008_AZ</v>
      </c>
      <c r="G70" s="83">
        <v>42874</v>
      </c>
      <c r="H70" s="83">
        <v>42877</v>
      </c>
      <c r="I70" s="106" t="s">
        <v>51</v>
      </c>
      <c r="J70" s="81" t="str">
        <f t="shared" ref="J70:J84" si="1">IF(AND(NOT(OR(G70="",G70="Ø")),H70=""),"In Progress",IF(AND(NOT(OR(H70="Ø",H70="")),NOT(OR(G70="Ø",G70=""))),"Completed",""))</f>
        <v>Completed</v>
      </c>
      <c r="K70" s="107" t="s">
        <v>2</v>
      </c>
      <c r="L70" s="107" t="s">
        <v>0</v>
      </c>
      <c r="M70" s="6" t="s">
        <v>256</v>
      </c>
      <c r="N70" s="111" t="s">
        <v>53</v>
      </c>
      <c r="O70" s="166"/>
    </row>
    <row r="71" spans="1:15">
      <c r="A71" s="107"/>
      <c r="B71" s="107"/>
      <c r="C71" s="107"/>
      <c r="D71" s="81" t="s">
        <v>113</v>
      </c>
      <c r="E71" s="81"/>
      <c r="F71" s="5" t="str">
        <f>IF(D71="Amina",A70&amp;"_AZ",IF(D71="Perry",A70&amp;"_PB",IF(D71="Gina",A70&amp;"_GB",IF(D71="Cameron",A70&amp;"_CA",IF(D71="Bruno",A70&amp;"_BDS",IF(D71="Daniel",A70&amp;"_DR",IF(D71="Monet",A70&amp;"_MW","")))))))</f>
        <v>2015-07-11_R-008_DR</v>
      </c>
      <c r="G71" s="83">
        <v>42885</v>
      </c>
      <c r="H71" s="83">
        <v>42886</v>
      </c>
      <c r="I71" s="106"/>
      <c r="J71" s="81" t="str">
        <f t="shared" si="1"/>
        <v>Completed</v>
      </c>
      <c r="K71" s="107"/>
      <c r="L71" s="107"/>
      <c r="M71" s="4" t="s">
        <v>257</v>
      </c>
      <c r="N71" s="111"/>
      <c r="O71" s="166"/>
    </row>
    <row r="72" spans="1:15">
      <c r="A72" s="107" t="s">
        <v>258</v>
      </c>
      <c r="B72" s="107" t="s">
        <v>259</v>
      </c>
      <c r="C72" s="107"/>
      <c r="D72" s="81" t="s">
        <v>23</v>
      </c>
      <c r="E72" s="81"/>
      <c r="F72" s="5" t="str">
        <f>IF(D72="Amina",A72&amp;"_AZ",IF(D72="Perry",A72&amp;"_PB",IF(D72="Gina",A72&amp;"_GB",IF(D72="Cameron",A72&amp;"_CA",IF(D72="Bruno",A72&amp;"_BDS",IF(D72="Daniel",A72&amp;"_DR",IF(D72="Monet",A72&amp;"_MW","")))))))</f>
        <v>2015-07-11_R-009_CA</v>
      </c>
      <c r="G72" s="83">
        <v>42873</v>
      </c>
      <c r="H72" s="83" t="s">
        <v>51</v>
      </c>
      <c r="I72" s="106" t="s">
        <v>51</v>
      </c>
      <c r="J72" s="81" t="s">
        <v>1</v>
      </c>
      <c r="K72" s="107" t="s">
        <v>1</v>
      </c>
      <c r="L72" s="107" t="str">
        <f>IF(K72="Untraceable","Ignore",IF(K72="Incomplete","Ignore",IF(K72="Other","Ignore","")))</f>
        <v>Ignore</v>
      </c>
      <c r="M72" s="4"/>
      <c r="N72" s="111" t="s">
        <v>53</v>
      </c>
      <c r="O72" s="166"/>
    </row>
    <row r="73" spans="1:15">
      <c r="A73" s="107"/>
      <c r="B73" s="107"/>
      <c r="C73" s="107"/>
      <c r="D73" s="81" t="str">
        <f>IF(NOT(A72=""),"???","")</f>
        <v>???</v>
      </c>
      <c r="E73" s="81"/>
      <c r="F73" s="5" t="str">
        <f>IF(D73="Amina",A72&amp;"_AZ",IF(D73="Perry",A72&amp;"_PB",IF(D73="Gina",A72&amp;"_GB",IF(D73="Cameron",A72&amp;"_CA",IF(D73="Bruno",A72&amp;"_BDS",IF(D73="Daniel",A72&amp;"_DR",IF(D73="Monet",A72&amp;"_MW","")))))))</f>
        <v/>
      </c>
      <c r="G73" s="83"/>
      <c r="H73" s="85"/>
      <c r="I73" s="106"/>
      <c r="J73" s="81" t="str">
        <f t="shared" si="1"/>
        <v/>
      </c>
      <c r="K73" s="107"/>
      <c r="L73" s="107"/>
      <c r="M73" s="4"/>
      <c r="N73" s="111"/>
      <c r="O73" s="166"/>
    </row>
    <row r="74" spans="1:15">
      <c r="A74" s="117" t="s">
        <v>260</v>
      </c>
      <c r="B74" s="117" t="s">
        <v>261</v>
      </c>
      <c r="C74" s="117"/>
      <c r="D74" s="81" t="s">
        <v>23</v>
      </c>
      <c r="E74" s="81"/>
      <c r="F74" s="81" t="s">
        <v>262</v>
      </c>
      <c r="G74" s="83">
        <v>42873</v>
      </c>
      <c r="H74" s="81" t="s">
        <v>51</v>
      </c>
      <c r="I74" s="117" t="s">
        <v>51</v>
      </c>
      <c r="J74" s="81" t="s">
        <v>2</v>
      </c>
      <c r="K74" s="107" t="s">
        <v>2</v>
      </c>
      <c r="L74" s="107" t="s">
        <v>0</v>
      </c>
      <c r="M74" s="81" t="s">
        <v>263</v>
      </c>
      <c r="N74" s="111" t="s">
        <v>53</v>
      </c>
      <c r="O74" s="81"/>
    </row>
    <row r="75" spans="1:15">
      <c r="A75" s="118"/>
      <c r="B75" s="118"/>
      <c r="C75" s="118"/>
      <c r="D75" s="81" t="s">
        <v>50</v>
      </c>
      <c r="E75" s="81"/>
      <c r="F75" s="81"/>
      <c r="G75" s="81"/>
      <c r="H75" s="81"/>
      <c r="I75" s="118"/>
      <c r="J75" s="81"/>
      <c r="K75" s="107"/>
      <c r="L75" s="107"/>
      <c r="M75" s="81"/>
      <c r="N75" s="111"/>
      <c r="O75" s="81"/>
    </row>
    <row r="76" spans="1:15">
      <c r="A76" s="107" t="s">
        <v>264</v>
      </c>
      <c r="B76" s="109" t="s">
        <v>265</v>
      </c>
      <c r="C76" s="107"/>
      <c r="D76" s="81" t="s">
        <v>161</v>
      </c>
      <c r="E76" s="81" t="s">
        <v>24</v>
      </c>
      <c r="F76" s="5" t="str">
        <f>IF(D76="Amina",A76&amp;"_AZ",IF(D76="Perry",A76&amp;"_PB",IF(D76="Gina",A76&amp;"_GB",IF(D76="Cameron",A76&amp;"_CA",IF(D76="Bruno",A76&amp;"_BDS",IF(D76="Daniel",A76&amp;"_DR",IF(D76="Monet",A76&amp;"_MW","")))))))</f>
        <v>2015-07-11_R-011_BDS</v>
      </c>
      <c r="G76" s="83">
        <v>42874</v>
      </c>
      <c r="H76" s="83" t="s">
        <v>51</v>
      </c>
      <c r="I76" s="106" t="s">
        <v>51</v>
      </c>
      <c r="J76" s="81" t="s">
        <v>1</v>
      </c>
      <c r="K76" s="107" t="s">
        <v>1</v>
      </c>
      <c r="L76" s="107" t="str">
        <f>IF(K76="Untraceable","Ignore",IF(K76="Incomplete","Ignore",IF(K76="Other","Ignore","")))</f>
        <v>Ignore</v>
      </c>
      <c r="M76" s="4" t="s">
        <v>266</v>
      </c>
      <c r="N76" s="111" t="s">
        <v>53</v>
      </c>
      <c r="O76" s="166"/>
    </row>
    <row r="77" spans="1:15">
      <c r="A77" s="107"/>
      <c r="B77" s="107"/>
      <c r="C77" s="107"/>
      <c r="D77" s="81" t="str">
        <f>IF(NOT(A76=""),"???","")</f>
        <v>???</v>
      </c>
      <c r="E77" s="81"/>
      <c r="F77" s="5" t="str">
        <f>IF(D77="Amina",A76&amp;"_AZ",IF(D77="Perry",A76&amp;"_PB",IF(D77="Gina",A76&amp;"_GB",IF(D77="Cameron",A76&amp;"_CA",IF(D77="Bruno",A76&amp;"_BDS",IF(D77="Daniel",A76&amp;"_DR",IF(D77="Monet",A76&amp;"_MW","")))))))</f>
        <v/>
      </c>
      <c r="G77" s="83"/>
      <c r="H77" s="83"/>
      <c r="I77" s="106"/>
      <c r="J77" s="81" t="str">
        <f t="shared" si="1"/>
        <v/>
      </c>
      <c r="K77" s="107"/>
      <c r="L77" s="107"/>
      <c r="M77" s="8"/>
      <c r="N77" s="111"/>
      <c r="O77" s="166"/>
    </row>
    <row r="78" spans="1:15">
      <c r="A78" s="107" t="s">
        <v>267</v>
      </c>
      <c r="B78" s="109" t="s">
        <v>268</v>
      </c>
      <c r="C78" s="109"/>
      <c r="D78" s="81" t="s">
        <v>187</v>
      </c>
      <c r="E78" s="81" t="s">
        <v>24</v>
      </c>
      <c r="F78" s="5" t="str">
        <f>IF(D78="Amina",A78&amp;"_AZ",IF(D78="Perry",A78&amp;"_PB",IF(D78="Gina",A78&amp;"_GB",IF(D78="Cameron",A78&amp;"_CA",IF(D78="Bruno",A78&amp;"_BDS",IF(D78="Daniel",A78&amp;"_DR",IF(D78="Monet",A78&amp;"_MW","")))))))</f>
        <v>2015-07-11_R-012_MW</v>
      </c>
      <c r="G78" s="83">
        <v>42873</v>
      </c>
      <c r="H78" s="83">
        <v>42881</v>
      </c>
      <c r="I78" s="106">
        <v>42887</v>
      </c>
      <c r="J78" s="81" t="s">
        <v>0</v>
      </c>
      <c r="K78" s="107" t="s">
        <v>0</v>
      </c>
      <c r="L78" s="107" t="s">
        <v>0</v>
      </c>
      <c r="M78" s="4"/>
      <c r="N78" s="111" t="s">
        <v>25</v>
      </c>
      <c r="O78" s="166" t="s">
        <v>269</v>
      </c>
    </row>
    <row r="79" spans="1:15">
      <c r="A79" s="107"/>
      <c r="B79" s="107"/>
      <c r="C79" s="107"/>
      <c r="D79" s="81" t="s">
        <v>32</v>
      </c>
      <c r="E79" s="81" t="s">
        <v>24</v>
      </c>
      <c r="F79" s="5" t="str">
        <f>IF(D79="Amina",A78&amp;"_AZ",IF(D79="Perry",A78&amp;"_PB",IF(D79="Gina",A78&amp;"_GB",IF(D79="Cameron",A78&amp;"_CA",IF(D79="Bruno",A78&amp;"_BDS",IF(D79="Daniel",A78&amp;"_DR",IF(D79="Monet",A78&amp;"_MW","")))))))</f>
        <v>2015-07-11_R-012_AZ</v>
      </c>
      <c r="G79" s="83">
        <v>42885</v>
      </c>
      <c r="H79" s="83">
        <v>42887</v>
      </c>
      <c r="I79" s="106"/>
      <c r="J79" s="81" t="s">
        <v>0</v>
      </c>
      <c r="K79" s="107"/>
      <c r="L79" s="107"/>
      <c r="M79" s="4"/>
      <c r="N79" s="111"/>
      <c r="O79" s="166"/>
    </row>
    <row r="80" spans="1:15">
      <c r="A80" s="117" t="s">
        <v>270</v>
      </c>
      <c r="B80" s="117" t="s">
        <v>271</v>
      </c>
      <c r="C80" s="117"/>
      <c r="D80" s="81" t="s">
        <v>161</v>
      </c>
      <c r="E80" s="81"/>
      <c r="F80" s="7" t="s">
        <v>272</v>
      </c>
      <c r="G80" s="83">
        <v>42873</v>
      </c>
      <c r="H80" s="81" t="s">
        <v>51</v>
      </c>
      <c r="I80" s="117" t="s">
        <v>51</v>
      </c>
      <c r="J80" s="81" t="s">
        <v>2</v>
      </c>
      <c r="K80" s="107" t="s">
        <v>1</v>
      </c>
      <c r="L80" s="107" t="str">
        <f>IF(K80="Untraceable","Ignore",IF(K80="Incomplete","Ignore",IF(K80="Other","Ignore","")))</f>
        <v>Ignore</v>
      </c>
      <c r="M80" s="81" t="s">
        <v>273</v>
      </c>
      <c r="N80" s="111" t="s">
        <v>53</v>
      </c>
      <c r="O80" s="117"/>
    </row>
    <row r="81" spans="1:15">
      <c r="A81" s="118"/>
      <c r="B81" s="118"/>
      <c r="C81" s="118"/>
      <c r="D81" s="81" t="s">
        <v>50</v>
      </c>
      <c r="E81" s="81"/>
      <c r="F81" s="7"/>
      <c r="G81" s="81"/>
      <c r="H81" s="81"/>
      <c r="I81" s="118"/>
      <c r="J81" s="81"/>
      <c r="K81" s="107"/>
      <c r="L81" s="107"/>
      <c r="M81" s="81"/>
      <c r="N81" s="111"/>
      <c r="O81" s="118"/>
    </row>
    <row r="82" spans="1:15">
      <c r="A82" s="107" t="s">
        <v>274</v>
      </c>
      <c r="B82" s="109" t="s">
        <v>275</v>
      </c>
      <c r="C82" s="107"/>
      <c r="D82" s="81" t="s">
        <v>161</v>
      </c>
      <c r="E82" s="81" t="s">
        <v>24</v>
      </c>
      <c r="F82" s="5" t="str">
        <f>IF(D82="Amina",A82&amp;"_AZ",IF(D82="Perry",A82&amp;"_PB",IF(D82="Gina",A82&amp;"_GB",IF(D82="Cameron",A82&amp;"_CA",IF(D82="Bruno",A82&amp;"_BDS",IF(D82="Daniel",A82&amp;"_DR",IF(D82="Monet",A82&amp;"_MW","")))))))</f>
        <v>2015-07-11_R-014_BDS</v>
      </c>
      <c r="G82" s="83">
        <v>42874</v>
      </c>
      <c r="H82" s="83" t="s">
        <v>51</v>
      </c>
      <c r="I82" s="106" t="s">
        <v>51</v>
      </c>
      <c r="J82" s="81" t="s">
        <v>2</v>
      </c>
      <c r="K82" s="107" t="s">
        <v>1</v>
      </c>
      <c r="L82" s="107" t="s">
        <v>0</v>
      </c>
      <c r="M82" s="4" t="s">
        <v>276</v>
      </c>
      <c r="N82" s="111" t="s">
        <v>53</v>
      </c>
      <c r="O82" s="166"/>
    </row>
    <row r="83" spans="1:15">
      <c r="A83" s="107"/>
      <c r="B83" s="107"/>
      <c r="C83" s="107"/>
      <c r="D83" s="81" t="str">
        <f>IF(NOT(A82=""),"???","")</f>
        <v>???</v>
      </c>
      <c r="E83" s="81"/>
      <c r="F83" s="5" t="str">
        <f>IF(D83="Amina",A82&amp;"_AZ",IF(D83="Perry",A82&amp;"_PB",IF(D83="Gina",A82&amp;"_GB",IF(D83="Cameron",A82&amp;"_CA",IF(D83="Bruno",A82&amp;"_BDS",IF(D83="Daniel",A82&amp;"_DR",IF(D83="Monet",A82&amp;"_MW","")))))))</f>
        <v/>
      </c>
      <c r="G83" s="83"/>
      <c r="H83" s="85"/>
      <c r="I83" s="106"/>
      <c r="J83" s="81" t="str">
        <f t="shared" si="1"/>
        <v/>
      </c>
      <c r="K83" s="107"/>
      <c r="L83" s="107"/>
      <c r="M83" s="4"/>
      <c r="N83" s="111"/>
      <c r="O83" s="166"/>
    </row>
    <row r="84" spans="1:15">
      <c r="A84" s="107" t="s">
        <v>277</v>
      </c>
      <c r="B84" s="109" t="s">
        <v>278</v>
      </c>
      <c r="C84" s="107"/>
      <c r="D84" s="81" t="s">
        <v>30</v>
      </c>
      <c r="E84" s="81" t="s">
        <v>24</v>
      </c>
      <c r="F84" s="5" t="str">
        <f>IF(D84="Amina",A84&amp;"_AZ",IF(D84="Perry",A84&amp;"_PB",IF(D84="Gina",A84&amp;"_GB",IF(D84="Cameron",A84&amp;"_CA",IF(D84="Bruno",A84&amp;"_BDS",IF(D84="Daniel",A84&amp;"_DR",IF(D84="Monet",A84&amp;"_MW","")))))))</f>
        <v>2015-07-11_R-015_PB</v>
      </c>
      <c r="G84" s="83">
        <v>42874</v>
      </c>
      <c r="H84" s="83">
        <v>42878</v>
      </c>
      <c r="I84" s="106">
        <v>42887</v>
      </c>
      <c r="J84" s="81" t="str">
        <f t="shared" si="1"/>
        <v>Completed</v>
      </c>
      <c r="K84" s="107" t="s">
        <v>0</v>
      </c>
      <c r="L84" s="107" t="s">
        <v>0</v>
      </c>
      <c r="M84" s="4" t="s">
        <v>279</v>
      </c>
      <c r="N84" s="111" t="s">
        <v>25</v>
      </c>
      <c r="O84" s="166" t="s">
        <v>280</v>
      </c>
    </row>
    <row r="85" spans="1:15">
      <c r="A85" s="107"/>
      <c r="B85" s="107"/>
      <c r="C85" s="107"/>
      <c r="D85" s="81" t="s">
        <v>187</v>
      </c>
      <c r="E85" s="81" t="s">
        <v>24</v>
      </c>
      <c r="F85" s="5" t="str">
        <f>IF(D85="Amina",A84&amp;"_AZ",IF(D85="Perry",A84&amp;"_PB",IF(D85="Gina",A84&amp;"_GB",IF(D85="Cameron",A84&amp;"_CA",IF(D85="Bruno",A84&amp;"_BDS",IF(D85="Daniel",A84&amp;"_DR",IF(D85="Monet",A84&amp;"_MW","")))))))</f>
        <v>2015-07-11_R-015_MW</v>
      </c>
      <c r="G85" s="83">
        <v>42885</v>
      </c>
      <c r="H85" s="83">
        <v>42887</v>
      </c>
      <c r="I85" s="106"/>
      <c r="J85" s="81" t="s">
        <v>0</v>
      </c>
      <c r="K85" s="107"/>
      <c r="L85" s="107"/>
      <c r="M85" s="4"/>
      <c r="N85" s="111"/>
      <c r="O85" s="166"/>
    </row>
    <row r="104" spans="14:15">
      <c r="N104"/>
      <c r="O104"/>
    </row>
    <row r="105" spans="14:15">
      <c r="N105"/>
      <c r="O105"/>
    </row>
    <row r="106" spans="14:15">
      <c r="N106"/>
      <c r="O106"/>
    </row>
    <row r="107" spans="14:15">
      <c r="N107"/>
      <c r="O107"/>
    </row>
    <row r="108" spans="14:15">
      <c r="N108"/>
      <c r="O108"/>
    </row>
    <row r="109" spans="14:15">
      <c r="N109"/>
      <c r="O109"/>
    </row>
    <row r="110" spans="14:15">
      <c r="N110"/>
      <c r="O110"/>
    </row>
    <row r="111" spans="14:15">
      <c r="N111"/>
      <c r="O111"/>
    </row>
    <row r="112" spans="14:15">
      <c r="N112"/>
      <c r="O112"/>
    </row>
    <row r="113" spans="14:15">
      <c r="N113"/>
      <c r="O113"/>
    </row>
    <row r="114" spans="14:15">
      <c r="N114"/>
      <c r="O114"/>
    </row>
    <row r="115" spans="14:15">
      <c r="N115"/>
      <c r="O115"/>
    </row>
    <row r="116" spans="14:15">
      <c r="N116"/>
      <c r="O116"/>
    </row>
    <row r="117" spans="14:15">
      <c r="N117"/>
      <c r="O117"/>
    </row>
    <row r="118" spans="14:15">
      <c r="N118"/>
      <c r="O118"/>
    </row>
    <row r="119" spans="14:15">
      <c r="N119"/>
      <c r="O119"/>
    </row>
    <row r="120" spans="14:15">
      <c r="N120"/>
      <c r="O120"/>
    </row>
    <row r="121" spans="14:15">
      <c r="N121"/>
      <c r="O121"/>
    </row>
    <row r="122" spans="14:15">
      <c r="N122"/>
      <c r="O122"/>
    </row>
    <row r="123" spans="14:15">
      <c r="N123"/>
      <c r="O123"/>
    </row>
    <row r="124" spans="14:15">
      <c r="N124"/>
      <c r="O124"/>
    </row>
    <row r="125" spans="14:15">
      <c r="N125"/>
      <c r="O125"/>
    </row>
    <row r="126" spans="14:15">
      <c r="N126"/>
      <c r="O126"/>
    </row>
    <row r="127" spans="14:15">
      <c r="N127"/>
      <c r="O127"/>
    </row>
    <row r="128" spans="14:15">
      <c r="N128"/>
      <c r="O128"/>
    </row>
    <row r="129" spans="14:15">
      <c r="N129"/>
      <c r="O129"/>
    </row>
    <row r="130" spans="14:15">
      <c r="N130"/>
      <c r="O130"/>
    </row>
    <row r="131" spans="14:15">
      <c r="N131"/>
      <c r="O131"/>
    </row>
    <row r="132" spans="14:15">
      <c r="N132"/>
      <c r="O132"/>
    </row>
    <row r="133" spans="14:15">
      <c r="N133"/>
      <c r="O133"/>
    </row>
    <row r="134" spans="14:15">
      <c r="N134"/>
      <c r="O134"/>
    </row>
    <row r="135" spans="14:15">
      <c r="N135"/>
      <c r="O135"/>
    </row>
    <row r="136" spans="14:15">
      <c r="N136"/>
      <c r="O136"/>
    </row>
    <row r="137" spans="14:15">
      <c r="N137"/>
      <c r="O137"/>
    </row>
    <row r="138" spans="14:15">
      <c r="N138"/>
      <c r="O138"/>
    </row>
    <row r="139" spans="14:15">
      <c r="N139"/>
      <c r="O139"/>
    </row>
    <row r="140" spans="14:15">
      <c r="N140"/>
      <c r="O140"/>
    </row>
    <row r="141" spans="14:15">
      <c r="N141"/>
      <c r="O141"/>
    </row>
    <row r="142" spans="14:15">
      <c r="N142"/>
      <c r="O142"/>
    </row>
    <row r="143" spans="14:15">
      <c r="N143"/>
      <c r="O143"/>
    </row>
    <row r="144" spans="14:15">
      <c r="N144"/>
      <c r="O144"/>
    </row>
    <row r="145" spans="14:15">
      <c r="N145"/>
      <c r="O145"/>
    </row>
    <row r="146" spans="14:15">
      <c r="N146"/>
      <c r="O146"/>
    </row>
    <row r="147" spans="14:15">
      <c r="N147"/>
      <c r="O147"/>
    </row>
    <row r="148" spans="14:15">
      <c r="N148"/>
      <c r="O148"/>
    </row>
    <row r="149" spans="14:15">
      <c r="N149"/>
      <c r="O149"/>
    </row>
    <row r="150" spans="14:15">
      <c r="N150"/>
      <c r="O150"/>
    </row>
    <row r="151" spans="14:15">
      <c r="N151"/>
      <c r="O151"/>
    </row>
    <row r="152" spans="14:15">
      <c r="N152"/>
      <c r="O152"/>
    </row>
    <row r="153" spans="14:15">
      <c r="N153"/>
      <c r="O153"/>
    </row>
    <row r="154" spans="14:15">
      <c r="N154"/>
      <c r="O154"/>
    </row>
    <row r="155" spans="14:15">
      <c r="N155"/>
      <c r="O155"/>
    </row>
    <row r="156" spans="14:15">
      <c r="N156"/>
      <c r="O156"/>
    </row>
    <row r="157" spans="14:15">
      <c r="N157"/>
      <c r="O157"/>
    </row>
    <row r="158" spans="14:15">
      <c r="N158"/>
      <c r="O158"/>
    </row>
    <row r="159" spans="14:15">
      <c r="N159"/>
      <c r="O159"/>
    </row>
    <row r="160" spans="14:15">
      <c r="N160"/>
      <c r="O160"/>
    </row>
    <row r="161" spans="14:15">
      <c r="N161"/>
      <c r="O161"/>
    </row>
    <row r="162" spans="14:15">
      <c r="N162"/>
      <c r="O162"/>
    </row>
    <row r="163" spans="14:15">
      <c r="N163"/>
      <c r="O163"/>
    </row>
    <row r="164" spans="14:15">
      <c r="N164"/>
      <c r="O164"/>
    </row>
    <row r="165" spans="14:15">
      <c r="N165"/>
      <c r="O165"/>
    </row>
    <row r="166" spans="14:15">
      <c r="N166"/>
      <c r="O166"/>
    </row>
    <row r="167" spans="14:15">
      <c r="N167"/>
      <c r="O167"/>
    </row>
    <row r="168" spans="14:15">
      <c r="N168"/>
      <c r="O168"/>
    </row>
    <row r="169" spans="14:15">
      <c r="N169"/>
      <c r="O169"/>
    </row>
    <row r="170" spans="14:15">
      <c r="N170"/>
      <c r="O170"/>
    </row>
    <row r="171" spans="14:15">
      <c r="N171"/>
      <c r="O171"/>
    </row>
    <row r="172" spans="14:15">
      <c r="N172"/>
      <c r="O172"/>
    </row>
    <row r="173" spans="14:15">
      <c r="N173"/>
      <c r="O173"/>
    </row>
    <row r="174" spans="14:15">
      <c r="N174"/>
      <c r="O174"/>
    </row>
    <row r="175" spans="14:15">
      <c r="N175"/>
      <c r="O175"/>
    </row>
    <row r="176" spans="14:15">
      <c r="N176"/>
      <c r="O176"/>
    </row>
    <row r="177" spans="14:15">
      <c r="N177"/>
      <c r="O177"/>
    </row>
    <row r="178" spans="14:15">
      <c r="N178"/>
      <c r="O178"/>
    </row>
    <row r="179" spans="14:15">
      <c r="N179"/>
      <c r="O179"/>
    </row>
    <row r="180" spans="14:15">
      <c r="N180"/>
      <c r="O180"/>
    </row>
    <row r="181" spans="14:15">
      <c r="N181"/>
      <c r="O181"/>
    </row>
    <row r="182" spans="14:15">
      <c r="N182"/>
      <c r="O182"/>
    </row>
    <row r="183" spans="14:15">
      <c r="N183"/>
      <c r="O183"/>
    </row>
    <row r="184" spans="14:15">
      <c r="N184"/>
      <c r="O184"/>
    </row>
    <row r="185" spans="14:15">
      <c r="N185"/>
      <c r="O185"/>
    </row>
    <row r="186" spans="14:15">
      <c r="N186"/>
      <c r="O186"/>
    </row>
    <row r="187" spans="14:15">
      <c r="N187"/>
      <c r="O187"/>
    </row>
    <row r="188" spans="14:15">
      <c r="N188"/>
      <c r="O188"/>
    </row>
    <row r="189" spans="14:15">
      <c r="N189"/>
      <c r="O189"/>
    </row>
    <row r="190" spans="14:15">
      <c r="N190"/>
      <c r="O190"/>
    </row>
    <row r="191" spans="14:15">
      <c r="N191"/>
      <c r="O191"/>
    </row>
    <row r="192" spans="14:15">
      <c r="N192"/>
      <c r="O192"/>
    </row>
    <row r="193" spans="14:15">
      <c r="N193"/>
      <c r="O193"/>
    </row>
    <row r="194" spans="14:15">
      <c r="N194"/>
      <c r="O194"/>
    </row>
    <row r="195" spans="14:15">
      <c r="N195"/>
      <c r="O195"/>
    </row>
    <row r="196" spans="14:15">
      <c r="N196"/>
      <c r="O196"/>
    </row>
    <row r="197" spans="14:15">
      <c r="N197"/>
      <c r="O197"/>
    </row>
    <row r="198" spans="14:15">
      <c r="N198"/>
      <c r="O198"/>
    </row>
    <row r="199" spans="14:15">
      <c r="N199"/>
      <c r="O199"/>
    </row>
    <row r="200" spans="14:15">
      <c r="N200"/>
      <c r="O200"/>
    </row>
    <row r="201" spans="14:15">
      <c r="N201"/>
      <c r="O201"/>
    </row>
    <row r="202" spans="14:15">
      <c r="N202"/>
      <c r="O202"/>
    </row>
    <row r="203" spans="14:15">
      <c r="N203"/>
      <c r="O203"/>
    </row>
    <row r="204" spans="14:15">
      <c r="N204"/>
      <c r="O204"/>
    </row>
    <row r="205" spans="14:15">
      <c r="N205"/>
      <c r="O205"/>
    </row>
    <row r="206" spans="14:15">
      <c r="N206"/>
      <c r="O206"/>
    </row>
    <row r="207" spans="14:15">
      <c r="N207"/>
      <c r="O207"/>
    </row>
    <row r="208" spans="14:15">
      <c r="N208"/>
      <c r="O208"/>
    </row>
    <row r="209" spans="14:15">
      <c r="N209"/>
      <c r="O209"/>
    </row>
    <row r="210" spans="14:15">
      <c r="N210"/>
      <c r="O210"/>
    </row>
    <row r="211" spans="14:15">
      <c r="N211"/>
      <c r="O211"/>
    </row>
    <row r="212" spans="14:15">
      <c r="N212"/>
      <c r="O212"/>
    </row>
    <row r="213" spans="14:15">
      <c r="N213"/>
      <c r="O213"/>
    </row>
    <row r="214" spans="14:15">
      <c r="N214"/>
      <c r="O214"/>
    </row>
    <row r="215" spans="14:15">
      <c r="N215"/>
      <c r="O215"/>
    </row>
    <row r="216" spans="14:15">
      <c r="N216"/>
      <c r="O216"/>
    </row>
    <row r="217" spans="14:15">
      <c r="N217"/>
      <c r="O217"/>
    </row>
    <row r="218" spans="14:15">
      <c r="N218"/>
      <c r="O218"/>
    </row>
    <row r="219" spans="14:15">
      <c r="N219"/>
      <c r="O219"/>
    </row>
    <row r="220" spans="14:15">
      <c r="N220"/>
      <c r="O220"/>
    </row>
    <row r="221" spans="14:15">
      <c r="N221"/>
      <c r="O221"/>
    </row>
    <row r="222" spans="14:15">
      <c r="N222"/>
      <c r="O222"/>
    </row>
    <row r="223" spans="14:15">
      <c r="N223"/>
      <c r="O223"/>
    </row>
    <row r="224" spans="14:15">
      <c r="N224"/>
      <c r="O224"/>
    </row>
    <row r="225" spans="14:15">
      <c r="N225"/>
      <c r="O225"/>
    </row>
    <row r="226" spans="14:15">
      <c r="N226"/>
      <c r="O226"/>
    </row>
    <row r="227" spans="14:15">
      <c r="N227"/>
      <c r="O227"/>
    </row>
    <row r="228" spans="14:15">
      <c r="N228"/>
      <c r="O228"/>
    </row>
    <row r="229" spans="14:15">
      <c r="N229"/>
      <c r="O229"/>
    </row>
    <row r="230" spans="14:15">
      <c r="N230"/>
      <c r="O230"/>
    </row>
    <row r="231" spans="14:15">
      <c r="N231"/>
      <c r="O231"/>
    </row>
    <row r="232" spans="14:15">
      <c r="N232"/>
      <c r="O232"/>
    </row>
    <row r="233" spans="14:15">
      <c r="N233"/>
      <c r="O233"/>
    </row>
    <row r="234" spans="14:15">
      <c r="N234"/>
      <c r="O234"/>
    </row>
    <row r="235" spans="14:15">
      <c r="N235"/>
      <c r="O235"/>
    </row>
    <row r="236" spans="14:15">
      <c r="N236"/>
      <c r="O236"/>
    </row>
    <row r="237" spans="14:15">
      <c r="N237"/>
      <c r="O237"/>
    </row>
    <row r="238" spans="14:15">
      <c r="N238"/>
      <c r="O238"/>
    </row>
    <row r="239" spans="14:15">
      <c r="N239"/>
      <c r="O239"/>
    </row>
    <row r="240" spans="14:15">
      <c r="N240"/>
      <c r="O240"/>
    </row>
    <row r="241" spans="14:15">
      <c r="N241"/>
      <c r="O241"/>
    </row>
    <row r="242" spans="14:15">
      <c r="N242"/>
      <c r="O242"/>
    </row>
    <row r="243" spans="14:15">
      <c r="N243"/>
      <c r="O243"/>
    </row>
    <row r="244" spans="14:15">
      <c r="N244"/>
      <c r="O244"/>
    </row>
    <row r="245" spans="14:15">
      <c r="N245"/>
      <c r="O245"/>
    </row>
    <row r="246" spans="14:15">
      <c r="N246"/>
      <c r="O246"/>
    </row>
    <row r="247" spans="14:15">
      <c r="N247"/>
      <c r="O247"/>
    </row>
    <row r="248" spans="14:15">
      <c r="N248"/>
      <c r="O248"/>
    </row>
    <row r="249" spans="14:15">
      <c r="N249"/>
      <c r="O249"/>
    </row>
    <row r="250" spans="14:15">
      <c r="N250"/>
      <c r="O250"/>
    </row>
    <row r="251" spans="14:15">
      <c r="N251"/>
      <c r="O251"/>
    </row>
    <row r="252" spans="14:15">
      <c r="N252"/>
      <c r="O252"/>
    </row>
    <row r="253" spans="14:15">
      <c r="N253"/>
      <c r="O253"/>
    </row>
    <row r="254" spans="14:15">
      <c r="N254"/>
      <c r="O254"/>
    </row>
    <row r="255" spans="14:15">
      <c r="N255"/>
      <c r="O255"/>
    </row>
    <row r="256" spans="14:15">
      <c r="N256"/>
      <c r="O256"/>
    </row>
    <row r="257" spans="14:15">
      <c r="N257"/>
      <c r="O257"/>
    </row>
    <row r="258" spans="14:15">
      <c r="N258"/>
      <c r="O258"/>
    </row>
    <row r="259" spans="14:15">
      <c r="N259"/>
      <c r="O259"/>
    </row>
    <row r="260" spans="14:15">
      <c r="N260"/>
      <c r="O260"/>
    </row>
    <row r="261" spans="14:15">
      <c r="N261"/>
      <c r="O261"/>
    </row>
    <row r="262" spans="14:15">
      <c r="N262"/>
      <c r="O262"/>
    </row>
    <row r="263" spans="14:15">
      <c r="N263"/>
      <c r="O263"/>
    </row>
    <row r="264" spans="14:15">
      <c r="N264"/>
      <c r="O264"/>
    </row>
    <row r="265" spans="14:15">
      <c r="N265"/>
      <c r="O265"/>
    </row>
    <row r="266" spans="14:15">
      <c r="N266"/>
      <c r="O266"/>
    </row>
    <row r="267" spans="14:15">
      <c r="N267"/>
      <c r="O267"/>
    </row>
    <row r="268" spans="14:15">
      <c r="N268"/>
      <c r="O268"/>
    </row>
    <row r="269" spans="14:15">
      <c r="N269"/>
      <c r="O269"/>
    </row>
    <row r="270" spans="14:15">
      <c r="N270"/>
      <c r="O270"/>
    </row>
    <row r="271" spans="14:15">
      <c r="N271"/>
      <c r="O271"/>
    </row>
    <row r="272" spans="14:15">
      <c r="N272"/>
      <c r="O272"/>
    </row>
    <row r="273" spans="14:15">
      <c r="N273"/>
      <c r="O273"/>
    </row>
    <row r="274" spans="14:15">
      <c r="N274"/>
      <c r="O274"/>
    </row>
    <row r="275" spans="14:15">
      <c r="N275"/>
      <c r="O275"/>
    </row>
    <row r="276" spans="14:15">
      <c r="N276"/>
      <c r="O276"/>
    </row>
    <row r="277" spans="14:15">
      <c r="N277"/>
      <c r="O277"/>
    </row>
    <row r="278" spans="14:15">
      <c r="N278"/>
      <c r="O278"/>
    </row>
    <row r="279" spans="14:15">
      <c r="N279"/>
      <c r="O279"/>
    </row>
    <row r="280" spans="14:15">
      <c r="N280"/>
      <c r="O280"/>
    </row>
    <row r="281" spans="14:15">
      <c r="N281"/>
      <c r="O281"/>
    </row>
    <row r="282" spans="14:15">
      <c r="N282"/>
      <c r="O282"/>
    </row>
    <row r="283" spans="14:15">
      <c r="N283"/>
      <c r="O283"/>
    </row>
    <row r="284" spans="14:15">
      <c r="N284"/>
      <c r="O284"/>
    </row>
    <row r="285" spans="14:15">
      <c r="N285"/>
      <c r="O285"/>
    </row>
    <row r="286" spans="14:15">
      <c r="N286"/>
      <c r="O286"/>
    </row>
    <row r="287" spans="14:15">
      <c r="N287"/>
      <c r="O287"/>
    </row>
    <row r="288" spans="14:15">
      <c r="N288"/>
      <c r="O288"/>
    </row>
    <row r="289" spans="14:15">
      <c r="N289"/>
      <c r="O289"/>
    </row>
    <row r="290" spans="14:15">
      <c r="N290"/>
      <c r="O290"/>
    </row>
    <row r="291" spans="14:15">
      <c r="N291"/>
      <c r="O291"/>
    </row>
    <row r="292" spans="14:15">
      <c r="N292"/>
      <c r="O292"/>
    </row>
    <row r="293" spans="14:15">
      <c r="N293"/>
      <c r="O293"/>
    </row>
    <row r="294" spans="14:15">
      <c r="N294"/>
      <c r="O294"/>
    </row>
    <row r="295" spans="14:15">
      <c r="N295"/>
      <c r="O295"/>
    </row>
    <row r="296" spans="14:15">
      <c r="N296"/>
      <c r="O296"/>
    </row>
    <row r="297" spans="14:15">
      <c r="N297"/>
      <c r="O297"/>
    </row>
    <row r="298" spans="14:15">
      <c r="N298"/>
      <c r="O298"/>
    </row>
    <row r="299" spans="14:15">
      <c r="N299"/>
      <c r="O299"/>
    </row>
    <row r="300" spans="14:15">
      <c r="N300"/>
      <c r="O300"/>
    </row>
    <row r="301" spans="14:15">
      <c r="N301"/>
      <c r="O301"/>
    </row>
    <row r="302" spans="14:15">
      <c r="N302"/>
      <c r="O302"/>
    </row>
    <row r="303" spans="14:15">
      <c r="N303"/>
      <c r="O303"/>
    </row>
    <row r="304" spans="14:15">
      <c r="N304"/>
      <c r="O304"/>
    </row>
    <row r="305" spans="14:15">
      <c r="N305"/>
      <c r="O305"/>
    </row>
    <row r="306" spans="14:15">
      <c r="N306"/>
      <c r="O306"/>
    </row>
    <row r="307" spans="14:15">
      <c r="N307"/>
      <c r="O307"/>
    </row>
    <row r="308" spans="14:15">
      <c r="N308"/>
      <c r="O308"/>
    </row>
    <row r="309" spans="14:15">
      <c r="N309"/>
      <c r="O309"/>
    </row>
    <row r="310" spans="14:15">
      <c r="N310"/>
      <c r="O310"/>
    </row>
    <row r="311" spans="14:15">
      <c r="N311"/>
      <c r="O311"/>
    </row>
    <row r="312" spans="14:15">
      <c r="N312"/>
      <c r="O312"/>
    </row>
    <row r="313" spans="14:15">
      <c r="N313"/>
      <c r="O313"/>
    </row>
    <row r="314" spans="14:15">
      <c r="N314"/>
      <c r="O314"/>
    </row>
    <row r="315" spans="14:15">
      <c r="N315"/>
      <c r="O315"/>
    </row>
    <row r="316" spans="14:15">
      <c r="N316"/>
      <c r="O316"/>
    </row>
    <row r="317" spans="14:15">
      <c r="N317"/>
      <c r="O317"/>
    </row>
    <row r="318" spans="14:15">
      <c r="N318"/>
      <c r="O318"/>
    </row>
    <row r="319" spans="14:15">
      <c r="N319"/>
      <c r="O319"/>
    </row>
    <row r="320" spans="14:15">
      <c r="N320"/>
      <c r="O320"/>
    </row>
    <row r="321" spans="14:15">
      <c r="N321"/>
      <c r="O321"/>
    </row>
    <row r="322" spans="14:15">
      <c r="N322"/>
      <c r="O322"/>
    </row>
    <row r="323" spans="14:15">
      <c r="N323"/>
      <c r="O323"/>
    </row>
    <row r="324" spans="14:15">
      <c r="N324"/>
      <c r="O324"/>
    </row>
    <row r="325" spans="14:15">
      <c r="N325"/>
      <c r="O325"/>
    </row>
    <row r="326" spans="14:15">
      <c r="N326"/>
      <c r="O326"/>
    </row>
    <row r="327" spans="14:15">
      <c r="N327"/>
      <c r="O327"/>
    </row>
    <row r="328" spans="14:15">
      <c r="N328"/>
      <c r="O328"/>
    </row>
    <row r="329" spans="14:15">
      <c r="N329"/>
      <c r="O329"/>
    </row>
    <row r="330" spans="14:15">
      <c r="N330"/>
      <c r="O330"/>
    </row>
    <row r="331" spans="14:15">
      <c r="N331"/>
      <c r="O331"/>
    </row>
    <row r="332" spans="14:15">
      <c r="N332"/>
      <c r="O332"/>
    </row>
    <row r="333" spans="14:15">
      <c r="N333"/>
      <c r="O333"/>
    </row>
    <row r="334" spans="14:15">
      <c r="N334"/>
      <c r="O334"/>
    </row>
    <row r="335" spans="14:15">
      <c r="N335"/>
      <c r="O335"/>
    </row>
    <row r="336" spans="14:15">
      <c r="N336"/>
      <c r="O336"/>
    </row>
    <row r="337" spans="14:15">
      <c r="N337"/>
      <c r="O337"/>
    </row>
    <row r="338" spans="14:15">
      <c r="N338"/>
      <c r="O338"/>
    </row>
    <row r="339" spans="14:15">
      <c r="N339"/>
      <c r="O339"/>
    </row>
    <row r="340" spans="14:15">
      <c r="N340"/>
      <c r="O340"/>
    </row>
    <row r="341" spans="14:15">
      <c r="N341"/>
      <c r="O341"/>
    </row>
    <row r="342" spans="14:15">
      <c r="N342"/>
      <c r="O342"/>
    </row>
    <row r="343" spans="14:15">
      <c r="N343"/>
      <c r="O343"/>
    </row>
    <row r="344" spans="14:15">
      <c r="N344"/>
      <c r="O344"/>
    </row>
    <row r="345" spans="14:15">
      <c r="N345"/>
      <c r="O345"/>
    </row>
    <row r="346" spans="14:15">
      <c r="N346"/>
      <c r="O346"/>
    </row>
    <row r="347" spans="14:15">
      <c r="N347"/>
      <c r="O347"/>
    </row>
    <row r="348" spans="14:15">
      <c r="N348"/>
      <c r="O348"/>
    </row>
    <row r="349" spans="14:15">
      <c r="N349"/>
      <c r="O349"/>
    </row>
    <row r="350" spans="14:15">
      <c r="N350"/>
      <c r="O350"/>
    </row>
    <row r="351" spans="14:15">
      <c r="N351"/>
      <c r="O351"/>
    </row>
    <row r="352" spans="14:15">
      <c r="N352"/>
      <c r="O352"/>
    </row>
    <row r="353" spans="14:15">
      <c r="N353"/>
      <c r="O353"/>
    </row>
    <row r="354" spans="14:15">
      <c r="N354"/>
      <c r="O354"/>
    </row>
    <row r="355" spans="14:15">
      <c r="N355"/>
      <c r="O355"/>
    </row>
    <row r="356" spans="14:15">
      <c r="N356"/>
      <c r="O356"/>
    </row>
    <row r="357" spans="14:15">
      <c r="N357"/>
      <c r="O357"/>
    </row>
    <row r="358" spans="14:15">
      <c r="N358"/>
      <c r="O358"/>
    </row>
    <row r="359" spans="14:15">
      <c r="N359"/>
      <c r="O359"/>
    </row>
    <row r="360" spans="14:15">
      <c r="N360"/>
      <c r="O360"/>
    </row>
    <row r="361" spans="14:15">
      <c r="N361"/>
      <c r="O361"/>
    </row>
    <row r="362" spans="14:15">
      <c r="N362"/>
      <c r="O362"/>
    </row>
    <row r="363" spans="14:15">
      <c r="N363"/>
      <c r="O363"/>
    </row>
    <row r="364" spans="14:15">
      <c r="N364"/>
      <c r="O364"/>
    </row>
    <row r="365" spans="14:15">
      <c r="N365"/>
      <c r="O365"/>
    </row>
    <row r="366" spans="14:15">
      <c r="N366"/>
      <c r="O366"/>
    </row>
    <row r="367" spans="14:15">
      <c r="N367"/>
      <c r="O367"/>
    </row>
    <row r="368" spans="14:15">
      <c r="N368"/>
      <c r="O368"/>
    </row>
    <row r="369" spans="14:15">
      <c r="N369"/>
      <c r="O369"/>
    </row>
    <row r="370" spans="14:15">
      <c r="N370"/>
      <c r="O370"/>
    </row>
    <row r="371" spans="14:15">
      <c r="N371"/>
      <c r="O371"/>
    </row>
    <row r="372" spans="14:15">
      <c r="N372"/>
      <c r="O372"/>
    </row>
    <row r="373" spans="14:15">
      <c r="N373"/>
      <c r="O373"/>
    </row>
    <row r="374" spans="14:15">
      <c r="N374"/>
      <c r="O374"/>
    </row>
    <row r="375" spans="14:15">
      <c r="N375"/>
      <c r="O375"/>
    </row>
    <row r="376" spans="14:15">
      <c r="N376"/>
      <c r="O376"/>
    </row>
    <row r="377" spans="14:15">
      <c r="N377"/>
      <c r="O377"/>
    </row>
    <row r="378" spans="14:15">
      <c r="N378"/>
      <c r="O378"/>
    </row>
    <row r="379" spans="14:15">
      <c r="N379"/>
      <c r="O379"/>
    </row>
    <row r="380" spans="14:15">
      <c r="N380"/>
      <c r="O380"/>
    </row>
    <row r="381" spans="14:15">
      <c r="N381"/>
      <c r="O381"/>
    </row>
    <row r="382" spans="14:15">
      <c r="N382"/>
      <c r="O382"/>
    </row>
    <row r="383" spans="14:15">
      <c r="N383"/>
      <c r="O383"/>
    </row>
    <row r="384" spans="14:15">
      <c r="N384"/>
      <c r="O384"/>
    </row>
    <row r="385" spans="14:15">
      <c r="N385"/>
      <c r="O385"/>
    </row>
    <row r="386" spans="14:15">
      <c r="N386"/>
      <c r="O386"/>
    </row>
    <row r="387" spans="14:15">
      <c r="N387"/>
      <c r="O387"/>
    </row>
  </sheetData>
  <autoFilter ref="A1:O97" xr:uid="{00000000-0009-0000-0000-000003000000}"/>
  <mergeCells count="335">
    <mergeCell ref="L80:L81"/>
    <mergeCell ref="N80:N81"/>
    <mergeCell ref="O80:O81"/>
    <mergeCell ref="A28:A29"/>
    <mergeCell ref="B28:B29"/>
    <mergeCell ref="C28:C29"/>
    <mergeCell ref="I28:I29"/>
    <mergeCell ref="K28:K29"/>
    <mergeCell ref="L28:L29"/>
    <mergeCell ref="N28:N29"/>
    <mergeCell ref="O28:O29"/>
    <mergeCell ref="A26:A27"/>
    <mergeCell ref="B26:B27"/>
    <mergeCell ref="I76:I77"/>
    <mergeCell ref="K76:K77"/>
    <mergeCell ref="A84:A85"/>
    <mergeCell ref="B84:B85"/>
    <mergeCell ref="C84:C85"/>
    <mergeCell ref="I84:I85"/>
    <mergeCell ref="K84:K85"/>
    <mergeCell ref="A80:A81"/>
    <mergeCell ref="B80:B81"/>
    <mergeCell ref="C80:C81"/>
    <mergeCell ref="I80:I81"/>
    <mergeCell ref="K80:K81"/>
    <mergeCell ref="A78:A79"/>
    <mergeCell ref="B78:B79"/>
    <mergeCell ref="C78:C79"/>
    <mergeCell ref="I78:I79"/>
    <mergeCell ref="K78:K79"/>
    <mergeCell ref="L78:L79"/>
    <mergeCell ref="N78:N79"/>
    <mergeCell ref="O78:O79"/>
    <mergeCell ref="L84:L85"/>
    <mergeCell ref="N84:N85"/>
    <mergeCell ref="O84:O85"/>
    <mergeCell ref="A82:A83"/>
    <mergeCell ref="B82:B83"/>
    <mergeCell ref="C82:C83"/>
    <mergeCell ref="I82:I83"/>
    <mergeCell ref="K82:K83"/>
    <mergeCell ref="L82:L83"/>
    <mergeCell ref="N82:N83"/>
    <mergeCell ref="O82:O83"/>
    <mergeCell ref="L76:L77"/>
    <mergeCell ref="N76:N77"/>
    <mergeCell ref="O76:O77"/>
    <mergeCell ref="A72:A73"/>
    <mergeCell ref="B72:B73"/>
    <mergeCell ref="C72:C73"/>
    <mergeCell ref="I72:I73"/>
    <mergeCell ref="K72:K73"/>
    <mergeCell ref="L72:L73"/>
    <mergeCell ref="N72:N73"/>
    <mergeCell ref="O72:O73"/>
    <mergeCell ref="A74:A75"/>
    <mergeCell ref="B74:B75"/>
    <mergeCell ref="C74:C75"/>
    <mergeCell ref="I74:I75"/>
    <mergeCell ref="K74:K75"/>
    <mergeCell ref="L74:L75"/>
    <mergeCell ref="N74:N75"/>
    <mergeCell ref="A76:A77"/>
    <mergeCell ref="B76:B77"/>
    <mergeCell ref="C76:C77"/>
    <mergeCell ref="A70:A71"/>
    <mergeCell ref="B70:B71"/>
    <mergeCell ref="C70:C71"/>
    <mergeCell ref="I70:I71"/>
    <mergeCell ref="K70:K71"/>
    <mergeCell ref="L70:L71"/>
    <mergeCell ref="N70:N71"/>
    <mergeCell ref="O70:O71"/>
    <mergeCell ref="A68:A69"/>
    <mergeCell ref="B68:B69"/>
    <mergeCell ref="C68:C69"/>
    <mergeCell ref="I68:I69"/>
    <mergeCell ref="K68:K69"/>
    <mergeCell ref="L68:L69"/>
    <mergeCell ref="N68:N69"/>
    <mergeCell ref="O68:O69"/>
    <mergeCell ref="A66:A67"/>
    <mergeCell ref="B66:B67"/>
    <mergeCell ref="C66:C67"/>
    <mergeCell ref="I66:I67"/>
    <mergeCell ref="K66:K67"/>
    <mergeCell ref="L66:L67"/>
    <mergeCell ref="N66:N67"/>
    <mergeCell ref="O66:O67"/>
    <mergeCell ref="A64:A65"/>
    <mergeCell ref="B64:B65"/>
    <mergeCell ref="C64:C65"/>
    <mergeCell ref="I64:I65"/>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2:N53"/>
    <mergeCell ref="O52:O53"/>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N48:N49"/>
    <mergeCell ref="O48:O49"/>
    <mergeCell ref="A46:A47"/>
    <mergeCell ref="B46:B47"/>
    <mergeCell ref="C46:C47"/>
    <mergeCell ref="I46:I47"/>
    <mergeCell ref="K46:K47"/>
    <mergeCell ref="L46:L47"/>
    <mergeCell ref="N46:N47"/>
    <mergeCell ref="O46:O47"/>
    <mergeCell ref="A44:A45"/>
    <mergeCell ref="B44:B45"/>
    <mergeCell ref="C44:C45"/>
    <mergeCell ref="I44:I45"/>
    <mergeCell ref="K44:K45"/>
    <mergeCell ref="L44:L45"/>
    <mergeCell ref="N44:N45"/>
    <mergeCell ref="O44:O45"/>
    <mergeCell ref="A42:A43"/>
    <mergeCell ref="B42:B43"/>
    <mergeCell ref="C42:C43"/>
    <mergeCell ref="I42:I43"/>
    <mergeCell ref="K42:K43"/>
    <mergeCell ref="L42:L43"/>
    <mergeCell ref="N42:N43"/>
    <mergeCell ref="O42:O43"/>
    <mergeCell ref="A40:A41"/>
    <mergeCell ref="B40:B41"/>
    <mergeCell ref="C40:C41"/>
    <mergeCell ref="I40:I41"/>
    <mergeCell ref="K40:K41"/>
    <mergeCell ref="L40:L41"/>
    <mergeCell ref="N40:N41"/>
    <mergeCell ref="O40:O41"/>
    <mergeCell ref="A38:A39"/>
    <mergeCell ref="B38:B39"/>
    <mergeCell ref="C38:C39"/>
    <mergeCell ref="I38:I39"/>
    <mergeCell ref="K38:K39"/>
    <mergeCell ref="L38:L39"/>
    <mergeCell ref="N38:N39"/>
    <mergeCell ref="O38:O39"/>
    <mergeCell ref="A36:A37"/>
    <mergeCell ref="B36:B37"/>
    <mergeCell ref="C36:C37"/>
    <mergeCell ref="I36:I37"/>
    <mergeCell ref="K36:K37"/>
    <mergeCell ref="L36:L37"/>
    <mergeCell ref="N36:N37"/>
    <mergeCell ref="O36:O37"/>
    <mergeCell ref="A34:A35"/>
    <mergeCell ref="B34:B35"/>
    <mergeCell ref="C34:C35"/>
    <mergeCell ref="I34:I35"/>
    <mergeCell ref="K34:K35"/>
    <mergeCell ref="L34:L35"/>
    <mergeCell ref="N34:N35"/>
    <mergeCell ref="O34:O35"/>
    <mergeCell ref="A32:A33"/>
    <mergeCell ref="B32:B33"/>
    <mergeCell ref="C32:C33"/>
    <mergeCell ref="I32:I33"/>
    <mergeCell ref="K32:K33"/>
    <mergeCell ref="L32:L33"/>
    <mergeCell ref="N32:N33"/>
    <mergeCell ref="O32:O33"/>
    <mergeCell ref="A30:A31"/>
    <mergeCell ref="B30:B31"/>
    <mergeCell ref="C30:C31"/>
    <mergeCell ref="I30:I31"/>
    <mergeCell ref="K30:K31"/>
    <mergeCell ref="L30:L31"/>
    <mergeCell ref="N30:N31"/>
    <mergeCell ref="O30:O31"/>
    <mergeCell ref="L26:L27"/>
    <mergeCell ref="N26:N27"/>
    <mergeCell ref="O26:O27"/>
    <mergeCell ref="A24:A25"/>
    <mergeCell ref="B24:B25"/>
    <mergeCell ref="C24:C25"/>
    <mergeCell ref="I24:I25"/>
    <mergeCell ref="K24:K25"/>
    <mergeCell ref="L24:L25"/>
    <mergeCell ref="N24:N25"/>
    <mergeCell ref="O24:O25"/>
    <mergeCell ref="C26:C27"/>
    <mergeCell ref="I26:I27"/>
    <mergeCell ref="K26:K27"/>
    <mergeCell ref="L20:L21"/>
    <mergeCell ref="N20:N21"/>
    <mergeCell ref="O20:O21"/>
    <mergeCell ref="A22:A23"/>
    <mergeCell ref="B22:B23"/>
    <mergeCell ref="C22:C23"/>
    <mergeCell ref="I22:I23"/>
    <mergeCell ref="K22:K23"/>
    <mergeCell ref="L22:L23"/>
    <mergeCell ref="N22:N23"/>
    <mergeCell ref="O22:O23"/>
    <mergeCell ref="K64:K65"/>
    <mergeCell ref="L64:L65"/>
    <mergeCell ref="N64:N65"/>
    <mergeCell ref="O64:O65"/>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60:N61"/>
    <mergeCell ref="O60:O61"/>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56:N57"/>
    <mergeCell ref="O56:O57"/>
    <mergeCell ref="A18:A19"/>
    <mergeCell ref="B18:B19"/>
    <mergeCell ref="C18:C19"/>
    <mergeCell ref="I18:I19"/>
    <mergeCell ref="K18:K19"/>
    <mergeCell ref="L18:L19"/>
    <mergeCell ref="N18:N19"/>
    <mergeCell ref="O18:O19"/>
    <mergeCell ref="A20:A21"/>
    <mergeCell ref="B20:B21"/>
    <mergeCell ref="C20:C21"/>
    <mergeCell ref="I20:I21"/>
    <mergeCell ref="K20:K21"/>
    <mergeCell ref="A16:A17"/>
    <mergeCell ref="B16:B17"/>
    <mergeCell ref="C16:C17"/>
    <mergeCell ref="I16:I17"/>
    <mergeCell ref="K16:K17"/>
    <mergeCell ref="L16:L17"/>
    <mergeCell ref="N16:N17"/>
    <mergeCell ref="O16:O17"/>
    <mergeCell ref="A14:A15"/>
    <mergeCell ref="B14:B15"/>
    <mergeCell ref="C14:C15"/>
    <mergeCell ref="I14:I15"/>
    <mergeCell ref="K14:K15"/>
    <mergeCell ref="L14:L15"/>
    <mergeCell ref="N14:N15"/>
    <mergeCell ref="O14:O15"/>
    <mergeCell ref="A12:A13"/>
    <mergeCell ref="B12:B13"/>
    <mergeCell ref="C12:C13"/>
    <mergeCell ref="I12:I13"/>
    <mergeCell ref="K12:K13"/>
    <mergeCell ref="L12:L13"/>
    <mergeCell ref="N12:N13"/>
    <mergeCell ref="O12:O13"/>
    <mergeCell ref="A10:A11"/>
    <mergeCell ref="B10:B11"/>
    <mergeCell ref="C10:C11"/>
    <mergeCell ref="I10:I11"/>
    <mergeCell ref="K10:K11"/>
    <mergeCell ref="L10:L11"/>
    <mergeCell ref="N10:N11"/>
    <mergeCell ref="O10:O11"/>
    <mergeCell ref="A8:A9"/>
    <mergeCell ref="B8:B9"/>
    <mergeCell ref="C8:C9"/>
    <mergeCell ref="I8:I9"/>
    <mergeCell ref="K8:K9"/>
    <mergeCell ref="L8:L9"/>
    <mergeCell ref="N8:N9"/>
    <mergeCell ref="O8:O9"/>
    <mergeCell ref="A6:A7"/>
    <mergeCell ref="B6:B7"/>
    <mergeCell ref="C6:C7"/>
    <mergeCell ref="I6:I7"/>
    <mergeCell ref="K6:K7"/>
    <mergeCell ref="L6:L7"/>
    <mergeCell ref="N6:N7"/>
    <mergeCell ref="O6:O7"/>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s>
  <conditionalFormatting sqref="N1:O1 N388:O1048576 N76:N79 J76:L79 J388:L1048576 J82:L85 J32:L73 N82:N85 N32:N73 J31 N2:N30 J1:L30">
    <cfRule type="containsText" dxfId="959" priority="59" operator="containsText" text="In Progress">
      <formula>NOT(ISERROR(SEARCH("In Progress",J1)))</formula>
    </cfRule>
  </conditionalFormatting>
  <conditionalFormatting sqref="N1:O1 N388:O1048576 N76:N79 N82:N85 N32:N73 N2:N30">
    <cfRule type="containsText" dxfId="958" priority="54" operator="containsText" text="No">
      <formula>NOT(ISERROR(SEARCH("No",N1)))</formula>
    </cfRule>
    <cfRule type="containsText" dxfId="957" priority="55" operator="containsText" text="Yes">
      <formula>NOT(ISERROR(SEARCH("Yes",N1)))</formula>
    </cfRule>
  </conditionalFormatting>
  <conditionalFormatting sqref="J76:L79 J388:L1048576 J82:L85 J32:L73 J31 J1:L30">
    <cfRule type="containsText" dxfId="956" priority="56" operator="containsText" text="Review">
      <formula>NOT(ISERROR(SEARCH("Review",J1)))</formula>
    </cfRule>
    <cfRule type="containsText" dxfId="955" priority="57" operator="containsText" text="Other">
      <formula>NOT(ISERROR(SEARCH("Other",J1)))</formula>
    </cfRule>
    <cfRule type="containsText" dxfId="954" priority="58" operator="containsText" text="Incomplete">
      <formula>NOT(ISERROR(SEARCH("Incomplete",J1)))</formula>
    </cfRule>
    <cfRule type="containsText" dxfId="953" priority="60" operator="containsText" text="Ignore">
      <formula>NOT(ISERROR(SEARCH("Ignore",J1)))</formula>
    </cfRule>
    <cfRule type="containsText" dxfId="952" priority="61" operator="containsText" text="Untraceable">
      <formula>NOT(ISERROR(SEARCH("Untraceable",J1)))</formula>
    </cfRule>
    <cfRule type="containsText" dxfId="951" priority="62" operator="containsText" text="Completed">
      <formula>NOT(ISERROR(SEARCH("Completed",J1)))</formula>
    </cfRule>
  </conditionalFormatting>
  <conditionalFormatting sqref="J388:L1048576 M31 J74:J75 J80:J81 J1:L30 J32:L73 J76:L79 J82:L85">
    <cfRule type="containsText" dxfId="950" priority="53" operator="containsText" text="Waiting">
      <formula>NOT(ISERROR(SEARCH("Waiting",J1)))</formula>
    </cfRule>
  </conditionalFormatting>
  <conditionalFormatting sqref="J74">
    <cfRule type="containsText" dxfId="949" priority="49" operator="containsText" text="In Progress">
      <formula>NOT(ISERROR(SEARCH("In Progress",J74)))</formula>
    </cfRule>
  </conditionalFormatting>
  <conditionalFormatting sqref="J74">
    <cfRule type="containsText" dxfId="948" priority="46" operator="containsText" text="Review">
      <formula>NOT(ISERROR(SEARCH("Review",J74)))</formula>
    </cfRule>
    <cfRule type="containsText" dxfId="947" priority="47" operator="containsText" text="Other">
      <formula>NOT(ISERROR(SEARCH("Other",J74)))</formula>
    </cfRule>
    <cfRule type="containsText" dxfId="946" priority="48" operator="containsText" text="Incomplete">
      <formula>NOT(ISERROR(SEARCH("Incomplete",J74)))</formula>
    </cfRule>
    <cfRule type="containsText" dxfId="945" priority="50" operator="containsText" text="Ignore">
      <formula>NOT(ISERROR(SEARCH("Ignore",J74)))</formula>
    </cfRule>
    <cfRule type="containsText" dxfId="944" priority="51" operator="containsText" text="Untraceable">
      <formula>NOT(ISERROR(SEARCH("Untraceable",J74)))</formula>
    </cfRule>
    <cfRule type="containsText" dxfId="943" priority="52" operator="containsText" text="Completed">
      <formula>NOT(ISERROR(SEARCH("Completed",J74)))</formula>
    </cfRule>
  </conditionalFormatting>
  <conditionalFormatting sqref="J80">
    <cfRule type="containsText" dxfId="942" priority="42" operator="containsText" text="In Progress">
      <formula>NOT(ISERROR(SEARCH("In Progress",J80)))</formula>
    </cfRule>
  </conditionalFormatting>
  <conditionalFormatting sqref="J80">
    <cfRule type="containsText" dxfId="941" priority="39" operator="containsText" text="Review">
      <formula>NOT(ISERROR(SEARCH("Review",J80)))</formula>
    </cfRule>
    <cfRule type="containsText" dxfId="940" priority="40" operator="containsText" text="Other">
      <formula>NOT(ISERROR(SEARCH("Other",J80)))</formula>
    </cfRule>
    <cfRule type="containsText" dxfId="939" priority="41" operator="containsText" text="Incomplete">
      <formula>NOT(ISERROR(SEARCH("Incomplete",J80)))</formula>
    </cfRule>
    <cfRule type="containsText" dxfId="938" priority="43" operator="containsText" text="Ignore">
      <formula>NOT(ISERROR(SEARCH("Ignore",J80)))</formula>
    </cfRule>
    <cfRule type="containsText" dxfId="937" priority="44" operator="containsText" text="Untraceable">
      <formula>NOT(ISERROR(SEARCH("Untraceable",J80)))</formula>
    </cfRule>
    <cfRule type="containsText" dxfId="936" priority="45" operator="containsText" text="Completed">
      <formula>NOT(ISERROR(SEARCH("Completed",J80)))</formula>
    </cfRule>
  </conditionalFormatting>
  <conditionalFormatting sqref="K74:K75">
    <cfRule type="containsText" dxfId="935" priority="35" operator="containsText" text="In Progress">
      <formula>NOT(ISERROR(SEARCH("In Progress",K74)))</formula>
    </cfRule>
  </conditionalFormatting>
  <conditionalFormatting sqref="K74:K75">
    <cfRule type="containsText" dxfId="934" priority="32" operator="containsText" text="Review">
      <formula>NOT(ISERROR(SEARCH("Review",K74)))</formula>
    </cfRule>
    <cfRule type="containsText" dxfId="933" priority="33" operator="containsText" text="Other">
      <formula>NOT(ISERROR(SEARCH("Other",K74)))</formula>
    </cfRule>
    <cfRule type="containsText" dxfId="932" priority="34" operator="containsText" text="Incomplete">
      <formula>NOT(ISERROR(SEARCH("Incomplete",K74)))</formula>
    </cfRule>
    <cfRule type="containsText" dxfId="931" priority="36" operator="containsText" text="Ignore">
      <formula>NOT(ISERROR(SEARCH("Ignore",K74)))</formula>
    </cfRule>
    <cfRule type="containsText" dxfId="930" priority="37" operator="containsText" text="Untraceable">
      <formula>NOT(ISERROR(SEARCH("Untraceable",K74)))</formula>
    </cfRule>
    <cfRule type="containsText" dxfId="929" priority="38" operator="containsText" text="Completed">
      <formula>NOT(ISERROR(SEARCH("Completed",K74)))</formula>
    </cfRule>
  </conditionalFormatting>
  <conditionalFormatting sqref="K74:K75">
    <cfRule type="containsText" dxfId="928" priority="31" operator="containsText" text="Waiting">
      <formula>NOT(ISERROR(SEARCH("Waiting",K74)))</formula>
    </cfRule>
  </conditionalFormatting>
  <conditionalFormatting sqref="K80:K81">
    <cfRule type="containsText" dxfId="927" priority="27" operator="containsText" text="In Progress">
      <formula>NOT(ISERROR(SEARCH("In Progress",K80)))</formula>
    </cfRule>
  </conditionalFormatting>
  <conditionalFormatting sqref="K80:K81">
    <cfRule type="containsText" dxfId="926" priority="24" operator="containsText" text="Review">
      <formula>NOT(ISERROR(SEARCH("Review",K80)))</formula>
    </cfRule>
    <cfRule type="containsText" dxfId="925" priority="25" operator="containsText" text="Other">
      <formula>NOT(ISERROR(SEARCH("Other",K80)))</formula>
    </cfRule>
    <cfRule type="containsText" dxfId="924" priority="26" operator="containsText" text="Incomplete">
      <formula>NOT(ISERROR(SEARCH("Incomplete",K80)))</formula>
    </cfRule>
    <cfRule type="containsText" dxfId="923" priority="28" operator="containsText" text="Ignore">
      <formula>NOT(ISERROR(SEARCH("Ignore",K80)))</formula>
    </cfRule>
    <cfRule type="containsText" dxfId="922" priority="29" operator="containsText" text="Untraceable">
      <formula>NOT(ISERROR(SEARCH("Untraceable",K80)))</formula>
    </cfRule>
    <cfRule type="containsText" dxfId="921" priority="30" operator="containsText" text="Completed">
      <formula>NOT(ISERROR(SEARCH("Completed",K80)))</formula>
    </cfRule>
  </conditionalFormatting>
  <conditionalFormatting sqref="K80:K81">
    <cfRule type="containsText" dxfId="920" priority="23" operator="containsText" text="Waiting">
      <formula>NOT(ISERROR(SEARCH("Waiting",K80)))</formula>
    </cfRule>
  </conditionalFormatting>
  <conditionalFormatting sqref="L74:L75">
    <cfRule type="containsText" dxfId="919" priority="19" operator="containsText" text="In Progress">
      <formula>NOT(ISERROR(SEARCH("In Progress",L74)))</formula>
    </cfRule>
  </conditionalFormatting>
  <conditionalFormatting sqref="L74:L75">
    <cfRule type="containsText" dxfId="918" priority="16" operator="containsText" text="Review">
      <formula>NOT(ISERROR(SEARCH("Review",L74)))</formula>
    </cfRule>
    <cfRule type="containsText" dxfId="917" priority="17" operator="containsText" text="Other">
      <formula>NOT(ISERROR(SEARCH("Other",L74)))</formula>
    </cfRule>
    <cfRule type="containsText" dxfId="916" priority="18" operator="containsText" text="Incomplete">
      <formula>NOT(ISERROR(SEARCH("Incomplete",L74)))</formula>
    </cfRule>
    <cfRule type="containsText" dxfId="915" priority="20" operator="containsText" text="Ignore">
      <formula>NOT(ISERROR(SEARCH("Ignore",L74)))</formula>
    </cfRule>
    <cfRule type="containsText" dxfId="914" priority="21" operator="containsText" text="Untraceable">
      <formula>NOT(ISERROR(SEARCH("Untraceable",L74)))</formula>
    </cfRule>
    <cfRule type="containsText" dxfId="913" priority="22" operator="containsText" text="Completed">
      <formula>NOT(ISERROR(SEARCH("Completed",L74)))</formula>
    </cfRule>
  </conditionalFormatting>
  <conditionalFormatting sqref="L74:L75">
    <cfRule type="containsText" dxfId="912" priority="15" operator="containsText" text="Waiting">
      <formula>NOT(ISERROR(SEARCH("Waiting",L74)))</formula>
    </cfRule>
  </conditionalFormatting>
  <conditionalFormatting sqref="L80:L81">
    <cfRule type="containsText" dxfId="911" priority="11" operator="containsText" text="In Progress">
      <formula>NOT(ISERROR(SEARCH("In Progress",L80)))</formula>
    </cfRule>
  </conditionalFormatting>
  <conditionalFormatting sqref="L80:L81">
    <cfRule type="containsText" dxfId="910" priority="8" operator="containsText" text="Review">
      <formula>NOT(ISERROR(SEARCH("Review",L80)))</formula>
    </cfRule>
    <cfRule type="containsText" dxfId="909" priority="9" operator="containsText" text="Other">
      <formula>NOT(ISERROR(SEARCH("Other",L80)))</formula>
    </cfRule>
    <cfRule type="containsText" dxfId="908" priority="10" operator="containsText" text="Incomplete">
      <formula>NOT(ISERROR(SEARCH("Incomplete",L80)))</formula>
    </cfRule>
    <cfRule type="containsText" dxfId="907" priority="12" operator="containsText" text="Ignore">
      <formula>NOT(ISERROR(SEARCH("Ignore",L80)))</formula>
    </cfRule>
    <cfRule type="containsText" dxfId="906" priority="13" operator="containsText" text="Untraceable">
      <formula>NOT(ISERROR(SEARCH("Untraceable",L80)))</formula>
    </cfRule>
    <cfRule type="containsText" dxfId="905" priority="14" operator="containsText" text="Completed">
      <formula>NOT(ISERROR(SEARCH("Completed",L80)))</formula>
    </cfRule>
  </conditionalFormatting>
  <conditionalFormatting sqref="L80:L81">
    <cfRule type="containsText" dxfId="904" priority="7" operator="containsText" text="Waiting">
      <formula>NOT(ISERROR(SEARCH("Waiting",L80)))</formula>
    </cfRule>
  </conditionalFormatting>
  <conditionalFormatting sqref="N74:N75">
    <cfRule type="containsText" dxfId="903" priority="6" operator="containsText" text="In Progress">
      <formula>NOT(ISERROR(SEARCH("In Progress",N74)))</formula>
    </cfRule>
  </conditionalFormatting>
  <conditionalFormatting sqref="N74:N75">
    <cfRule type="containsText" dxfId="902" priority="4" operator="containsText" text="No">
      <formula>NOT(ISERROR(SEARCH("No",N74)))</formula>
    </cfRule>
    <cfRule type="containsText" dxfId="901" priority="5" operator="containsText" text="Yes">
      <formula>NOT(ISERROR(SEARCH("Yes",N74)))</formula>
    </cfRule>
  </conditionalFormatting>
  <conditionalFormatting sqref="N80:N81">
    <cfRule type="containsText" dxfId="900" priority="3" operator="containsText" text="In Progress">
      <formula>NOT(ISERROR(SEARCH("In Progress",N80)))</formula>
    </cfRule>
  </conditionalFormatting>
  <conditionalFormatting sqref="N80:N81">
    <cfRule type="containsText" dxfId="899" priority="1" operator="containsText" text="No">
      <formula>NOT(ISERROR(SEARCH("No",N80)))</formula>
    </cfRule>
    <cfRule type="containsText" dxfId="898" priority="2" operator="containsText" text="Yes">
      <formula>NOT(ISERROR(SEARCH("Yes",N80)))</formula>
    </cfRule>
  </conditionalFormatting>
  <dataValidations count="6">
    <dataValidation type="list" allowBlank="1" showInputMessage="1" showErrorMessage="1" sqref="L385:L1048576 M31 L2:L30 L32:L85" xr:uid="{00000000-0002-0000-0300-000000000000}">
      <formula1>"In Progress, Completed, Untraceable, Ignore, Review, Waiting"</formula1>
    </dataValidation>
    <dataValidation type="list" allowBlank="1" showInputMessage="1" showErrorMessage="1" sqref="J385:K1048576 J2:K30 J32:K85" xr:uid="{00000000-0002-0000-0300-000001000000}">
      <formula1>"In Progress, Completed, Untraceable, Incomplete, Other, Review, Waiting"</formula1>
    </dataValidation>
    <dataValidation type="list" allowBlank="1" showInputMessage="1" showErrorMessage="1" sqref="N2 N10 N6 N8 N12 N14 N16 N56 N58 N60 N62 N64 N66 N18 N20 N22 N24 N26 N28 N32 N34 N36 N38 N40 N42 N44 N46 N48 N50 N52 N54 N68 N70 N72 N76 N78 N82 N84 N4 N74 N80" xr:uid="{00000000-0002-0000-0300-000002000000}">
      <formula1>"Yes, No, In Progress"</formula1>
    </dataValidation>
    <dataValidation type="list" operator="equal" allowBlank="1" showInputMessage="1" showErrorMessage="1" sqref="E2:E3 E4:E5 E6:E7 E8:E9 E10:E11 E12:E13 E14:E15 E16:E17 E56:E57 E58:E59 E60:E61 E62:E63 E64:E65 E66:E67 E18:E19 E20:E21 E22:E23 E24:E25 E26:E27 E84:E85 E32:E33 E34:E35 E36:E37 E38:E39 E40:E41 E42:E43 E44:E45 E46:E47 E48:E49 E50:E51 E52:E53 E54:E55 E68:E69 E70:E71 E72:E73 E76:E77 E78:E79 E82:E83 E28:E29 E30:E31" xr:uid="{00000000-0002-0000-0300-000003000000}">
      <formula1>"Manual,Auto,Semi-Auto"</formula1>
    </dataValidation>
    <dataValidation type="list" operator="equal" allowBlank="1" showInputMessage="1" showErrorMessage="1" sqref="D2:D3 D4:D5 D6:D7 D8:D9 D10:D11 D12:D13 D14:D15 D16:D17 D56:D57 D58:D59 D60:D61 D62:D63 D64:D65 D66:D67 D18:D19 D20:D21 D22:D23 D24:D25 D26:D27 D84:D85 D32:D33 D34:D35 D36:D37 D38:D39 D40:D41 D42:D43 D44:D45 D46:D47 D48:D49 D50:D51 D52:D53 D54:D55 D68:D69 D70:D71 D72:D73 D76:D77 D78:D79 D82:D83 D28:D29 D30:D31" xr:uid="{00000000-0002-0000-0300-000004000000}">
      <formula1>"Amina,Bruno,Cameron,Daniel,Gina,Monet,Perry,???"</formula1>
    </dataValidation>
    <dataValidation type="list" allowBlank="1" showInputMessage="1" sqref="G2:I3 G4:I5 G6:I7 G8:I9 G10:I11 G12:I13 G14:I15 G16:I17 G56:I57 G58:I59 G60:I61 G62:I63 G64:I65 G66:I67 G18:I19 G20:I21 G22:I23 G24:I25 G26:I27 G84:I85 G32:I33 G34:I35 G36:I37 G38:I39 G40:I41 G42:I43 G44:I45 G46:I47 G48:I49 G50:I51 G52:I53 G54:I55 G68:I69 G70:I71 G72:I73 G76:I77 G78:I79 G82:I83 I30 G28:I29 G30:H31" xr:uid="{00000000-0002-0000-0300-000005000000}">
      <formula1>"Ø"</formula1>
    </dataValidation>
  </dataValidation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35"/>
  <sheetViews>
    <sheetView zoomScale="90" zoomScaleNormal="90" workbookViewId="0" xr3:uid="{F9CF3CF3-643B-5BE6-8B46-32C596A47465}">
      <pane ySplit="1" topLeftCell="A6" activePane="bottomLeft" state="frozen"/>
      <selection pane="bottomLeft" activeCell="A48" sqref="A48:XFD48"/>
      <selection activeCell="A45" sqref="A45"/>
    </sheetView>
  </sheetViews>
  <sheetFormatPr defaultRowHeight="1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4.7109375" customWidth="1"/>
    <col min="14" max="14" width="14.5703125" style="1" bestFit="1" customWidth="1"/>
    <col min="15" max="15" width="14.7109375" style="1" bestFit="1" customWidth="1"/>
  </cols>
  <sheetData>
    <row r="1" spans="1:15">
      <c r="A1" s="48" t="s">
        <v>6</v>
      </c>
      <c r="B1" s="48" t="s">
        <v>7</v>
      </c>
      <c r="C1" s="48" t="s">
        <v>8</v>
      </c>
      <c r="D1" s="49" t="s">
        <v>9</v>
      </c>
      <c r="E1" s="49" t="s">
        <v>10</v>
      </c>
      <c r="F1" s="49" t="s">
        <v>11</v>
      </c>
      <c r="G1" s="49" t="s">
        <v>12</v>
      </c>
      <c r="H1" s="49" t="s">
        <v>13</v>
      </c>
      <c r="I1" s="48" t="s">
        <v>14</v>
      </c>
      <c r="J1" s="48" t="s">
        <v>15</v>
      </c>
      <c r="K1" s="48" t="s">
        <v>16</v>
      </c>
      <c r="L1" s="48" t="s">
        <v>17</v>
      </c>
      <c r="M1" s="10" t="s">
        <v>18</v>
      </c>
      <c r="N1" s="9" t="s">
        <v>19</v>
      </c>
      <c r="O1" s="9" t="s">
        <v>20</v>
      </c>
    </row>
    <row r="2" spans="1:15" ht="15" customHeight="1">
      <c r="A2" s="115" t="s">
        <v>281</v>
      </c>
      <c r="B2" s="109" t="s">
        <v>282</v>
      </c>
      <c r="C2" s="107"/>
      <c r="D2" s="81" t="s">
        <v>161</v>
      </c>
      <c r="E2" s="81" t="s">
        <v>24</v>
      </c>
      <c r="F2" s="7" t="str">
        <f>IF(D2="Amina",A2&amp;"_AZ",IF(D2="Perry",A2&amp;"_PB",IF(D2="Gina",A2&amp;"_GB",IF(D2="Cameron",A2&amp;"_CA",IF(D2="Bruno",A2&amp;"_BDS",IF(D2="Daniel",A2&amp;"_DR",IF(D2="Monet",A2&amp;"_MW","")))))))</f>
        <v>2016-04-04_G-001 _BDS</v>
      </c>
      <c r="G2" s="83">
        <v>42604</v>
      </c>
      <c r="H2" s="83">
        <v>42607</v>
      </c>
      <c r="I2" s="106">
        <v>42628</v>
      </c>
      <c r="J2" s="81" t="str">
        <f>IF(AND(NOT(OR(G2="",G2="Ø")),H2=""),"In Progress",IF(AND(NOT(OR(H2="Ø",H2="")),NOT(OR(G2="Ø",G2=""))),"Completed",""))</f>
        <v>Completed</v>
      </c>
      <c r="K2" s="107"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07" t="s">
        <v>0</v>
      </c>
      <c r="M2" s="50" t="s">
        <v>283</v>
      </c>
      <c r="N2" s="117" t="s">
        <v>25</v>
      </c>
      <c r="O2" s="107" t="s">
        <v>284</v>
      </c>
    </row>
    <row r="3" spans="1:15">
      <c r="A3" s="118"/>
      <c r="B3" s="107"/>
      <c r="C3" s="107"/>
      <c r="D3" s="81" t="s">
        <v>113</v>
      </c>
      <c r="E3" s="81" t="s">
        <v>24</v>
      </c>
      <c r="F3" s="7" t="str">
        <f>IF(D3="Amina",A2&amp;"_AZ",IF(D3="Perry",A2&amp;"_PB",IF(D3="Gina",A2&amp;"_GB",IF(D3="Cameron",A2&amp;"_CA",IF(D3="Bruno",A2&amp;"_BDS",IF(D3="Daniel",A2&amp;"_DR",IF(D3="Monet",A2&amp;"_MW","")))))))</f>
        <v>2016-04-04_G-001 _DR</v>
      </c>
      <c r="G3" s="83">
        <v>42613</v>
      </c>
      <c r="H3" s="83">
        <v>42621</v>
      </c>
      <c r="I3" s="107"/>
      <c r="J3" s="81" t="str">
        <f t="shared" ref="J3:J49" si="0">IF(AND(NOT(OR(G3="",G3="Ø")),H3=""),"In Progress",IF(AND(NOT(OR(H3="Ø",H3="")),NOT(OR(G3="Ø",G3=""))),"Completed",""))</f>
        <v>Completed</v>
      </c>
      <c r="K3" s="107"/>
      <c r="L3" s="107"/>
      <c r="M3" s="51"/>
      <c r="N3" s="118"/>
      <c r="O3" s="107"/>
    </row>
    <row r="4" spans="1:15">
      <c r="A4" s="115" t="s">
        <v>285</v>
      </c>
      <c r="B4" s="109" t="s">
        <v>286</v>
      </c>
      <c r="C4" s="107"/>
      <c r="D4" s="81" t="s">
        <v>113</v>
      </c>
      <c r="E4" s="81" t="s">
        <v>24</v>
      </c>
      <c r="F4" s="45" t="str">
        <f>IF(D4="Amina",A4&amp;"_AZ",IF(D4="Perry",A4&amp;"_PB",IF(D4="Gina",A4&amp;"_GB",IF(D4="Cameron",A4&amp;"_CA",IF(D4="Bruno",A4&amp;"_BDS",IF(D4="Daniel",A4&amp;"_DR",IF(D4="Monet",A4&amp;"_MW","")))))))</f>
        <v>2016-04-04_G-002_DR</v>
      </c>
      <c r="G4" s="93">
        <v>42604</v>
      </c>
      <c r="H4" s="93">
        <v>42611</v>
      </c>
      <c r="I4" s="125">
        <v>42628</v>
      </c>
      <c r="J4" s="87" t="str">
        <f t="shared" si="0"/>
        <v>Completed</v>
      </c>
      <c r="K4" s="118"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8" t="s">
        <v>0</v>
      </c>
      <c r="M4" s="4"/>
      <c r="N4" s="117" t="s">
        <v>25</v>
      </c>
      <c r="O4" s="107" t="s">
        <v>287</v>
      </c>
    </row>
    <row r="5" spans="1:15">
      <c r="A5" s="118"/>
      <c r="B5" s="107"/>
      <c r="C5" s="107"/>
      <c r="D5" s="81" t="s">
        <v>161</v>
      </c>
      <c r="E5" s="81" t="s">
        <v>24</v>
      </c>
      <c r="F5" s="5" t="str">
        <f>IF(D5="Amina",A4&amp;"_AZ",IF(D5="Perry",A4&amp;"_PB",IF(D5="Gina",A4&amp;"_GB",IF(D5="Cameron",A4&amp;"_CA",IF(D5="Bruno",A4&amp;"_BDS",IF(D5="Daniel",A4&amp;"_DR",IF(D5="Monet",A4&amp;"_MW","")))))))</f>
        <v>2016-04-04_G-002_BDS</v>
      </c>
      <c r="G5" s="83">
        <v>42612</v>
      </c>
      <c r="H5" s="83">
        <v>42613</v>
      </c>
      <c r="I5" s="120"/>
      <c r="J5" s="81" t="str">
        <f t="shared" si="0"/>
        <v>Completed</v>
      </c>
      <c r="K5" s="107"/>
      <c r="L5" s="107"/>
      <c r="M5" s="4"/>
      <c r="N5" s="118"/>
      <c r="O5" s="107"/>
    </row>
    <row r="6" spans="1:15">
      <c r="A6" s="115" t="s">
        <v>288</v>
      </c>
      <c r="B6" s="109" t="s">
        <v>289</v>
      </c>
      <c r="C6" s="107"/>
      <c r="D6" s="81" t="s">
        <v>113</v>
      </c>
      <c r="E6" s="81" t="s">
        <v>24</v>
      </c>
      <c r="F6" s="5" t="str">
        <f>IF(D6="Amina",A6&amp;"_AZ",IF(D6="Perry",A6&amp;"_PB",IF(D6="Gina",A6&amp;"_GB",IF(D6="Cameron",A6&amp;"_CA",IF(D6="Bruno",A6&amp;"_BDS",IF(D6="Daniel",A6&amp;"_DR",IF(D6="Monet",A6&amp;"_MW","")))))))</f>
        <v>2016-04-04_G-003_DR</v>
      </c>
      <c r="G6" s="83">
        <v>42604</v>
      </c>
      <c r="H6" s="83">
        <v>42612</v>
      </c>
      <c r="I6" s="119">
        <v>42629</v>
      </c>
      <c r="J6" s="81" t="str">
        <f t="shared" si="0"/>
        <v>Completed</v>
      </c>
      <c r="K6" s="107"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07" t="s">
        <v>0</v>
      </c>
      <c r="M6" s="4"/>
      <c r="N6" s="117" t="s">
        <v>25</v>
      </c>
      <c r="O6" s="107" t="s">
        <v>290</v>
      </c>
    </row>
    <row r="7" spans="1:15">
      <c r="A7" s="118"/>
      <c r="B7" s="107"/>
      <c r="C7" s="107"/>
      <c r="D7" s="81" t="s">
        <v>161</v>
      </c>
      <c r="E7" s="81" t="s">
        <v>24</v>
      </c>
      <c r="F7" s="5" t="str">
        <f>IF(D7="Amina",A6&amp;"_AZ",IF(D7="Perry",A6&amp;"_PB",IF(D7="Gina",A6&amp;"_GB",IF(D7="Cameron",A6&amp;"_CA",IF(D7="Bruno",A6&amp;"_BDS",IF(D7="Daniel",A6&amp;"_DR",IF(D7="Monet",A6&amp;"_MW","")))))))</f>
        <v>2016-04-04_G-003_BDS</v>
      </c>
      <c r="G7" s="83">
        <v>42615</v>
      </c>
      <c r="H7" s="83">
        <v>42619</v>
      </c>
      <c r="I7" s="120"/>
      <c r="J7" s="81" t="str">
        <f t="shared" si="0"/>
        <v>Completed</v>
      </c>
      <c r="K7" s="107"/>
      <c r="L7" s="107"/>
      <c r="M7" s="4"/>
      <c r="N7" s="118"/>
      <c r="O7" s="107"/>
    </row>
    <row r="8" spans="1:15">
      <c r="A8" s="115" t="s">
        <v>291</v>
      </c>
      <c r="B8" s="115" t="s">
        <v>292</v>
      </c>
      <c r="C8" s="117"/>
      <c r="D8" s="81" t="s">
        <v>161</v>
      </c>
      <c r="E8" s="81" t="s">
        <v>24</v>
      </c>
      <c r="F8" s="5" t="str">
        <f>IF(D8="Amina",A8&amp;"_AZ",IF(D8="Perry",A8&amp;"_PB",IF(D8="Gina",A8&amp;"_GB",IF(D8="Cameron",A8&amp;"_CA",IF(D8="Bruno",A8&amp;"_BDS",IF(D8="Daniel",A8&amp;"_DR",IF(D8="Monet",A8&amp;"_MW","")))))))</f>
        <v>2016-04-04_G-004_BDS</v>
      </c>
      <c r="G8" s="83">
        <v>42608</v>
      </c>
      <c r="H8" s="83">
        <v>42612</v>
      </c>
      <c r="I8" s="132" t="s">
        <v>293</v>
      </c>
      <c r="J8" s="81" t="str">
        <f t="shared" si="0"/>
        <v>Completed</v>
      </c>
      <c r="K8" s="117"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7" t="s">
        <v>0</v>
      </c>
      <c r="M8" s="4"/>
      <c r="N8" s="117" t="s">
        <v>25</v>
      </c>
      <c r="O8" s="117" t="s">
        <v>294</v>
      </c>
    </row>
    <row r="9" spans="1:15">
      <c r="A9" s="123"/>
      <c r="B9" s="123"/>
      <c r="C9" s="124"/>
      <c r="D9" s="81" t="s">
        <v>23</v>
      </c>
      <c r="E9" s="81" t="s">
        <v>24</v>
      </c>
      <c r="F9" s="5" t="str">
        <f>IF(D9="Amina",A8&amp;"_AZ",IF(D9="Perry",A8&amp;"_PB",IF(D9="Gina",A8&amp;"_GB",IF(D9="Cameron",A8&amp;"_CA",IF(D9="Bruno",A8&amp;"_BDS",IF(D9="Daniel",A8&amp;"_DR",IF(D9="Monet",A8&amp;"_MW","")))))))</f>
        <v>2016-04-04_G-004_CA</v>
      </c>
      <c r="G9" s="83">
        <v>42615</v>
      </c>
      <c r="H9" s="83">
        <v>42620</v>
      </c>
      <c r="I9" s="125"/>
      <c r="J9" s="81" t="str">
        <f t="shared" si="0"/>
        <v>Completed</v>
      </c>
      <c r="K9" s="124"/>
      <c r="L9" s="124"/>
      <c r="M9" s="4"/>
      <c r="N9" s="124"/>
      <c r="O9" s="124"/>
    </row>
    <row r="10" spans="1:15">
      <c r="A10" s="115" t="s">
        <v>295</v>
      </c>
      <c r="B10" s="109" t="s">
        <v>296</v>
      </c>
      <c r="C10" s="107"/>
      <c r="D10" s="81" t="s">
        <v>30</v>
      </c>
      <c r="E10" s="81" t="s">
        <v>24</v>
      </c>
      <c r="F10" s="5" t="str">
        <f>IF(D10="Amina",A10&amp;"_AZ",IF(D10="Perry",A10&amp;"_PB",IF(D10="Gina",A10&amp;"_GB",IF(D10="Cameron",A10&amp;"_CA",IF(D10="Bruno",A10&amp;"_BDS",IF(D10="Daniel",A10&amp;"_DR",IF(D10="Monet",A10&amp;"_MW","")))))))</f>
        <v>2016-04-04_G-005_PB</v>
      </c>
      <c r="G10" s="83">
        <v>42613</v>
      </c>
      <c r="H10" s="83">
        <v>42615</v>
      </c>
      <c r="I10" s="119">
        <v>42615</v>
      </c>
      <c r="J10" s="81" t="str">
        <f t="shared" si="0"/>
        <v>Completed</v>
      </c>
      <c r="K10" s="107"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07" t="s">
        <v>0</v>
      </c>
      <c r="M10" s="4"/>
      <c r="N10" s="117" t="s">
        <v>25</v>
      </c>
      <c r="O10" s="107" t="s">
        <v>297</v>
      </c>
    </row>
    <row r="11" spans="1:15">
      <c r="A11" s="118"/>
      <c r="B11" s="107"/>
      <c r="C11" s="107"/>
      <c r="D11" s="81" t="s">
        <v>161</v>
      </c>
      <c r="E11" s="81" t="s">
        <v>24</v>
      </c>
      <c r="F11" s="5" t="str">
        <f>IF(D11="Amina",A10&amp;"_AZ",IF(D11="Perry",A10&amp;"_PB",IF(D11="Gina",A10&amp;"_GB",IF(D11="Cameron",A10&amp;"_CA",IF(D11="Bruno",A10&amp;"_BDS",IF(D11="Daniel",A10&amp;"_DR",IF(D11="Monet",A10&amp;"_MW","")))))))</f>
        <v>2016-04-04_G-005_BDS</v>
      </c>
      <c r="G11" s="83">
        <v>42614</v>
      </c>
      <c r="H11" s="83">
        <v>42615</v>
      </c>
      <c r="I11" s="120"/>
      <c r="J11" s="81" t="str">
        <f t="shared" si="0"/>
        <v>Completed</v>
      </c>
      <c r="K11" s="107"/>
      <c r="L11" s="107"/>
      <c r="M11" s="4"/>
      <c r="N11" s="118"/>
      <c r="O11" s="107"/>
    </row>
    <row r="12" spans="1:15">
      <c r="A12" s="109" t="s">
        <v>298</v>
      </c>
      <c r="B12" s="109" t="s">
        <v>299</v>
      </c>
      <c r="C12" s="107"/>
      <c r="D12" s="81" t="s">
        <v>32</v>
      </c>
      <c r="E12" s="81" t="s">
        <v>24</v>
      </c>
      <c r="F12" s="5" t="str">
        <f>IF(D12="Amina",A12&amp;"_AZ",IF(D12="Perry",A12&amp;"_PB",IF(D12="Gina",A12&amp;"_GB",IF(D12="Cameron",A12&amp;"_CA",IF(D12="Bruno",A12&amp;"_BDS",IF(D12="Daniel",A12&amp;"_DR",IF(D12="Monet",A12&amp;"_MW","")))))))</f>
        <v>2016-04-04_R-001 _AZ</v>
      </c>
      <c r="G12" s="83">
        <v>42620</v>
      </c>
      <c r="H12" s="83">
        <v>42621</v>
      </c>
      <c r="I12" s="119"/>
      <c r="J12" s="81" t="str">
        <f t="shared" si="0"/>
        <v>Completed</v>
      </c>
      <c r="K12" s="107" t="s">
        <v>0</v>
      </c>
      <c r="L12" s="107" t="s">
        <v>0</v>
      </c>
      <c r="M12" s="4"/>
      <c r="N12" s="117" t="s">
        <v>25</v>
      </c>
      <c r="O12" s="107" t="s">
        <v>300</v>
      </c>
    </row>
    <row r="13" spans="1:15">
      <c r="A13" s="107"/>
      <c r="B13" s="107"/>
      <c r="C13" s="107"/>
      <c r="D13" s="81" t="s">
        <v>23</v>
      </c>
      <c r="E13" s="81" t="s">
        <v>24</v>
      </c>
      <c r="F13" s="5" t="str">
        <f>IF(D13="Amina",A12&amp;"_AZ",IF(D13="Perry",A12&amp;"_PB",IF(D13="Gina",A12&amp;"_GB",IF(D13="Cameron",A12&amp;"_CA",IF(D13="Bruno",A12&amp;"_BDS",IF(D13="Daniel",A12&amp;"_DR",IF(D13="Monet",A12&amp;"_MW","")))))))</f>
        <v>2016-04-04_R-001 _CA</v>
      </c>
      <c r="G13" s="83">
        <v>42625</v>
      </c>
      <c r="H13" s="83">
        <v>42628</v>
      </c>
      <c r="I13" s="120"/>
      <c r="J13" s="81" t="str">
        <f t="shared" si="0"/>
        <v>Completed</v>
      </c>
      <c r="K13" s="107"/>
      <c r="L13" s="107"/>
      <c r="M13" s="4"/>
      <c r="N13" s="118"/>
      <c r="O13" s="107"/>
    </row>
    <row r="14" spans="1:15">
      <c r="A14" s="109" t="s">
        <v>301</v>
      </c>
      <c r="B14" s="109" t="s">
        <v>302</v>
      </c>
      <c r="C14" s="107"/>
      <c r="D14" s="81" t="s">
        <v>30</v>
      </c>
      <c r="E14" s="81" t="s">
        <v>24</v>
      </c>
      <c r="F14" s="5" t="str">
        <f>IF(D14="Amina",A14&amp;"_AZ",IF(D14="Perry",A14&amp;"_PB",IF(D14="Gina",A14&amp;"_GB",IF(D14="Cameron",A14&amp;"_CA",IF(D14="Bruno",A14&amp;"_BDS",IF(D14="Daniel",A14&amp;"_DR",IF(D14="Monet",A14&amp;"_MW","")))))))</f>
        <v>2016-04-04_R-002_PB</v>
      </c>
      <c r="G14" s="83">
        <v>42619</v>
      </c>
      <c r="H14" s="83">
        <v>42625</v>
      </c>
      <c r="I14" s="119">
        <v>42641</v>
      </c>
      <c r="J14" s="81" t="str">
        <f t="shared" si="0"/>
        <v>Completed</v>
      </c>
      <c r="K14" s="107"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07" t="s">
        <v>0</v>
      </c>
      <c r="M14" s="4"/>
      <c r="N14" s="117" t="s">
        <v>25</v>
      </c>
      <c r="O14" s="107" t="s">
        <v>303</v>
      </c>
    </row>
    <row r="15" spans="1:15">
      <c r="A15" s="107"/>
      <c r="B15" s="107"/>
      <c r="C15" s="107"/>
      <c r="D15" s="81" t="s">
        <v>23</v>
      </c>
      <c r="E15" s="81" t="s">
        <v>24</v>
      </c>
      <c r="F15" s="5" t="str">
        <f>IF(D15="Amina",A14&amp;"_AZ",IF(D15="Perry",A14&amp;"_PB",IF(D15="Gina",A14&amp;"_GB",IF(D15="Cameron",A14&amp;"_CA",IF(D15="Bruno",A14&amp;"_BDS",IF(D15="Daniel",A14&amp;"_DR",IF(D15="Monet",A14&amp;"_MW","")))))))</f>
        <v>2016-04-04_R-002_CA</v>
      </c>
      <c r="G15" s="83">
        <v>42629</v>
      </c>
      <c r="H15" s="83">
        <v>42634</v>
      </c>
      <c r="I15" s="120"/>
      <c r="J15" s="81" t="str">
        <f t="shared" si="0"/>
        <v>Completed</v>
      </c>
      <c r="K15" s="107"/>
      <c r="L15" s="107"/>
      <c r="M15" s="4"/>
      <c r="N15" s="118"/>
      <c r="O15" s="107"/>
    </row>
    <row r="16" spans="1:15">
      <c r="A16" s="109" t="s">
        <v>304</v>
      </c>
      <c r="B16" s="109" t="s">
        <v>305</v>
      </c>
      <c r="C16" s="107"/>
      <c r="D16" s="81" t="s">
        <v>161</v>
      </c>
      <c r="E16" s="81" t="s">
        <v>24</v>
      </c>
      <c r="F16" s="5" t="str">
        <f>IF(D16="Amina",A16&amp;"_AZ",IF(D16="Perry",A16&amp;"_PB",IF(D16="Gina",A16&amp;"_GB",IF(D16="Cameron",A16&amp;"_CA",IF(D16="Bruno",A16&amp;"_BDS",IF(D16="Daniel",A16&amp;"_DR",IF(D16="Monet",A16&amp;"_MW","")))))))</f>
        <v>2016-04-04_R-003_BDS</v>
      </c>
      <c r="G16" s="83">
        <v>42620</v>
      </c>
      <c r="H16" s="83">
        <v>42622</v>
      </c>
      <c r="I16" s="119">
        <v>42632</v>
      </c>
      <c r="J16" s="81" t="str">
        <f t="shared" si="0"/>
        <v>Completed</v>
      </c>
      <c r="K16" s="107"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07" t="s">
        <v>0</v>
      </c>
      <c r="M16" s="4"/>
      <c r="N16" s="117" t="s">
        <v>25</v>
      </c>
      <c r="O16" s="107" t="s">
        <v>306</v>
      </c>
    </row>
    <row r="17" spans="1:15">
      <c r="A17" s="107"/>
      <c r="B17" s="107"/>
      <c r="C17" s="107"/>
      <c r="D17" s="81" t="s">
        <v>32</v>
      </c>
      <c r="E17" s="81" t="s">
        <v>24</v>
      </c>
      <c r="F17" s="5" t="str">
        <f>IF(D17="Amina",A16&amp;"_AZ",IF(D17="Perry",A16&amp;"_PB",IF(D17="Gina",A16&amp;"_GB",IF(D17="Cameron",A16&amp;"_CA",IF(D17="Bruno",A16&amp;"_BDS",IF(D17="Daniel",A16&amp;"_DR",IF(D17="Monet",A16&amp;"_MW","")))))))</f>
        <v>2016-04-04_R-003_AZ</v>
      </c>
      <c r="G17" s="83">
        <v>42621</v>
      </c>
      <c r="H17" s="83">
        <v>42627</v>
      </c>
      <c r="I17" s="120"/>
      <c r="J17" s="81" t="str">
        <f t="shared" si="0"/>
        <v>Completed</v>
      </c>
      <c r="K17" s="107"/>
      <c r="L17" s="107"/>
      <c r="M17" s="4"/>
      <c r="N17" s="118"/>
      <c r="O17" s="107"/>
    </row>
    <row r="18" spans="1:15">
      <c r="A18" s="109" t="s">
        <v>307</v>
      </c>
      <c r="B18" s="109" t="s">
        <v>308</v>
      </c>
      <c r="C18" s="107"/>
      <c r="D18" s="81" t="s">
        <v>27</v>
      </c>
      <c r="E18" s="81" t="s">
        <v>24</v>
      </c>
      <c r="F18" s="5" t="str">
        <f>IF(D18="Amina",A18&amp;"_AZ",IF(D18="Perry",A18&amp;"_PB",IF(D18="Gina",A18&amp;"_GB",IF(D18="Cameron",A18&amp;"_CA",IF(D18="Bruno",A18&amp;"_BDS",IF(D18="Daniel",A18&amp;"_DR",IF(D18="Monet",A18&amp;"_MW","")))))))</f>
        <v>2016-04-04_R-004_GB</v>
      </c>
      <c r="G18" s="83">
        <v>42626</v>
      </c>
      <c r="H18" s="83">
        <v>42627</v>
      </c>
      <c r="I18" s="119">
        <v>42635</v>
      </c>
      <c r="J18" s="81" t="str">
        <f t="shared" si="0"/>
        <v>Completed</v>
      </c>
      <c r="K18" s="107"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07" t="s">
        <v>0</v>
      </c>
      <c r="M18" s="4" t="s">
        <v>309</v>
      </c>
      <c r="N18" s="117" t="s">
        <v>25</v>
      </c>
      <c r="O18" s="107" t="s">
        <v>310</v>
      </c>
    </row>
    <row r="19" spans="1:15">
      <c r="A19" s="107"/>
      <c r="B19" s="107"/>
      <c r="C19" s="107"/>
      <c r="D19" s="81" t="s">
        <v>161</v>
      </c>
      <c r="E19" s="81" t="s">
        <v>24</v>
      </c>
      <c r="F19" s="5" t="str">
        <f>IF(D19="Amina",A18&amp;"_AZ",IF(D19="Perry",A18&amp;"_PB",IF(D19="Gina",A18&amp;"_GB",IF(D19="Cameron",A18&amp;"_CA",IF(D19="Bruno",A18&amp;"_BDS",IF(D19="Daniel",A18&amp;"_DR",IF(D19="Monet",A18&amp;"_MW","")))))))</f>
        <v>2016-04-04_R-004_BDS</v>
      </c>
      <c r="G19" s="83">
        <v>42626</v>
      </c>
      <c r="H19" s="83">
        <v>42627</v>
      </c>
      <c r="I19" s="120"/>
      <c r="J19" s="81" t="str">
        <f t="shared" si="0"/>
        <v>Completed</v>
      </c>
      <c r="K19" s="107"/>
      <c r="L19" s="107"/>
      <c r="M19" s="4"/>
      <c r="N19" s="118"/>
      <c r="O19" s="107"/>
    </row>
    <row r="20" spans="1:15">
      <c r="A20" s="109" t="s">
        <v>311</v>
      </c>
      <c r="B20" s="109" t="s">
        <v>312</v>
      </c>
      <c r="C20" s="107"/>
      <c r="D20" s="81" t="s">
        <v>27</v>
      </c>
      <c r="E20" s="81" t="s">
        <v>24</v>
      </c>
      <c r="F20" s="5" t="str">
        <f>IF(D20="Amina",A20&amp;"_AZ",IF(D20="Perry",A20&amp;"_PB",IF(D20="Gina",A20&amp;"_GB",IF(D20="Cameron",A20&amp;"_CA",IF(D20="Bruno",A20&amp;"_BDS",IF(D20="Daniel",A20&amp;"_DR",IF(D20="Monet",A20&amp;"_MW","")))))))</f>
        <v>2016-04-04_R-005_GB</v>
      </c>
      <c r="G20" s="83">
        <v>42627</v>
      </c>
      <c r="H20" s="83">
        <v>42635</v>
      </c>
      <c r="I20" s="119">
        <v>42647</v>
      </c>
      <c r="J20" s="81" t="str">
        <f t="shared" si="0"/>
        <v>Completed</v>
      </c>
      <c r="K20" s="107" t="s">
        <v>0</v>
      </c>
      <c r="L20" s="107" t="s">
        <v>0</v>
      </c>
      <c r="M20" s="4" t="s">
        <v>313</v>
      </c>
      <c r="N20" s="117" t="s">
        <v>25</v>
      </c>
      <c r="O20" s="107" t="s">
        <v>314</v>
      </c>
    </row>
    <row r="21" spans="1:15">
      <c r="A21" s="107"/>
      <c r="B21" s="107"/>
      <c r="C21" s="107"/>
      <c r="D21" s="81" t="s">
        <v>32</v>
      </c>
      <c r="E21" s="81" t="s">
        <v>24</v>
      </c>
      <c r="F21" s="5" t="str">
        <f>IF(D21="Amina",A20&amp;"_AZ",IF(D21="Perry",A20&amp;"_PB",IF(D21="Gina",A20&amp;"_GB",IF(D21="Cameron",A20&amp;"_CA",IF(D21="Bruno",A20&amp;"_BDS",IF(D21="Daniel",A20&amp;"_DR",IF(D21="Monet",A20&amp;"_MW","")))))))</f>
        <v>2016-04-04_R-005_AZ</v>
      </c>
      <c r="G21" s="83">
        <v>42626</v>
      </c>
      <c r="H21" s="83">
        <v>42633</v>
      </c>
      <c r="I21" s="120"/>
      <c r="J21" s="81" t="str">
        <f t="shared" si="0"/>
        <v>Completed</v>
      </c>
      <c r="K21" s="107"/>
      <c r="L21" s="107"/>
      <c r="M21" s="4"/>
      <c r="N21" s="118"/>
      <c r="O21" s="107"/>
    </row>
    <row r="22" spans="1:15">
      <c r="A22" s="115" t="s">
        <v>315</v>
      </c>
      <c r="B22" s="115" t="s">
        <v>316</v>
      </c>
      <c r="C22" s="117"/>
      <c r="D22" s="81" t="s">
        <v>23</v>
      </c>
      <c r="E22" s="81" t="s">
        <v>24</v>
      </c>
      <c r="F22" s="5" t="str">
        <f>IF(D22="Amina",A22&amp;"_AZ",IF(D22="Perry",A22&amp;"_PB",IF(D22="Gina",A22&amp;"_GB",IF(D22="Cameron",A22&amp;"_CA",IF(D22="Bruno",A22&amp;"_BDS",IF(D22="Daniel",A22&amp;"_DR",IF(D22="Monet",A22&amp;"_MW","")))))))</f>
        <v>2016-04-04_R-006_CA</v>
      </c>
      <c r="G22" s="83">
        <v>42621</v>
      </c>
      <c r="H22" s="83">
        <v>42625</v>
      </c>
      <c r="I22" s="119">
        <v>42642</v>
      </c>
      <c r="J22" s="81" t="str">
        <f t="shared" si="0"/>
        <v>Completed</v>
      </c>
      <c r="K22" s="117"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7" t="s">
        <v>0</v>
      </c>
      <c r="M22" s="4" t="s">
        <v>317</v>
      </c>
      <c r="N22" s="117" t="s">
        <v>25</v>
      </c>
      <c r="O22" s="117" t="s">
        <v>318</v>
      </c>
    </row>
    <row r="23" spans="1:15">
      <c r="A23" s="123"/>
      <c r="B23" s="124"/>
      <c r="C23" s="124"/>
      <c r="D23" s="81" t="s">
        <v>30</v>
      </c>
      <c r="E23" s="81" t="s">
        <v>24</v>
      </c>
      <c r="F23" s="5" t="str">
        <f>IF(D23="Amina",A22&amp;"_AZ",IF(D23="Perry",A22&amp;"_PB",IF(D23="Gina",A22&amp;"_GB",IF(D23="Cameron",A22&amp;"_CA",IF(D23="Bruno",A22&amp;"_BDS",IF(D23="Daniel",A22&amp;"_DR",IF(D23="Monet",A22&amp;"_MW","")))))))</f>
        <v>2016-04-04_R-006_PB</v>
      </c>
      <c r="G23" s="83">
        <v>42626</v>
      </c>
      <c r="H23" s="83">
        <v>42628</v>
      </c>
      <c r="I23" s="125"/>
      <c r="J23" s="81" t="str">
        <f t="shared" si="0"/>
        <v>Completed</v>
      </c>
      <c r="K23" s="124"/>
      <c r="L23" s="124"/>
      <c r="M23" s="4" t="s">
        <v>319</v>
      </c>
      <c r="N23" s="124"/>
      <c r="O23" s="124"/>
    </row>
    <row r="24" spans="1:15">
      <c r="A24" s="109" t="s">
        <v>320</v>
      </c>
      <c r="B24" s="109" t="s">
        <v>321</v>
      </c>
      <c r="C24" s="107"/>
      <c r="D24" s="81" t="s">
        <v>23</v>
      </c>
      <c r="E24" s="81" t="s">
        <v>24</v>
      </c>
      <c r="F24" s="5" t="str">
        <f>IF(D24="Amina",A24&amp;"_AZ",IF(D24="Perry",A24&amp;"_PB",IF(D24="Gina",A24&amp;"_GB",IF(D24="Cameron",A24&amp;"_CA",IF(D24="Bruno",A24&amp;"_BDS",IF(D24="Daniel",A24&amp;"_DR",IF(D24="Monet",A24&amp;"_MW","")))))))</f>
        <v>2016-04-04_R-007_CA</v>
      </c>
      <c r="G24" s="83">
        <v>42620</v>
      </c>
      <c r="H24" s="83">
        <v>42621</v>
      </c>
      <c r="I24" s="119">
        <v>42628</v>
      </c>
      <c r="J24" s="81" t="str">
        <f t="shared" si="0"/>
        <v>Completed</v>
      </c>
      <c r="K24" s="107"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31" t="s">
        <v>0</v>
      </c>
      <c r="M24" s="4"/>
      <c r="N24" s="117" t="s">
        <v>25</v>
      </c>
      <c r="O24" s="107" t="s">
        <v>322</v>
      </c>
    </row>
    <row r="25" spans="1:15">
      <c r="A25" s="107"/>
      <c r="B25" s="107"/>
      <c r="C25" s="107"/>
      <c r="D25" s="81" t="s">
        <v>161</v>
      </c>
      <c r="E25" s="81" t="s">
        <v>24</v>
      </c>
      <c r="F25" s="5" t="str">
        <f>IF(D25="Amina",A24&amp;"_AZ",IF(D25="Perry",A24&amp;"_PB",IF(D25="Gina",A24&amp;"_GB",IF(D25="Cameron",A24&amp;"_CA",IF(D25="Bruno",A24&amp;"_BDS",IF(D25="Daniel",A24&amp;"_DR",IF(D25="Monet",A24&amp;"_MW","")))))))</f>
        <v>2016-04-04_R-007_BDS</v>
      </c>
      <c r="G25" s="83">
        <v>42625</v>
      </c>
      <c r="H25" s="83">
        <v>42626</v>
      </c>
      <c r="I25" s="120"/>
      <c r="J25" s="81" t="str">
        <f t="shared" si="0"/>
        <v>Completed</v>
      </c>
      <c r="K25" s="107"/>
      <c r="L25" s="131"/>
      <c r="M25" s="4"/>
      <c r="N25" s="118"/>
      <c r="O25" s="107"/>
    </row>
    <row r="26" spans="1:15">
      <c r="A26" s="109" t="s">
        <v>323</v>
      </c>
      <c r="B26" s="109" t="s">
        <v>324</v>
      </c>
      <c r="C26" s="107"/>
      <c r="D26" s="81" t="s">
        <v>23</v>
      </c>
      <c r="E26" s="81" t="s">
        <v>24</v>
      </c>
      <c r="F26" s="5" t="str">
        <f>IF(D26="Amina",A26&amp;"_AZ",IF(D26="Perry",A26&amp;"_PB",IF(D26="Gina",A26&amp;"_GB",IF(D26="Cameron",A26&amp;"_CA",IF(D26="Bruno",A26&amp;"_BDS",IF(D26="Daniel",A26&amp;"_DR",IF(D26="Monet",A26&amp;"_MW","")))))))</f>
        <v>2016-04-04_R-008_CA</v>
      </c>
      <c r="G26" s="83">
        <v>42628</v>
      </c>
      <c r="H26" s="83">
        <v>42629</v>
      </c>
      <c r="I26" s="119">
        <v>42634</v>
      </c>
      <c r="J26" s="81" t="str">
        <f t="shared" si="0"/>
        <v>Completed</v>
      </c>
      <c r="K26" s="107"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07" t="s">
        <v>0</v>
      </c>
      <c r="M26" s="4"/>
      <c r="N26" s="117" t="s">
        <v>25</v>
      </c>
      <c r="O26" s="107" t="s">
        <v>325</v>
      </c>
    </row>
    <row r="27" spans="1:15">
      <c r="A27" s="107"/>
      <c r="B27" s="107"/>
      <c r="C27" s="107"/>
      <c r="D27" s="81" t="s">
        <v>161</v>
      </c>
      <c r="E27" s="81" t="s">
        <v>24</v>
      </c>
      <c r="F27" s="5" t="str">
        <f>IF(D27="Amina",A26&amp;"_AZ",IF(D27="Perry",A26&amp;"_PB",IF(D27="Gina",A26&amp;"_GB",IF(D27="Cameron",A26&amp;"_CA",IF(D27="Bruno",A26&amp;"_BDS",IF(D27="Daniel",A26&amp;"_DR",IF(D27="Monet",A26&amp;"_MW","")))))))</f>
        <v>2016-04-04_R-008_BDS</v>
      </c>
      <c r="G27" s="83">
        <v>42628</v>
      </c>
      <c r="H27" s="83">
        <v>42629</v>
      </c>
      <c r="I27" s="120"/>
      <c r="J27" s="81" t="str">
        <f t="shared" si="0"/>
        <v>Completed</v>
      </c>
      <c r="K27" s="107"/>
      <c r="L27" s="107"/>
      <c r="M27" s="4"/>
      <c r="N27" s="118"/>
      <c r="O27" s="107"/>
    </row>
    <row r="28" spans="1:15">
      <c r="A28" s="109" t="s">
        <v>326</v>
      </c>
      <c r="B28" s="109" t="s">
        <v>327</v>
      </c>
      <c r="C28" s="107"/>
      <c r="D28" s="81" t="s">
        <v>50</v>
      </c>
      <c r="E28" s="81"/>
      <c r="F28" s="5" t="str">
        <f>IF(D28="Amina",A28&amp;"_AZ",IF(D28="Perry",A28&amp;"_PB",IF(D28="Gina",A28&amp;"_GB",IF(D28="Cameron",A28&amp;"_CA",IF(D28="Bruno",A28&amp;"_BDS",IF(D28="Daniel",A28&amp;"_DR",IF(D28="Monet",A28&amp;"_MW","")))))))</f>
        <v/>
      </c>
      <c r="G28" s="83"/>
      <c r="H28" s="83"/>
      <c r="I28" s="119" t="s">
        <v>51</v>
      </c>
      <c r="J28" s="81" t="str">
        <f t="shared" si="0"/>
        <v/>
      </c>
      <c r="K28" s="107" t="s">
        <v>1</v>
      </c>
      <c r="L28" s="107" t="str">
        <f>IF(K28="Untraceable","Ignore",IF(K28="Incomplete","Ignore",IF(K28="Other","Ignore","")))</f>
        <v>Ignore</v>
      </c>
      <c r="M28" s="4"/>
      <c r="N28" s="117" t="s">
        <v>53</v>
      </c>
      <c r="O28" s="107"/>
    </row>
    <row r="29" spans="1:15">
      <c r="A29" s="107"/>
      <c r="B29" s="107"/>
      <c r="C29" s="107"/>
      <c r="D29" s="81" t="s">
        <v>50</v>
      </c>
      <c r="E29" s="81"/>
      <c r="F29" s="5" t="str">
        <f>IF(D29="Amina",A28&amp;"_AZ",IF(D29="Perry",A28&amp;"_PB",IF(D29="Gina",A28&amp;"_GB",IF(D29="Cameron",A28&amp;"_CA",IF(D29="Bruno",A28&amp;"_BDS",IF(D29="Daniel",A28&amp;"_DR",IF(D29="Monet",A28&amp;"_MW","")))))))</f>
        <v/>
      </c>
      <c r="G29" s="83"/>
      <c r="H29" s="83"/>
      <c r="I29" s="120"/>
      <c r="J29" s="81" t="str">
        <f t="shared" si="0"/>
        <v/>
      </c>
      <c r="K29" s="107"/>
      <c r="L29" s="107"/>
      <c r="M29" s="4"/>
      <c r="N29" s="118"/>
      <c r="O29" s="107"/>
    </row>
    <row r="30" spans="1:15">
      <c r="A30" s="109" t="s">
        <v>328</v>
      </c>
      <c r="B30" s="109" t="s">
        <v>329</v>
      </c>
      <c r="C30" s="107"/>
      <c r="D30" s="81" t="s">
        <v>161</v>
      </c>
      <c r="E30" s="81" t="s">
        <v>24</v>
      </c>
      <c r="F30" s="5" t="str">
        <f>IF(D30="Amina",A30&amp;"_AZ",IF(D30="Perry",A30&amp;"_PB",IF(D30="Gina",A30&amp;"_GB",IF(D30="Cameron",A30&amp;"_CA",IF(D30="Bruno",A30&amp;"_BDS",IF(D30="Daniel",A30&amp;"_DR",IF(D30="Monet",A30&amp;"_MW","")))))))</f>
        <v>2016-04-04_R-010_BDS</v>
      </c>
      <c r="G30" s="83">
        <v>42642</v>
      </c>
      <c r="H30" s="83">
        <v>42643</v>
      </c>
      <c r="I30" s="119">
        <v>42646</v>
      </c>
      <c r="J30" s="81" t="str">
        <f t="shared" si="0"/>
        <v>Completed</v>
      </c>
      <c r="K30" s="107" t="s">
        <v>2</v>
      </c>
      <c r="L30" s="107" t="s">
        <v>0</v>
      </c>
      <c r="M30" s="6" t="s">
        <v>330</v>
      </c>
      <c r="N30" s="117" t="s">
        <v>53</v>
      </c>
      <c r="O30" s="107"/>
    </row>
    <row r="31" spans="1:15">
      <c r="A31" s="107"/>
      <c r="B31" s="107"/>
      <c r="C31" s="107"/>
      <c r="D31" s="81" t="s">
        <v>23</v>
      </c>
      <c r="E31" s="81" t="s">
        <v>24</v>
      </c>
      <c r="F31" s="5" t="str">
        <f>IF(D31="Amina",A30&amp;"_AZ",IF(D31="Perry",A30&amp;"_PB",IF(D31="Gina",A30&amp;"_GB",IF(D31="Cameron",A30&amp;"_CA",IF(D31="Bruno",A30&amp;"_BDS",IF(D31="Daniel",A30&amp;"_DR",IF(D31="Monet",A30&amp;"_MW","")))))))</f>
        <v>2016-04-04_R-010_CA</v>
      </c>
      <c r="G31" s="83">
        <v>42642</v>
      </c>
      <c r="H31" s="83">
        <v>42646</v>
      </c>
      <c r="I31" s="120"/>
      <c r="J31" s="81" t="str">
        <f t="shared" si="0"/>
        <v>Completed</v>
      </c>
      <c r="K31" s="107"/>
      <c r="L31" s="107"/>
      <c r="M31" s="4" t="s">
        <v>331</v>
      </c>
      <c r="N31" s="118"/>
      <c r="O31" s="107"/>
    </row>
    <row r="32" spans="1:15">
      <c r="A32" s="109" t="s">
        <v>332</v>
      </c>
      <c r="B32" s="109" t="s">
        <v>333</v>
      </c>
      <c r="C32" s="107"/>
      <c r="D32" s="81" t="s">
        <v>23</v>
      </c>
      <c r="E32" s="81" t="s">
        <v>24</v>
      </c>
      <c r="F32" s="5" t="str">
        <f>IF(D32="Amina",A32&amp;"_AZ",IF(D32="Perry",A32&amp;"_PB",IF(D32="Gina",A32&amp;"_GB",IF(D32="Cameron",A32&amp;"_CA",IF(D32="Bruno",A32&amp;"_BDS",IF(D32="Daniel",A32&amp;"_DR",IF(D32="Monet",A32&amp;"_MW","")))))))</f>
        <v>2016-04-04_R-011_CA</v>
      </c>
      <c r="G32" s="83">
        <v>42634</v>
      </c>
      <c r="H32" s="83">
        <v>42636</v>
      </c>
      <c r="I32" s="119">
        <v>42647</v>
      </c>
      <c r="J32" s="81" t="str">
        <f t="shared" si="0"/>
        <v>Completed</v>
      </c>
      <c r="K32" s="107"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07" t="s">
        <v>0</v>
      </c>
      <c r="M32" s="4" t="s">
        <v>334</v>
      </c>
      <c r="N32" s="117" t="s">
        <v>25</v>
      </c>
      <c r="O32" s="107" t="s">
        <v>335</v>
      </c>
    </row>
    <row r="33" spans="1:15">
      <c r="A33" s="107"/>
      <c r="B33" s="107"/>
      <c r="C33" s="107"/>
      <c r="D33" s="81" t="s">
        <v>32</v>
      </c>
      <c r="E33" s="81" t="s">
        <v>24</v>
      </c>
      <c r="F33" s="5" t="str">
        <f>IF(D33="Amina",A32&amp;"_AZ",IF(D33="Perry",A32&amp;"_PB",IF(D33="Gina",A32&amp;"_GB",IF(D33="Cameron",A32&amp;"_CA",IF(D33="Bruno",A32&amp;"_BDS",IF(D33="Daniel",A32&amp;"_DR",IF(D33="Monet",A32&amp;"_MW","")))))))</f>
        <v>2016-04-04_R-011_AZ</v>
      </c>
      <c r="G33" s="83">
        <v>42640</v>
      </c>
      <c r="H33" s="83">
        <v>42643</v>
      </c>
      <c r="I33" s="120"/>
      <c r="J33" s="81" t="str">
        <f t="shared" si="0"/>
        <v>Completed</v>
      </c>
      <c r="K33" s="107"/>
      <c r="L33" s="107"/>
      <c r="M33" s="4" t="s">
        <v>336</v>
      </c>
      <c r="N33" s="118"/>
      <c r="O33" s="107"/>
    </row>
    <row r="34" spans="1:15">
      <c r="A34" s="109" t="s">
        <v>337</v>
      </c>
      <c r="B34" s="109" t="s">
        <v>338</v>
      </c>
      <c r="C34" s="107"/>
      <c r="D34" s="81" t="s">
        <v>161</v>
      </c>
      <c r="E34" s="81" t="s">
        <v>24</v>
      </c>
      <c r="F34" s="5" t="str">
        <f>IF(D34="Amina",A34&amp;"_AZ",IF(D34="Perry",A34&amp;"_PB",IF(D34="Gina",A34&amp;"_GB",IF(D34="Cameron",A34&amp;"_CA",IF(D34="Bruno",A34&amp;"_BDS",IF(D34="Daniel",A34&amp;"_DR",IF(D34="Monet",A34&amp;"_MW","")))))))</f>
        <v>2016-04-04_R-012_BDS</v>
      </c>
      <c r="G34" s="83">
        <v>42635</v>
      </c>
      <c r="H34" s="83">
        <v>42640</v>
      </c>
      <c r="I34" s="119">
        <v>42653</v>
      </c>
      <c r="J34" s="81" t="str">
        <f t="shared" si="0"/>
        <v>Completed</v>
      </c>
      <c r="K34" s="107"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07" t="s">
        <v>0</v>
      </c>
      <c r="M34" s="4" t="s">
        <v>339</v>
      </c>
      <c r="N34" s="117" t="s">
        <v>25</v>
      </c>
      <c r="O34" s="107" t="s">
        <v>340</v>
      </c>
    </row>
    <row r="35" spans="1:15">
      <c r="A35" s="107"/>
      <c r="B35" s="107"/>
      <c r="C35" s="107"/>
      <c r="D35" s="81" t="s">
        <v>27</v>
      </c>
      <c r="E35" s="81" t="s">
        <v>24</v>
      </c>
      <c r="F35" s="5" t="str">
        <f>IF(D35="Amina",A34&amp;"_AZ",IF(D35="Perry",A34&amp;"_PB",IF(D35="Gina",A34&amp;"_GB",IF(D35="Cameron",A34&amp;"_CA",IF(D35="Bruno",A34&amp;"_BDS",IF(D35="Daniel",A34&amp;"_DR",IF(D35="Monet",A34&amp;"_MW","")))))))</f>
        <v>2016-04-04_R-012_GB</v>
      </c>
      <c r="G35" s="83">
        <v>42640</v>
      </c>
      <c r="H35" s="85">
        <v>42653</v>
      </c>
      <c r="I35" s="120"/>
      <c r="J35" s="81" t="str">
        <f t="shared" si="0"/>
        <v>Completed</v>
      </c>
      <c r="K35" s="107"/>
      <c r="L35" s="107"/>
      <c r="M35" s="4" t="s">
        <v>341</v>
      </c>
      <c r="N35" s="118"/>
      <c r="O35" s="107"/>
    </row>
    <row r="36" spans="1:15">
      <c r="A36" s="109" t="s">
        <v>342</v>
      </c>
      <c r="B36" s="109" t="s">
        <v>343</v>
      </c>
      <c r="C36" s="107"/>
      <c r="D36" s="81" t="s">
        <v>161</v>
      </c>
      <c r="E36" s="81" t="s">
        <v>24</v>
      </c>
      <c r="F36" s="5" t="str">
        <f>IF(D36="Amina",A36&amp;"_AZ",IF(D36="Perry",A36&amp;"_PB",IF(D36="Gina",A36&amp;"_GB",IF(D36="Cameron",A36&amp;"_CA",IF(D36="Bruno",A36&amp;"_BDS",IF(D36="Daniel",A36&amp;"_DR",IF(D36="Monet",A36&amp;"_MW","")))))))</f>
        <v>2016-04-04_R-013_BDS</v>
      </c>
      <c r="G36" s="83">
        <v>42640</v>
      </c>
      <c r="H36" s="85">
        <v>42642</v>
      </c>
      <c r="I36" s="119">
        <v>42647</v>
      </c>
      <c r="J36" s="81" t="str">
        <f t="shared" si="0"/>
        <v>Completed</v>
      </c>
      <c r="K36" s="107" t="s">
        <v>2</v>
      </c>
      <c r="L36" s="107" t="s">
        <v>0</v>
      </c>
      <c r="M36" s="4" t="s">
        <v>344</v>
      </c>
      <c r="N36" s="117" t="s">
        <v>53</v>
      </c>
      <c r="O36" s="107"/>
    </row>
    <row r="37" spans="1:15">
      <c r="A37" s="107"/>
      <c r="B37" s="107"/>
      <c r="C37" s="107"/>
      <c r="D37" s="81" t="s">
        <v>113</v>
      </c>
      <c r="E37" s="81" t="s">
        <v>24</v>
      </c>
      <c r="F37" s="5" t="str">
        <f>IF(D37="Amina",A36&amp;"_AZ",IF(D37="Perry",A36&amp;"_PB",IF(D37="Gina",A36&amp;"_GB",IF(D37="Cameron",A36&amp;"_CA",IF(D37="Bruno",A36&amp;"_BDS",IF(D37="Daniel",A36&amp;"_DR",IF(D37="Monet",A36&amp;"_MW","")))))))</f>
        <v>2016-04-04_R-013_DR</v>
      </c>
      <c r="G37" s="83">
        <v>42642</v>
      </c>
      <c r="H37" s="83">
        <v>42647</v>
      </c>
      <c r="I37" s="120"/>
      <c r="J37" s="81" t="str">
        <f t="shared" si="0"/>
        <v>Completed</v>
      </c>
      <c r="K37" s="107"/>
      <c r="L37" s="107"/>
      <c r="M37" s="4" t="s">
        <v>345</v>
      </c>
      <c r="N37" s="118"/>
      <c r="O37" s="107"/>
    </row>
    <row r="38" spans="1:15">
      <c r="A38" s="109" t="s">
        <v>346</v>
      </c>
      <c r="B38" s="109" t="s">
        <v>347</v>
      </c>
      <c r="C38" s="107"/>
      <c r="D38" s="81" t="s">
        <v>32</v>
      </c>
      <c r="E38" s="81" t="s">
        <v>24</v>
      </c>
      <c r="F38" s="5" t="str">
        <f>IF(D38="Amina",A38&amp;"_AZ",IF(D38="Perry",A38&amp;"_PB",IF(D38="Gina",A38&amp;"_GB",IF(D38="Cameron",A38&amp;"_CA",IF(D38="Bruno",A38&amp;"_BDS",IF(D38="Daniel",A38&amp;"_DR",IF(D38="Monet",A38&amp;"_MW","")))))))</f>
        <v>2016-04-04_R-014_AZ</v>
      </c>
      <c r="G38" s="83">
        <v>42635</v>
      </c>
      <c r="H38" s="83">
        <v>42636</v>
      </c>
      <c r="I38" s="119">
        <v>42647</v>
      </c>
      <c r="J38" s="81" t="str">
        <f t="shared" si="0"/>
        <v>Completed</v>
      </c>
      <c r="K38" s="107" t="s">
        <v>2</v>
      </c>
      <c r="L38" s="107" t="s">
        <v>0</v>
      </c>
      <c r="M38" s="4" t="s">
        <v>348</v>
      </c>
      <c r="N38" s="117" t="s">
        <v>53</v>
      </c>
      <c r="O38" s="107"/>
    </row>
    <row r="39" spans="1:15">
      <c r="A39" s="107"/>
      <c r="B39" s="107"/>
      <c r="C39" s="107"/>
      <c r="D39" s="81" t="s">
        <v>23</v>
      </c>
      <c r="E39" s="81" t="s">
        <v>24</v>
      </c>
      <c r="F39" s="5" t="str">
        <f>IF(D39="Amina",A38&amp;"_AZ",IF(D39="Perry",A38&amp;"_PB",IF(D39="Gina",A38&amp;"_GB",IF(D39="Cameron",A38&amp;"_CA",IF(D39="Bruno",A38&amp;"_BDS",IF(D39="Daniel",A38&amp;"_DR",IF(D39="Monet",A38&amp;"_MW","")))))))</f>
        <v>2016-04-04_R-014_CA</v>
      </c>
      <c r="G39" s="83">
        <v>42636</v>
      </c>
      <c r="H39" s="85">
        <v>42639</v>
      </c>
      <c r="I39" s="120"/>
      <c r="J39" s="81" t="str">
        <f t="shared" si="0"/>
        <v>Completed</v>
      </c>
      <c r="K39" s="107"/>
      <c r="L39" s="107"/>
      <c r="M39" s="4" t="s">
        <v>349</v>
      </c>
      <c r="N39" s="118"/>
      <c r="O39" s="107"/>
    </row>
    <row r="40" spans="1:15">
      <c r="A40" s="109" t="s">
        <v>350</v>
      </c>
      <c r="B40" s="109" t="s">
        <v>351</v>
      </c>
      <c r="C40" s="107"/>
      <c r="D40" s="81" t="s">
        <v>30</v>
      </c>
      <c r="E40" s="81" t="s">
        <v>24</v>
      </c>
      <c r="F40" s="5" t="str">
        <f>IF(D40="Amina",A40&amp;"_AZ",IF(D40="Perry",A40&amp;"_PB",IF(D40="Gina",A40&amp;"_GB",IF(D40="Cameron",A40&amp;"_CA",IF(D40="Bruno",A40&amp;"_BDS",IF(D40="Daniel",A40&amp;"_DR",IF(D40="Monet",A40&amp;"_MW","")))))))</f>
        <v>2016-04-04_R-015_PB</v>
      </c>
      <c r="G40" s="83">
        <v>42636</v>
      </c>
      <c r="H40" s="83">
        <v>42639</v>
      </c>
      <c r="I40" s="119">
        <v>42639</v>
      </c>
      <c r="J40" s="81" t="str">
        <f t="shared" si="0"/>
        <v>Completed</v>
      </c>
      <c r="K40" s="107" t="s">
        <v>2</v>
      </c>
      <c r="L40" s="107" t="s">
        <v>0</v>
      </c>
      <c r="M40" s="4" t="s">
        <v>352</v>
      </c>
      <c r="N40" s="117" t="s">
        <v>53</v>
      </c>
      <c r="O40" s="107"/>
    </row>
    <row r="41" spans="1:15">
      <c r="A41" s="107"/>
      <c r="B41" s="107"/>
      <c r="C41" s="107"/>
      <c r="D41" s="81" t="s">
        <v>32</v>
      </c>
      <c r="E41" s="81" t="s">
        <v>24</v>
      </c>
      <c r="F41" s="5" t="str">
        <f>IF(D41="Amina",A40&amp;"_AZ",IF(D41="Perry",A40&amp;"_PB",IF(D41="Gina",A40&amp;"_GB",IF(D41="Cameron",A40&amp;"_CA",IF(D41="Bruno",A40&amp;"_BDS",IF(D41="Daniel",A40&amp;"_DR",IF(D41="Monet",A40&amp;"_MW","")))))))</f>
        <v>2016-04-04_R-015_AZ</v>
      </c>
      <c r="G41" s="83">
        <v>42636</v>
      </c>
      <c r="H41" s="83">
        <v>42639</v>
      </c>
      <c r="I41" s="120"/>
      <c r="J41" s="81" t="str">
        <f t="shared" si="0"/>
        <v>Completed</v>
      </c>
      <c r="K41" s="107"/>
      <c r="L41" s="107"/>
      <c r="M41" s="4"/>
      <c r="N41" s="118"/>
      <c r="O41" s="107"/>
    </row>
    <row r="42" spans="1:15">
      <c r="A42" s="109" t="s">
        <v>353</v>
      </c>
      <c r="B42" s="109" t="s">
        <v>354</v>
      </c>
      <c r="C42" s="107"/>
      <c r="D42" s="81" t="s">
        <v>113</v>
      </c>
      <c r="E42" s="81" t="s">
        <v>24</v>
      </c>
      <c r="F42" s="5" t="str">
        <f>IF(D42="Amina",A42&amp;"_AZ",IF(D42="Perry",A42&amp;"_PB",IF(D42="Gina",A42&amp;"_GB",IF(D42="Cameron",A42&amp;"_CA",IF(D42="Bruno",A42&amp;"_BDS",IF(D42="Daniel",A42&amp;"_DR",IF(D42="Monet",A42&amp;"_MW","")))))))</f>
        <v>2016-04-04_R-016_DR</v>
      </c>
      <c r="G42" s="83">
        <v>42639</v>
      </c>
      <c r="H42" s="83">
        <v>42640</v>
      </c>
      <c r="I42" s="119">
        <v>42641</v>
      </c>
      <c r="J42" s="81" t="str">
        <f t="shared" si="0"/>
        <v>Completed</v>
      </c>
      <c r="K42" s="107" t="s">
        <v>2</v>
      </c>
      <c r="L42" s="107" t="s">
        <v>0</v>
      </c>
      <c r="M42" s="4" t="s">
        <v>355</v>
      </c>
      <c r="N42" s="117" t="s">
        <v>53</v>
      </c>
      <c r="O42" s="107"/>
    </row>
    <row r="43" spans="1:15">
      <c r="A43" s="107"/>
      <c r="B43" s="107"/>
      <c r="C43" s="107"/>
      <c r="D43" s="81" t="s">
        <v>32</v>
      </c>
      <c r="E43" s="81" t="s">
        <v>24</v>
      </c>
      <c r="F43" s="5" t="str">
        <f>IF(D43="Amina",A42&amp;"_AZ",IF(D43="Perry",A42&amp;"_PB",IF(D43="Gina",A42&amp;"_GB",IF(D43="Cameron",A42&amp;"_CA",IF(D43="Bruno",A42&amp;"_BDS",IF(D43="Daniel",A42&amp;"_DR",IF(D43="Monet",A42&amp;"_MW","")))))))</f>
        <v>2016-04-04_R-016_AZ</v>
      </c>
      <c r="G43" s="83">
        <v>42639</v>
      </c>
      <c r="H43" s="83">
        <v>42640</v>
      </c>
      <c r="I43" s="120"/>
      <c r="J43" s="81" t="str">
        <f t="shared" si="0"/>
        <v>Completed</v>
      </c>
      <c r="K43" s="107"/>
      <c r="L43" s="107"/>
      <c r="M43" s="4"/>
      <c r="N43" s="118"/>
      <c r="O43" s="107"/>
    </row>
    <row r="44" spans="1:15">
      <c r="A44" s="109" t="s">
        <v>356</v>
      </c>
      <c r="B44" s="109" t="s">
        <v>357</v>
      </c>
      <c r="C44" s="107"/>
      <c r="D44" s="81" t="s">
        <v>30</v>
      </c>
      <c r="E44" s="81" t="s">
        <v>24</v>
      </c>
      <c r="F44" s="5" t="str">
        <f>IF(D44="Amina",A44&amp;"_AZ",IF(D44="Perry",A44&amp;"_PB",IF(D44="Gina",A44&amp;"_GB",IF(D44="Cameron",A44&amp;"_CA",IF(D44="Bruno",A44&amp;"_BDS",IF(D44="Daniel",A44&amp;"_DR",IF(D44="Monet",A44&amp;"_MW","")))))))</f>
        <v>2016-04-04_R-017_PB</v>
      </c>
      <c r="G44" s="83">
        <v>42640</v>
      </c>
      <c r="H44" s="83">
        <v>42640</v>
      </c>
      <c r="I44" s="119">
        <v>42642</v>
      </c>
      <c r="J44" s="81" t="str">
        <f t="shared" si="0"/>
        <v>Completed</v>
      </c>
      <c r="K44" s="107" t="s">
        <v>2</v>
      </c>
      <c r="L44" s="131" t="s">
        <v>0</v>
      </c>
      <c r="M44" s="6" t="s">
        <v>358</v>
      </c>
      <c r="N44" s="117" t="s">
        <v>53</v>
      </c>
      <c r="O44" s="107"/>
    </row>
    <row r="45" spans="1:15">
      <c r="A45" s="107"/>
      <c r="B45" s="107"/>
      <c r="C45" s="107"/>
      <c r="D45" s="81" t="s">
        <v>113</v>
      </c>
      <c r="E45" s="81" t="s">
        <v>24</v>
      </c>
      <c r="F45" s="5" t="str">
        <f>IF(D45="Amina",A44&amp;"_AZ",IF(D45="Perry",A44&amp;"_PB",IF(D45="Gina",A44&amp;"_GB",IF(D45="Cameron",A44&amp;"_CA",IF(D45="Bruno",A44&amp;"_BDS",IF(D45="Daniel",A44&amp;"_DR",IF(D45="Monet",A44&amp;"_MW","")))))))</f>
        <v>2016-04-04_R-017_DR</v>
      </c>
      <c r="G45" s="83">
        <v>42640</v>
      </c>
      <c r="H45" s="83">
        <v>42642</v>
      </c>
      <c r="I45" s="120"/>
      <c r="J45" s="81" t="str">
        <f t="shared" si="0"/>
        <v>Completed</v>
      </c>
      <c r="K45" s="107"/>
      <c r="L45" s="131"/>
      <c r="M45" s="4" t="s">
        <v>359</v>
      </c>
      <c r="N45" s="118"/>
      <c r="O45" s="107"/>
    </row>
    <row r="46" spans="1:15">
      <c r="A46" s="107" t="s">
        <v>360</v>
      </c>
      <c r="B46" s="107" t="s">
        <v>361</v>
      </c>
      <c r="C46" s="107"/>
      <c r="D46" s="81" t="s">
        <v>23</v>
      </c>
      <c r="E46" s="81" t="s">
        <v>24</v>
      </c>
      <c r="F46" s="7" t="s">
        <v>362</v>
      </c>
      <c r="G46" s="83">
        <v>42639</v>
      </c>
      <c r="H46" s="83">
        <v>42642</v>
      </c>
      <c r="I46" s="106">
        <v>42898</v>
      </c>
      <c r="J46" s="81" t="str">
        <f t="shared" si="0"/>
        <v>Completed</v>
      </c>
      <c r="K46" s="107"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31" t="s">
        <v>0</v>
      </c>
      <c r="M46" s="81" t="s">
        <v>363</v>
      </c>
      <c r="N46" s="107" t="s">
        <v>25</v>
      </c>
      <c r="O46" s="107" t="s">
        <v>364</v>
      </c>
    </row>
    <row r="47" spans="1:15">
      <c r="A47" s="107"/>
      <c r="B47" s="107"/>
      <c r="C47" s="107"/>
      <c r="D47" s="81" t="s">
        <v>187</v>
      </c>
      <c r="E47" s="81" t="s">
        <v>24</v>
      </c>
      <c r="F47" s="7" t="s">
        <v>365</v>
      </c>
      <c r="G47" s="83">
        <v>42642</v>
      </c>
      <c r="H47" s="83">
        <v>42649</v>
      </c>
      <c r="I47" s="106"/>
      <c r="J47" s="81" t="str">
        <f t="shared" si="0"/>
        <v>Completed</v>
      </c>
      <c r="K47" s="107"/>
      <c r="L47" s="131"/>
      <c r="M47" s="7" t="s">
        <v>366</v>
      </c>
      <c r="N47" s="107"/>
      <c r="O47" s="107"/>
    </row>
    <row r="48" spans="1:15">
      <c r="A48" s="109" t="s">
        <v>367</v>
      </c>
      <c r="B48" s="109" t="s">
        <v>368</v>
      </c>
      <c r="C48" s="109"/>
      <c r="D48" s="81" t="s">
        <v>27</v>
      </c>
      <c r="E48" s="81" t="s">
        <v>24</v>
      </c>
      <c r="F48" s="5" t="str">
        <f>IF(D48="Amina",A48&amp;"_AZ",IF(D48="Perry",A48&amp;"_PB",IF(D48="Gina",A48&amp;"_GB",IF(D48="Cameron",A48&amp;"_CA",IF(D48="Bruno",A48&amp;"_BDS",IF(D48="Daniel",A48&amp;"_DR",IF(D48="Monet",A48&amp;"_MW","")))))))</f>
        <v>2016-04-04_R-019_GB</v>
      </c>
      <c r="G48" s="83">
        <v>42653</v>
      </c>
      <c r="H48" s="83">
        <v>42655</v>
      </c>
      <c r="I48" s="119">
        <v>42660</v>
      </c>
      <c r="J48" s="81" t="str">
        <f t="shared" si="0"/>
        <v>Completed</v>
      </c>
      <c r="K48" s="107" t="s">
        <v>0</v>
      </c>
      <c r="L48" s="107" t="s">
        <v>0</v>
      </c>
      <c r="M48" s="6" t="s">
        <v>369</v>
      </c>
      <c r="N48" s="117" t="s">
        <v>25</v>
      </c>
      <c r="O48" s="107" t="s">
        <v>370</v>
      </c>
    </row>
    <row r="49" spans="1:15">
      <c r="A49" s="107"/>
      <c r="B49" s="107"/>
      <c r="C49" s="107"/>
      <c r="D49" s="81" t="s">
        <v>161</v>
      </c>
      <c r="E49" s="81" t="s">
        <v>24</v>
      </c>
      <c r="F49" s="5" t="str">
        <f>IF(D49="Amina",A48&amp;"_AZ",IF(D49="Perry",A48&amp;"_PB",IF(D49="Gina",A48&amp;"_GB",IF(D49="Cameron",A48&amp;"_CA",IF(D49="Bruno",A48&amp;"_BDS",IF(D49="Daniel",A48&amp;"_DR",IF(D49="Monet",A48&amp;"_MW","")))))))</f>
        <v>2016-04-04_R-019_BDS</v>
      </c>
      <c r="G49" s="83">
        <v>42653</v>
      </c>
      <c r="H49" s="83">
        <v>42655</v>
      </c>
      <c r="I49" s="120"/>
      <c r="J49" s="81" t="str">
        <f t="shared" si="0"/>
        <v>Completed</v>
      </c>
      <c r="K49" s="107"/>
      <c r="L49" s="107"/>
      <c r="M49" s="4"/>
      <c r="N49" s="118"/>
      <c r="O49" s="107"/>
    </row>
    <row r="50" spans="1:15">
      <c r="N50"/>
      <c r="O50"/>
    </row>
    <row r="51" spans="1:15">
      <c r="N51"/>
      <c r="O51"/>
    </row>
    <row r="52" spans="1:15">
      <c r="N52"/>
      <c r="O52"/>
    </row>
    <row r="53" spans="1:15">
      <c r="N53"/>
      <c r="O53"/>
    </row>
    <row r="54" spans="1:15">
      <c r="N54"/>
      <c r="O54"/>
    </row>
    <row r="55" spans="1:15">
      <c r="N55"/>
      <c r="O55"/>
    </row>
    <row r="56" spans="1:15">
      <c r="N56"/>
      <c r="O56"/>
    </row>
    <row r="57" spans="1:15">
      <c r="N57"/>
      <c r="O57"/>
    </row>
    <row r="58" spans="1:15">
      <c r="N58"/>
      <c r="O58"/>
    </row>
    <row r="59" spans="1:15">
      <c r="N59"/>
      <c r="O59"/>
    </row>
    <row r="60" spans="1:15">
      <c r="N60"/>
      <c r="O60"/>
    </row>
    <row r="61" spans="1:15">
      <c r="N61"/>
      <c r="O61"/>
    </row>
    <row r="62" spans="1:15">
      <c r="N62"/>
      <c r="O62"/>
    </row>
    <row r="63" spans="1:15">
      <c r="N63"/>
      <c r="O63"/>
    </row>
    <row r="64" spans="1:15">
      <c r="N64"/>
      <c r="O64"/>
    </row>
    <row r="65" spans="14:15">
      <c r="N65"/>
      <c r="O65"/>
    </row>
    <row r="66" spans="14:15">
      <c r="N66"/>
      <c r="O66"/>
    </row>
    <row r="67" spans="14:15">
      <c r="N67"/>
      <c r="O67"/>
    </row>
    <row r="68" spans="14:15">
      <c r="N68"/>
      <c r="O68"/>
    </row>
    <row r="69" spans="14:15">
      <c r="N69"/>
      <c r="O69"/>
    </row>
    <row r="70" spans="14:15">
      <c r="N70"/>
      <c r="O70"/>
    </row>
    <row r="71" spans="14:15">
      <c r="N71"/>
      <c r="O71"/>
    </row>
    <row r="72" spans="14:15">
      <c r="N72"/>
      <c r="O72"/>
    </row>
    <row r="73" spans="14:15">
      <c r="N73"/>
      <c r="O73"/>
    </row>
    <row r="74" spans="14:15">
      <c r="N74"/>
      <c r="O74"/>
    </row>
    <row r="75" spans="14:15">
      <c r="N75"/>
      <c r="O75"/>
    </row>
    <row r="76" spans="14:15">
      <c r="N76"/>
      <c r="O76"/>
    </row>
    <row r="77" spans="14:15">
      <c r="N77"/>
      <c r="O77"/>
    </row>
    <row r="78" spans="14:15">
      <c r="N78"/>
      <c r="O78"/>
    </row>
    <row r="79" spans="14:15">
      <c r="N79"/>
      <c r="O79"/>
    </row>
    <row r="80" spans="14:15">
      <c r="N80"/>
      <c r="O80"/>
    </row>
    <row r="81" spans="14:15">
      <c r="N81"/>
      <c r="O81"/>
    </row>
    <row r="82" spans="14:15">
      <c r="N82"/>
      <c r="O82"/>
    </row>
    <row r="83" spans="14:15">
      <c r="N83"/>
      <c r="O83"/>
    </row>
    <row r="84" spans="14:15">
      <c r="N84"/>
      <c r="O84"/>
    </row>
    <row r="85" spans="14:15">
      <c r="N85"/>
      <c r="O85"/>
    </row>
    <row r="86" spans="14:15">
      <c r="N86"/>
      <c r="O86"/>
    </row>
    <row r="87" spans="14:15">
      <c r="N87"/>
      <c r="O87"/>
    </row>
    <row r="88" spans="14:15">
      <c r="N88"/>
      <c r="O88"/>
    </row>
    <row r="89" spans="14:15">
      <c r="N89"/>
      <c r="O89"/>
    </row>
    <row r="90" spans="14:15">
      <c r="N90"/>
      <c r="O90"/>
    </row>
    <row r="91" spans="14:15">
      <c r="N91"/>
      <c r="O91"/>
    </row>
    <row r="92" spans="14:15">
      <c r="N92"/>
      <c r="O92"/>
    </row>
    <row r="93" spans="14:15">
      <c r="N93"/>
      <c r="O93"/>
    </row>
    <row r="94" spans="14:15">
      <c r="N94"/>
      <c r="O94"/>
    </row>
    <row r="95" spans="14:15">
      <c r="N95"/>
      <c r="O95"/>
    </row>
    <row r="96" spans="14:15">
      <c r="N96"/>
      <c r="O96"/>
    </row>
    <row r="97" spans="14:15">
      <c r="N97"/>
      <c r="O97"/>
    </row>
    <row r="98" spans="14:15">
      <c r="N98"/>
    </row>
    <row r="99" spans="14:15">
      <c r="N99"/>
    </row>
    <row r="100" spans="14:15">
      <c r="N100"/>
    </row>
    <row r="101" spans="14:15">
      <c r="N101"/>
    </row>
    <row r="102" spans="14:15">
      <c r="N102"/>
    </row>
    <row r="103" spans="14:15">
      <c r="N103"/>
    </row>
    <row r="104" spans="14:15">
      <c r="N104"/>
    </row>
    <row r="105" spans="14:15">
      <c r="N105"/>
    </row>
    <row r="106" spans="14:15">
      <c r="N106"/>
    </row>
    <row r="107" spans="14:15">
      <c r="N107"/>
    </row>
    <row r="108" spans="14:15">
      <c r="N108"/>
    </row>
    <row r="109" spans="14:15">
      <c r="N109"/>
    </row>
    <row r="110" spans="14:15">
      <c r="N110"/>
    </row>
    <row r="111" spans="14:15">
      <c r="N111"/>
    </row>
    <row r="112" spans="14:15">
      <c r="N112"/>
    </row>
    <row r="113" spans="14:14">
      <c r="N113"/>
    </row>
    <row r="114" spans="14:14">
      <c r="N114"/>
    </row>
    <row r="115" spans="14:14">
      <c r="N115"/>
    </row>
    <row r="116" spans="14:14">
      <c r="N116"/>
    </row>
    <row r="117" spans="14:14">
      <c r="N117"/>
    </row>
    <row r="118" spans="14:14">
      <c r="N118"/>
    </row>
    <row r="119" spans="14:14">
      <c r="N119"/>
    </row>
    <row r="120" spans="14:14">
      <c r="N120"/>
    </row>
    <row r="121" spans="14:14">
      <c r="N121"/>
    </row>
    <row r="122" spans="14:14">
      <c r="N122"/>
    </row>
    <row r="123" spans="14:14">
      <c r="N123"/>
    </row>
    <row r="124" spans="14:14">
      <c r="N124"/>
    </row>
    <row r="125" spans="14:14">
      <c r="N125"/>
    </row>
    <row r="126" spans="14:14">
      <c r="N126"/>
    </row>
    <row r="127" spans="14:14">
      <c r="N127"/>
    </row>
    <row r="128" spans="14:14">
      <c r="N128"/>
    </row>
    <row r="129" spans="14:14">
      <c r="N129"/>
    </row>
    <row r="130" spans="14:14">
      <c r="N130"/>
    </row>
    <row r="131" spans="14:14">
      <c r="N131"/>
    </row>
    <row r="132" spans="14:14">
      <c r="N132"/>
    </row>
    <row r="133" spans="14:14">
      <c r="N133"/>
    </row>
    <row r="134" spans="14:14">
      <c r="N134"/>
    </row>
    <row r="135" spans="14:14">
      <c r="N135"/>
    </row>
  </sheetData>
  <autoFilter ref="A1:O97" xr:uid="{00000000-0009-0000-0000-000004000000}"/>
  <mergeCells count="192">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48:A49"/>
    <mergeCell ref="B48:B49"/>
    <mergeCell ref="C48:C49"/>
    <mergeCell ref="I48:I49"/>
    <mergeCell ref="K48:K49"/>
    <mergeCell ref="L48:L49"/>
    <mergeCell ref="N48:N49"/>
    <mergeCell ref="O48:O49"/>
    <mergeCell ref="A46:A47"/>
    <mergeCell ref="B46:B47"/>
    <mergeCell ref="C46:C47"/>
    <mergeCell ref="I46:I47"/>
    <mergeCell ref="K46:K47"/>
    <mergeCell ref="L46:L47"/>
    <mergeCell ref="N46:N47"/>
    <mergeCell ref="O46:O47"/>
  </mergeCells>
  <conditionalFormatting sqref="L136:L1048576 L1:L8 L10:L22 L24:L45 L48:L49">
    <cfRule type="containsText" dxfId="897" priority="39" operator="containsText" text="Ignore">
      <formula>NOT(ISERROR(SEARCH("Ignore",L1)))</formula>
    </cfRule>
  </conditionalFormatting>
  <conditionalFormatting sqref="J136:L1048576 J9 J23 J1:L8 J10:L22 J24:L45 J48:L49">
    <cfRule type="containsText" dxfId="896" priority="33" operator="containsText" text="Review">
      <formula>NOT(ISERROR(SEARCH("Review",J1)))</formula>
    </cfRule>
    <cfRule type="containsText" dxfId="895" priority="34" operator="containsText" text="Other">
      <formula>NOT(ISERROR(SEARCH("Other",J1)))</formula>
    </cfRule>
    <cfRule type="containsText" dxfId="894" priority="35" operator="containsText" text="Incomplete">
      <formula>NOT(ISERROR(SEARCH("Incomplete",J1)))</formula>
    </cfRule>
    <cfRule type="containsText" dxfId="893" priority="36" operator="containsText" text="Untraceable">
      <formula>NOT(ISERROR(SEARCH("Untraceable",J1)))</formula>
    </cfRule>
    <cfRule type="containsText" dxfId="892" priority="37" operator="containsText" text="Completed">
      <formula>NOT(ISERROR(SEARCH("Completed",J1)))</formula>
    </cfRule>
  </conditionalFormatting>
  <conditionalFormatting sqref="N1:O1 N136:O1048576 J136:L1048576 J9 J23 J1:L8 J10:L22 J24:L45 J48:L49 N2:N8 N10:N22 N24:N45 N48:N49 O98:O135">
    <cfRule type="containsText" dxfId="891" priority="38" operator="containsText" text="In Progress">
      <formula>NOT(ISERROR(SEARCH("In Progress",J1)))</formula>
    </cfRule>
  </conditionalFormatting>
  <conditionalFormatting sqref="N1:O1 N136:O1048576 N2:N8 N10:N22 N24:N45 N48:N49 O98:O135">
    <cfRule type="containsText" dxfId="890" priority="31" operator="containsText" text="No">
      <formula>NOT(ISERROR(SEARCH("No",N1)))</formula>
    </cfRule>
    <cfRule type="containsText" dxfId="889" priority="32" operator="containsText" text="Yes">
      <formula>NOT(ISERROR(SEARCH("Yes",N1)))</formula>
    </cfRule>
  </conditionalFormatting>
  <conditionalFormatting sqref="J136:L1048576 J48:L49 J46:J47 L46:L47 J1:L45">
    <cfRule type="containsText" dxfId="888" priority="30" operator="containsText" text="Waiting">
      <formula>NOT(ISERROR(SEARCH("Waiting",J1)))</formula>
    </cfRule>
  </conditionalFormatting>
  <conditionalFormatting sqref="J46">
    <cfRule type="containsText" dxfId="887" priority="24" operator="containsText" text="Review">
      <formula>NOT(ISERROR(SEARCH("Review",J46)))</formula>
    </cfRule>
    <cfRule type="containsText" dxfId="886" priority="25" operator="containsText" text="Other">
      <formula>NOT(ISERROR(SEARCH("Other",J46)))</formula>
    </cfRule>
    <cfRule type="containsText" dxfId="885" priority="26" operator="containsText" text="Incomplete">
      <formula>NOT(ISERROR(SEARCH("Incomplete",J46)))</formula>
    </cfRule>
    <cfRule type="containsText" dxfId="884" priority="27" operator="containsText" text="Untraceable">
      <formula>NOT(ISERROR(SEARCH("Untraceable",J46)))</formula>
    </cfRule>
    <cfRule type="containsText" dxfId="883" priority="28" operator="containsText" text="Completed">
      <formula>NOT(ISERROR(SEARCH("Completed",J46)))</formula>
    </cfRule>
  </conditionalFormatting>
  <conditionalFormatting sqref="J46">
    <cfRule type="containsText" dxfId="882" priority="29" operator="containsText" text="In Progress">
      <formula>NOT(ISERROR(SEARCH("In Progress",J46)))</formula>
    </cfRule>
  </conditionalFormatting>
  <conditionalFormatting sqref="J47">
    <cfRule type="containsText" dxfId="881" priority="18" operator="containsText" text="Review">
      <formula>NOT(ISERROR(SEARCH("Review",J47)))</formula>
    </cfRule>
    <cfRule type="containsText" dxfId="880" priority="19" operator="containsText" text="Other">
      <formula>NOT(ISERROR(SEARCH("Other",J47)))</formula>
    </cfRule>
    <cfRule type="containsText" dxfId="879" priority="20" operator="containsText" text="Incomplete">
      <formula>NOT(ISERROR(SEARCH("Incomplete",J47)))</formula>
    </cfRule>
    <cfRule type="containsText" dxfId="878" priority="21" operator="containsText" text="Untraceable">
      <formula>NOT(ISERROR(SEARCH("Untraceable",J47)))</formula>
    </cfRule>
    <cfRule type="containsText" dxfId="877" priority="22" operator="containsText" text="Completed">
      <formula>NOT(ISERROR(SEARCH("Completed",J47)))</formula>
    </cfRule>
  </conditionalFormatting>
  <conditionalFormatting sqref="J47">
    <cfRule type="containsText" dxfId="876" priority="23" operator="containsText" text="In Progress">
      <formula>NOT(ISERROR(SEARCH("In Progress",J47)))</formula>
    </cfRule>
  </conditionalFormatting>
  <conditionalFormatting sqref="K46:K47">
    <cfRule type="containsText" dxfId="875" priority="12" operator="containsText" text="Review">
      <formula>NOT(ISERROR(SEARCH("Review",K46)))</formula>
    </cfRule>
    <cfRule type="containsText" dxfId="874" priority="13" operator="containsText" text="Other">
      <formula>NOT(ISERROR(SEARCH("Other",K46)))</formula>
    </cfRule>
    <cfRule type="containsText" dxfId="873" priority="14" operator="containsText" text="Incomplete">
      <formula>NOT(ISERROR(SEARCH("Incomplete",K46)))</formula>
    </cfRule>
    <cfRule type="containsText" dxfId="872" priority="15" operator="containsText" text="Untraceable">
      <formula>NOT(ISERROR(SEARCH("Untraceable",K46)))</formula>
    </cfRule>
    <cfRule type="containsText" dxfId="871" priority="16" operator="containsText" text="Completed">
      <formula>NOT(ISERROR(SEARCH("Completed",K46)))</formula>
    </cfRule>
  </conditionalFormatting>
  <conditionalFormatting sqref="K46:K47">
    <cfRule type="containsText" dxfId="870" priority="17" operator="containsText" text="In Progress">
      <formula>NOT(ISERROR(SEARCH("In Progress",K46)))</formula>
    </cfRule>
  </conditionalFormatting>
  <conditionalFormatting sqref="K46:K47">
    <cfRule type="containsText" dxfId="869" priority="11" operator="containsText" text="Waiting">
      <formula>NOT(ISERROR(SEARCH("Waiting",K46)))</formula>
    </cfRule>
  </conditionalFormatting>
  <conditionalFormatting sqref="L46:L47">
    <cfRule type="containsText" dxfId="868" priority="10" operator="containsText" text="Ignore">
      <formula>NOT(ISERROR(SEARCH("Ignore",L46)))</formula>
    </cfRule>
  </conditionalFormatting>
  <conditionalFormatting sqref="L46:L47">
    <cfRule type="containsText" dxfId="867" priority="4" operator="containsText" text="Review">
      <formula>NOT(ISERROR(SEARCH("Review",L46)))</formula>
    </cfRule>
    <cfRule type="containsText" dxfId="866" priority="5" operator="containsText" text="Other">
      <formula>NOT(ISERROR(SEARCH("Other",L46)))</formula>
    </cfRule>
    <cfRule type="containsText" dxfId="865" priority="6" operator="containsText" text="Incomplete">
      <formula>NOT(ISERROR(SEARCH("Incomplete",L46)))</formula>
    </cfRule>
    <cfRule type="containsText" dxfId="864" priority="7" operator="containsText" text="Untraceable">
      <formula>NOT(ISERROR(SEARCH("Untraceable",L46)))</formula>
    </cfRule>
    <cfRule type="containsText" dxfId="863" priority="8" operator="containsText" text="Completed">
      <formula>NOT(ISERROR(SEARCH("Completed",L46)))</formula>
    </cfRule>
  </conditionalFormatting>
  <conditionalFormatting sqref="L46:L47">
    <cfRule type="containsText" dxfId="862" priority="9" operator="containsText" text="In Progress">
      <formula>NOT(ISERROR(SEARCH("In Progress",L46)))</formula>
    </cfRule>
  </conditionalFormatting>
  <conditionalFormatting sqref="N46:N47">
    <cfRule type="containsText" dxfId="861" priority="3" operator="containsText" text="In Progress">
      <formula>NOT(ISERROR(SEARCH("In Progress",N46)))</formula>
    </cfRule>
  </conditionalFormatting>
  <conditionalFormatting sqref="N46:N47">
    <cfRule type="containsText" dxfId="860" priority="1" operator="containsText" text="No">
      <formula>NOT(ISERROR(SEARCH("No",N46)))</formula>
    </cfRule>
    <cfRule type="containsText" dxfId="859" priority="2" operator="containsText" text="Yes">
      <formula>NOT(ISERROR(SEARCH("Yes",N46)))</formula>
    </cfRule>
  </conditionalFormatting>
  <dataValidations count="6">
    <dataValidation type="list" allowBlank="1" showInputMessage="1" showErrorMessage="1" sqref="J136:K1048576 J48:K49 J2:K47" xr:uid="{00000000-0002-0000-0400-000000000000}">
      <formula1>"In Progress, Completed, Untraceable, Incomplete, Other, Review, Waiting"</formula1>
    </dataValidation>
    <dataValidation type="list" allowBlank="1" showInputMessage="1" showErrorMessage="1" sqref="L136:L1048576 L48:L49 L2:L47" xr:uid="{00000000-0002-0000-0400-000001000000}">
      <formula1>"In Progress, Completed, Untraceable, Ignore, Review, Waiting"</formula1>
    </dataValidation>
    <dataValidation type="list" allowBlank="1" showInputMessage="1" sqref="I8 I22 G2:I3 G4:I5 G6:I7 G8:H9 G10:I11 G12:I13 G14:I15 G16:I17 G18:I19 G20:I21 G22:H23 G24:I25 G26:I27 G28:I29 G30:I31 G32:I33 G34:I35 G36:I37 G38:I39 G40:I41 G42:I43 G44:I45 G48:I49" xr:uid="{00000000-0002-0000-0400-000002000000}">
      <formula1>"Ø"</formula1>
    </dataValidation>
    <dataValidation type="list" operator="equal" allowBlank="1" showInputMessage="1" showErrorMessage="1" sqref="E2:E3 E4:E5 E6:E7 E8:E9 E10:E11 E12:E13 E14:E15 E16:E17 E18:E19 E20:E21 E22:E23 E24:E25 E26:E27 E28:E29 E30:E31 E32:E33 E34:E35 E36:E37 E38:E39 E40:E41 E42:E43 E44:E45 E48:E49" xr:uid="{00000000-0002-0000-0400-000003000000}">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D48:D49" xr:uid="{00000000-0002-0000-0400-000004000000}">
      <formula1>"Amina,Bruno,Cameron,Daniel,Gina,Monet,Perry,???"</formula1>
    </dataValidation>
    <dataValidation type="list" allowBlank="1" showInputMessage="1" showErrorMessage="1" sqref="N2 N4 N8 N6 N10 N12 N14 N16 N18 N22 N20 N24 N26 N28 N30 N32 N34 N36 N38 N40 N42 N44 N48 N46" xr:uid="{00000000-0002-0000-0400-000005000000}">
      <formula1>"Yes, No, In Progress"</formula1>
    </dataValidation>
  </dataValidation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23"/>
  <sheetViews>
    <sheetView zoomScale="90" zoomScaleNormal="90" workbookViewId="0" xr3:uid="{78B4E459-6924-5F8B-B7BA-2DD04133E49E}">
      <pane ySplit="1" topLeftCell="A2" activePane="bottomLeft" state="frozen"/>
      <selection pane="bottomLeft" activeCell="A44" sqref="A44:XFD44"/>
      <selection activeCell="M26" sqref="M26"/>
    </sheetView>
  </sheetViews>
  <sheetFormatPr defaultRowHeight="15"/>
  <cols>
    <col min="1" max="1" width="18.5703125" bestFit="1" customWidth="1"/>
    <col min="2" max="2" width="25.8554687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84.28515625" customWidth="1"/>
    <col min="14" max="14" width="15.5703125" style="2" bestFit="1" customWidth="1"/>
    <col min="15" max="15" width="15.85546875" style="1" bestFit="1" customWidth="1"/>
  </cols>
  <sheetData>
    <row r="1" spans="1:1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c r="A2" s="109" t="s">
        <v>371</v>
      </c>
      <c r="B2" s="109" t="s">
        <v>372</v>
      </c>
      <c r="C2" s="107"/>
      <c r="D2" s="81" t="s">
        <v>113</v>
      </c>
      <c r="E2" s="81" t="s">
        <v>24</v>
      </c>
      <c r="F2" s="7" t="str">
        <f>IF(D2="Amina",A2&amp;"_AZ",IF(D2="Perry",A2&amp;"_PB",IF(D2="Gina",A2&amp;"_GB",IF(D2="Cameron",A2&amp;"_CA",IF(D2="Bruno",A2&amp;"_BDS",IF(D2="Daniel",A2&amp;"_DR",IF(D2="Monet",A2&amp;"_MW","")))))))</f>
        <v>2016-07-18_G-001 _DR</v>
      </c>
      <c r="G2" s="83">
        <v>42656</v>
      </c>
      <c r="H2" s="83">
        <v>42667</v>
      </c>
      <c r="I2" s="106">
        <v>42676</v>
      </c>
      <c r="J2" s="81" t="str">
        <f>IF(AND(NOT(OR(G2="",G2="Ø")),H2=""),"In Progress",IF(AND(NOT(OR(H2="Ø",H2="")),NOT(OR(G2="Ø",G2=""))),"Completed",""))</f>
        <v>Completed</v>
      </c>
      <c r="K2" s="107"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07" t="s">
        <v>0</v>
      </c>
      <c r="M2" s="8" t="s">
        <v>373</v>
      </c>
      <c r="N2" s="111" t="s">
        <v>25</v>
      </c>
      <c r="O2" s="166" t="s">
        <v>374</v>
      </c>
    </row>
    <row r="3" spans="1:15">
      <c r="A3" s="107"/>
      <c r="B3" s="107"/>
      <c r="C3" s="107"/>
      <c r="D3" s="81" t="s">
        <v>27</v>
      </c>
      <c r="E3" s="81" t="s">
        <v>24</v>
      </c>
      <c r="F3" s="7" t="str">
        <f>IF(D3="Amina",A2&amp;"_AZ",IF(D3="Perry",A2&amp;"_PB",IF(D3="Gina",A2&amp;"_GB",IF(D3="Cameron",A2&amp;"_CA",IF(D3="Bruno",A2&amp;"_BDS",IF(D3="Daniel",A2&amp;"_DR",IF(D3="Monet",A2&amp;"_MW","")))))))</f>
        <v>2016-07-18_G-001 _GB</v>
      </c>
      <c r="G3" s="83">
        <v>42660</v>
      </c>
      <c r="H3" s="83">
        <v>42675</v>
      </c>
      <c r="I3" s="107"/>
      <c r="J3" s="81" t="str">
        <f>IF(AND(NOT(OR(G3="",G3="Ø")),H3=""),"In Progress",IF(AND(NOT(OR(H3="Ø",H3="")),NOT(OR(G3="Ø",G3=""))),"Completed",""))</f>
        <v>Completed</v>
      </c>
      <c r="K3" s="107"/>
      <c r="L3" s="107"/>
      <c r="M3" s="4"/>
      <c r="N3" s="111"/>
      <c r="O3" s="166"/>
    </row>
    <row r="4" spans="1:15">
      <c r="A4" s="109" t="s">
        <v>375</v>
      </c>
      <c r="B4" s="109" t="s">
        <v>376</v>
      </c>
      <c r="C4" s="107"/>
      <c r="D4" s="81" t="s">
        <v>32</v>
      </c>
      <c r="E4" s="81" t="s">
        <v>24</v>
      </c>
      <c r="F4" s="5" t="str">
        <f>IF(D4="Amina",A4&amp;"_AZ",IF(D4="Perry",A4&amp;"_PB",IF(D4="Gina",A4&amp;"_GB",IF(D4="Cameron",A4&amp;"_CA",IF(D4="Bruno",A4&amp;"_BDS",IF(D4="Daniel",A4&amp;"_DR",IF(D4="Monet",A4&amp;"_MW","")))))))</f>
        <v>2016-07-18_G-002 _AZ</v>
      </c>
      <c r="G4" s="83">
        <v>42656</v>
      </c>
      <c r="H4" s="83">
        <v>42663</v>
      </c>
      <c r="I4" s="106">
        <v>42668</v>
      </c>
      <c r="J4" s="81" t="str">
        <f>IF(AND(NOT(OR(G4="",G4="Ø")),H4=""),"In Progress",IF(AND(NOT(OR(H4="Ø",H4="")),NOT(OR(G4="Ø",G4=""))),"Completed",""))</f>
        <v>Completed</v>
      </c>
      <c r="K4" s="107"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07" t="s">
        <v>0</v>
      </c>
      <c r="M4" s="4"/>
      <c r="N4" s="111" t="s">
        <v>25</v>
      </c>
      <c r="O4" s="166" t="s">
        <v>377</v>
      </c>
    </row>
    <row r="5" spans="1:15">
      <c r="A5" s="107"/>
      <c r="B5" s="107"/>
      <c r="C5" s="107"/>
      <c r="D5" s="81" t="s">
        <v>161</v>
      </c>
      <c r="E5" s="81" t="s">
        <v>24</v>
      </c>
      <c r="F5" s="5" t="str">
        <f>IF(D5="Amina",A4&amp;"_AZ",IF(D5="Perry",A4&amp;"_PB",IF(D5="Gina",A4&amp;"_GB",IF(D5="Cameron",A4&amp;"_CA",IF(D5="Bruno",A4&amp;"_BDS",IF(D5="Daniel",A4&amp;"_DR",IF(D5="Monet",A4&amp;"_MW","")))))))</f>
        <v>2016-07-18_G-002 _BDS</v>
      </c>
      <c r="G5" s="83">
        <v>42657</v>
      </c>
      <c r="H5" s="83">
        <v>42662</v>
      </c>
      <c r="I5" s="106"/>
      <c r="J5" s="81" t="str">
        <f>IF(AND(NOT(OR(G5="",G5="Ø")),H5=""),"In Progress",IF(AND(NOT(OR(H5="Ø",H5="")),NOT(OR(G5="Ø",G5=""))),"Completed",""))</f>
        <v>Completed</v>
      </c>
      <c r="K5" s="107"/>
      <c r="L5" s="107"/>
      <c r="M5" s="4"/>
      <c r="N5" s="111"/>
      <c r="O5" s="166"/>
    </row>
    <row r="6" spans="1:15">
      <c r="A6" s="109" t="s">
        <v>378</v>
      </c>
      <c r="B6" s="109" t="s">
        <v>379</v>
      </c>
      <c r="C6" s="107"/>
      <c r="D6" s="81" t="s">
        <v>161</v>
      </c>
      <c r="E6" s="81" t="s">
        <v>24</v>
      </c>
      <c r="F6" s="5" t="str">
        <f>IF(D6="Amina",A6&amp;"_AZ",IF(D6="Perry",A6&amp;"_PB",IF(D6="Gina",A6&amp;"_GB",IF(D6="Cameron",A6&amp;"_CA",IF(D6="Bruno",A6&amp;"_BDS",IF(D6="Daniel",A6&amp;"_DR",IF(D6="Monet",A6&amp;"_MW","")))))))</f>
        <v>2016-07-18_G-003 _BDS</v>
      </c>
      <c r="G6" s="83">
        <v>42656</v>
      </c>
      <c r="H6" s="83">
        <v>42657</v>
      </c>
      <c r="I6" s="106">
        <v>42669</v>
      </c>
      <c r="J6" s="81" t="str">
        <f>IF(AND(NOT(OR(G6="",G6="Ø")),H6=""),"In Progress",IF(AND(NOT(OR(H6="Ø",H6="")),NOT(OR(G6="Ø",G6=""))),"Completed",""))</f>
        <v>Completed</v>
      </c>
      <c r="K6" s="107"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07" t="s">
        <v>0</v>
      </c>
      <c r="M6" s="4" t="s">
        <v>380</v>
      </c>
      <c r="N6" s="111" t="s">
        <v>25</v>
      </c>
      <c r="O6" s="166" t="s">
        <v>381</v>
      </c>
    </row>
    <row r="7" spans="1:15">
      <c r="A7" s="107"/>
      <c r="B7" s="107"/>
      <c r="C7" s="107"/>
      <c r="D7" s="81" t="s">
        <v>23</v>
      </c>
      <c r="E7" s="81" t="s">
        <v>24</v>
      </c>
      <c r="F7" s="5" t="str">
        <f>IF(D7="Amina",A6&amp;"_AZ",IF(D7="Perry",A6&amp;"_PB",IF(D7="Gina",A6&amp;"_GB",IF(D7="Cameron",A6&amp;"_CA",IF(D7="Bruno",A6&amp;"_BDS",IF(D7="Daniel",A6&amp;"_DR",IF(D7="Monet",A6&amp;"_MW","")))))))</f>
        <v>2016-07-18_G-003 _CA</v>
      </c>
      <c r="G7" s="83">
        <v>42663</v>
      </c>
      <c r="H7" s="83">
        <v>42664</v>
      </c>
      <c r="I7" s="106"/>
      <c r="J7" s="81" t="str">
        <f>IF(AND(NOT(OR(G7="",G7="Ø")),H7=""),"In Progress",IF(AND(NOT(OR(H7="Ø",H7="")),NOT(OR(G7="Ø",G7=""))),"Completed",""))</f>
        <v>Completed</v>
      </c>
      <c r="K7" s="107"/>
      <c r="L7" s="107"/>
      <c r="M7" s="4"/>
      <c r="N7" s="111"/>
      <c r="O7" s="166"/>
    </row>
    <row r="8" spans="1:15">
      <c r="A8" s="109" t="s">
        <v>382</v>
      </c>
      <c r="B8" s="109" t="s">
        <v>383</v>
      </c>
      <c r="C8" s="107"/>
      <c r="D8" s="81" t="s">
        <v>27</v>
      </c>
      <c r="E8" s="81" t="s">
        <v>24</v>
      </c>
      <c r="F8" s="5" t="str">
        <f>IF(D8="Amina",A8&amp;"_AZ",IF(D8="Perry",A8&amp;"_PB",IF(D8="Gina",A8&amp;"_GB",IF(D8="Cameron",A8&amp;"_CA",IF(D8="Bruno",A8&amp;"_BDS",IF(D8="Daniel",A8&amp;"_DR",IF(D8="Monet",A8&amp;"_MW","")))))))</f>
        <v>2016-07-18_G-004 _GB</v>
      </c>
      <c r="G8" s="83">
        <v>42656</v>
      </c>
      <c r="H8" s="83">
        <v>42660</v>
      </c>
      <c r="I8" s="106">
        <v>42667</v>
      </c>
      <c r="J8" s="81" t="str">
        <f>IF(AND(NOT(OR(G8="",G8="Ø")),H8=""),"In Progress",IF(AND(NOT(OR(H8="Ø",H8="")),NOT(OR(G8="Ø",G8=""))),"Completed",""))</f>
        <v>Completed</v>
      </c>
      <c r="K8" s="107"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07" t="s">
        <v>0</v>
      </c>
      <c r="M8" s="4" t="s">
        <v>384</v>
      </c>
      <c r="N8" s="111" t="s">
        <v>25</v>
      </c>
      <c r="O8" s="166" t="s">
        <v>385</v>
      </c>
    </row>
    <row r="9" spans="1:15">
      <c r="A9" s="107"/>
      <c r="B9" s="107"/>
      <c r="C9" s="107"/>
      <c r="D9" s="81" t="s">
        <v>23</v>
      </c>
      <c r="E9" s="81" t="s">
        <v>24</v>
      </c>
      <c r="F9" s="5" t="str">
        <f>IF(D9="Amina",A8&amp;"_AZ",IF(D9="Perry",A8&amp;"_PB",IF(D9="Gina",A8&amp;"_GB",IF(D9="Cameron",A8&amp;"_CA",IF(D9="Bruno",A8&amp;"_BDS",IF(D9="Daniel",A8&amp;"_DR",IF(D9="Monet",A8&amp;"_MW","")))))))</f>
        <v>2016-07-18_G-004 _CA</v>
      </c>
      <c r="G9" s="83">
        <v>42664</v>
      </c>
      <c r="H9" s="83">
        <v>42667</v>
      </c>
      <c r="I9" s="106"/>
      <c r="J9" s="81" t="str">
        <f>IF(AND(NOT(OR(G9="",G9="Ø")),H9=""),"In Progress",IF(AND(NOT(OR(H9="Ø",H9="")),NOT(OR(G9="Ø",G9=""))),"Completed",""))</f>
        <v>Completed</v>
      </c>
      <c r="K9" s="107"/>
      <c r="L9" s="107"/>
      <c r="M9" s="4"/>
      <c r="N9" s="111"/>
      <c r="O9" s="166"/>
    </row>
    <row r="10" spans="1:15">
      <c r="A10" s="109" t="s">
        <v>386</v>
      </c>
      <c r="B10" s="133" t="s">
        <v>387</v>
      </c>
      <c r="C10" s="107"/>
      <c r="D10" s="81" t="s">
        <v>187</v>
      </c>
      <c r="E10" s="81" t="s">
        <v>24</v>
      </c>
      <c r="F10" s="5" t="str">
        <f>IF(D10="Amina",A10&amp;"_AZ",IF(D10="Perry",A10&amp;"_PB",IF(D10="Gina",A10&amp;"_GB",IF(D10="Cameron",A10&amp;"_CA",IF(D10="Bruno",A10&amp;"_BDS",IF(D10="Daniel",A10&amp;"_DR",IF(D10="Monet",A10&amp;"_MW","")))))))</f>
        <v>2016-07-18_G-005_MW</v>
      </c>
      <c r="G10" s="83">
        <v>42656</v>
      </c>
      <c r="H10" s="83">
        <v>42660</v>
      </c>
      <c r="I10" s="106">
        <v>42667</v>
      </c>
      <c r="J10" s="81" t="str">
        <f>IF(AND(NOT(OR(G10="",G10="Ø")),H10=""),"In Progress",IF(AND(NOT(OR(H10="Ø",H10="")),NOT(OR(G10="Ø",G10=""))),"Completed",""))</f>
        <v>Completed</v>
      </c>
      <c r="K10" s="107"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07" t="s">
        <v>0</v>
      </c>
      <c r="M10" s="4"/>
      <c r="N10" s="111" t="s">
        <v>25</v>
      </c>
      <c r="O10" s="166" t="s">
        <v>388</v>
      </c>
    </row>
    <row r="11" spans="1:15">
      <c r="A11" s="107"/>
      <c r="B11" s="107"/>
      <c r="C11" s="107"/>
      <c r="D11" s="81" t="s">
        <v>161</v>
      </c>
      <c r="E11" s="81" t="s">
        <v>24</v>
      </c>
      <c r="F11" s="5" t="str">
        <f>IF(D11="Amina",A10&amp;"_AZ",IF(D11="Perry",A10&amp;"_PB",IF(D11="Gina",A10&amp;"_GB",IF(D11="Cameron",A10&amp;"_CA",IF(D11="Bruno",A10&amp;"_BDS",IF(D11="Daniel",A10&amp;"_DR",IF(D11="Monet",A10&amp;"_MW","")))))))</f>
        <v>2016-07-18_G-005_BDS</v>
      </c>
      <c r="G11" s="83">
        <v>42664</v>
      </c>
      <c r="H11" s="83">
        <v>42667</v>
      </c>
      <c r="I11" s="106"/>
      <c r="J11" s="81" t="str">
        <f>IF(AND(NOT(OR(G11="",G11="Ø")),H11=""),"In Progress",IF(AND(NOT(OR(H11="Ø",H11="")),NOT(OR(G11="Ø",G11=""))),"Completed",""))</f>
        <v>Completed</v>
      </c>
      <c r="K11" s="107"/>
      <c r="L11" s="107"/>
      <c r="M11" s="4"/>
      <c r="N11" s="111"/>
      <c r="O11" s="166"/>
    </row>
    <row r="12" spans="1:15">
      <c r="A12" s="109" t="s">
        <v>389</v>
      </c>
      <c r="B12" s="109" t="s">
        <v>390</v>
      </c>
      <c r="C12" s="107"/>
      <c r="D12" s="81" t="s">
        <v>30</v>
      </c>
      <c r="E12" s="81" t="s">
        <v>24</v>
      </c>
      <c r="F12" s="5" t="str">
        <f>IF(D12="Amina",A12&amp;"_AZ",IF(D12="Perry",A12&amp;"_PB",IF(D12="Gina",A12&amp;"_GB",IF(D12="Cameron",A12&amp;"_CA",IF(D12="Bruno",A12&amp;"_BDS",IF(D12="Daniel",A12&amp;"_DR",IF(D12="Monet",A12&amp;"_MW","")))))))</f>
        <v>2016-07-18_G-006 _PB</v>
      </c>
      <c r="G12" s="83">
        <v>42660</v>
      </c>
      <c r="H12" s="83">
        <v>42662</v>
      </c>
      <c r="I12" s="106">
        <v>42669</v>
      </c>
      <c r="J12" s="81" t="str">
        <f>IF(AND(NOT(OR(G12="",G12="Ø")),H12=""),"In Progress",IF(AND(NOT(OR(H12="Ø",H12="")),NOT(OR(G12="Ø",G12=""))),"Completed",""))</f>
        <v>Completed</v>
      </c>
      <c r="K12" s="107"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07" t="s">
        <v>0</v>
      </c>
      <c r="M12" s="4"/>
      <c r="N12" s="111" t="s">
        <v>25</v>
      </c>
      <c r="O12" s="166" t="s">
        <v>391</v>
      </c>
    </row>
    <row r="13" spans="1:15">
      <c r="A13" s="107"/>
      <c r="B13" s="107"/>
      <c r="C13" s="107"/>
      <c r="D13" s="81" t="s">
        <v>161</v>
      </c>
      <c r="E13" s="81" t="s">
        <v>24</v>
      </c>
      <c r="F13" s="5" t="str">
        <f>IF(D13="Amina",A12&amp;"_AZ",IF(D13="Perry",A12&amp;"_PB",IF(D13="Gina",A12&amp;"_GB",IF(D13="Cameron",A12&amp;"_CA",IF(D13="Bruno",A12&amp;"_BDS",IF(D13="Daniel",A12&amp;"_DR",IF(D13="Monet",A12&amp;"_MW","")))))))</f>
        <v>2016-07-18_G-006 _BDS</v>
      </c>
      <c r="G13" s="83">
        <v>42662</v>
      </c>
      <c r="H13" s="83">
        <v>42664</v>
      </c>
      <c r="I13" s="106"/>
      <c r="J13" s="81" t="str">
        <f>IF(AND(NOT(OR(G13="",G13="Ø")),H13=""),"In Progress",IF(AND(NOT(OR(H13="Ø",H13="")),NOT(OR(G13="Ø",G13=""))),"Completed",""))</f>
        <v>Completed</v>
      </c>
      <c r="K13" s="107"/>
      <c r="L13" s="107"/>
      <c r="M13" s="4"/>
      <c r="N13" s="111"/>
      <c r="O13" s="166"/>
    </row>
    <row r="14" spans="1:15">
      <c r="A14" s="109" t="s">
        <v>392</v>
      </c>
      <c r="B14" s="109" t="s">
        <v>393</v>
      </c>
      <c r="C14" s="107"/>
      <c r="D14" s="81" t="s">
        <v>23</v>
      </c>
      <c r="E14" s="81" t="s">
        <v>24</v>
      </c>
      <c r="F14" s="5" t="str">
        <f>IF(D14="Amina",A14&amp;"_AZ",IF(D14="Perry",A14&amp;"_PB",IF(D14="Gina",A14&amp;"_GB",IF(D14="Cameron",A14&amp;"_CA",IF(D14="Bruno",A14&amp;"_BDS",IF(D14="Daniel",A14&amp;"_DR",IF(D14="Monet",A14&amp;"_MW","")))))))</f>
        <v>2016-07-18_G-007 _CA</v>
      </c>
      <c r="G14" s="83">
        <v>42667</v>
      </c>
      <c r="H14" s="83">
        <v>42668</v>
      </c>
      <c r="I14" s="106">
        <v>42669</v>
      </c>
      <c r="J14" s="81" t="str">
        <f>IF(AND(NOT(OR(G14="",G14="Ø")),H14=""),"In Progress",IF(AND(NOT(OR(H14="Ø",H14="")),NOT(OR(G14="Ø",G14=""))),"Completed",""))</f>
        <v>Completed</v>
      </c>
      <c r="K14" s="107"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07" t="s">
        <v>0</v>
      </c>
      <c r="M14" s="4" t="s">
        <v>394</v>
      </c>
      <c r="N14" s="111" t="s">
        <v>25</v>
      </c>
      <c r="O14" s="166" t="s">
        <v>395</v>
      </c>
    </row>
    <row r="15" spans="1:15">
      <c r="A15" s="107"/>
      <c r="B15" s="107"/>
      <c r="C15" s="107"/>
      <c r="D15" s="81" t="s">
        <v>113</v>
      </c>
      <c r="E15" s="81" t="s">
        <v>24</v>
      </c>
      <c r="F15" s="5" t="str">
        <f>IF(D15="Amina",A14&amp;"_AZ",IF(D15="Perry",A14&amp;"_PB",IF(D15="Gina",A14&amp;"_GB",IF(D15="Cameron",A14&amp;"_CA",IF(D15="Bruno",A14&amp;"_BDS",IF(D15="Daniel",A14&amp;"_DR",IF(D15="Monet",A14&amp;"_MW","")))))))</f>
        <v>2016-07-18_G-007 _DR</v>
      </c>
      <c r="G15" s="83">
        <v>42667</v>
      </c>
      <c r="H15" s="83">
        <v>42669</v>
      </c>
      <c r="I15" s="106"/>
      <c r="J15" s="81" t="str">
        <f>IF(AND(NOT(OR(G15="",G15="Ø")),H15=""),"In Progress",IF(AND(NOT(OR(H15="Ø",H15="")),NOT(OR(G15="Ø",G15=""))),"Completed",""))</f>
        <v>Completed</v>
      </c>
      <c r="K15" s="107"/>
      <c r="L15" s="107"/>
      <c r="M15" s="4"/>
      <c r="N15" s="111"/>
      <c r="O15" s="166"/>
    </row>
    <row r="16" spans="1:15">
      <c r="A16" s="109" t="s">
        <v>396</v>
      </c>
      <c r="B16" s="109" t="s">
        <v>397</v>
      </c>
      <c r="C16" s="107"/>
      <c r="D16" s="81" t="s">
        <v>23</v>
      </c>
      <c r="E16" s="81" t="s">
        <v>24</v>
      </c>
      <c r="F16" s="5" t="str">
        <f>IF(D16="Amina",A16&amp;"_AZ",IF(D16="Perry",A16&amp;"_PB",IF(D16="Gina",A16&amp;"_GB",IF(D16="Cameron",A16&amp;"_CA",IF(D16="Bruno",A16&amp;"_BDS",IF(D16="Daniel",A16&amp;"_DR",IF(D16="Monet",A16&amp;"_MW","")))))))</f>
        <v>2016-07-18_G-008 _CA</v>
      </c>
      <c r="G16" s="83">
        <v>42656</v>
      </c>
      <c r="H16" s="83">
        <v>42660</v>
      </c>
      <c r="I16" s="106" t="s">
        <v>51</v>
      </c>
      <c r="J16" s="81" t="str">
        <f>IF(AND(NOT(OR(G16="",G16="Ø")),H16=""),"In Progress",IF(AND(NOT(OR(H16="Ø",H16="")),NOT(OR(G16="Ø",G16=""))),"Completed",""))</f>
        <v>Completed</v>
      </c>
      <c r="K16" s="107" t="s">
        <v>2</v>
      </c>
      <c r="L16" s="107" t="str">
        <f>IF(K16="Untraceable","Ignore",IF(K16="Incomplete","Ignore",IF(K16="Other","Ignore","")))</f>
        <v>Ignore</v>
      </c>
      <c r="M16" s="4" t="s">
        <v>398</v>
      </c>
      <c r="N16" s="111" t="s">
        <v>53</v>
      </c>
      <c r="O16" s="166"/>
    </row>
    <row r="17" spans="1:15">
      <c r="A17" s="107"/>
      <c r="B17" s="107"/>
      <c r="C17" s="107"/>
      <c r="D17" s="81" t="s">
        <v>161</v>
      </c>
      <c r="E17" s="81" t="s">
        <v>24</v>
      </c>
      <c r="F17" s="5" t="str">
        <f>IF(D17="Amina",A16&amp;"_AZ",IF(D17="Perry",A16&amp;"_PB",IF(D17="Gina",A16&amp;"_GB",IF(D17="Cameron",A16&amp;"_CA",IF(D17="Bruno",A16&amp;"_BDS",IF(D17="Daniel",A16&amp;"_DR",IF(D17="Monet",A16&amp;"_MW","")))))))</f>
        <v>2016-07-18_G-008 _BDS</v>
      </c>
      <c r="G17" s="83">
        <v>42667</v>
      </c>
      <c r="H17" s="83">
        <v>42668</v>
      </c>
      <c r="I17" s="106"/>
      <c r="J17" s="81" t="str">
        <f>IF(AND(NOT(OR(G17="",G17="Ø")),H17=""),"In Progress",IF(AND(NOT(OR(H17="Ø",H17="")),NOT(OR(G17="Ø",G17=""))),"Completed",""))</f>
        <v>Completed</v>
      </c>
      <c r="K17" s="107"/>
      <c r="L17" s="107"/>
      <c r="M17" s="4" t="s">
        <v>399</v>
      </c>
      <c r="N17" s="111"/>
      <c r="O17" s="166"/>
    </row>
    <row r="18" spans="1:15">
      <c r="A18" s="109" t="s">
        <v>400</v>
      </c>
      <c r="B18" s="109" t="s">
        <v>401</v>
      </c>
      <c r="C18" s="107"/>
      <c r="D18" s="81" t="s">
        <v>23</v>
      </c>
      <c r="E18" s="81" t="s">
        <v>24</v>
      </c>
      <c r="F18" s="5" t="str">
        <f>IF(D18="Amina",A18&amp;"_AZ",IF(D18="Perry",A18&amp;"_PB",IF(D18="Gina",A18&amp;"_GB",IF(D18="Cameron",A18&amp;"_CA",IF(D18="Bruno",A18&amp;"_BDS",IF(D18="Daniel",A18&amp;"_DR",IF(D18="Monet",A18&amp;"_MW","")))))))</f>
        <v>2016-07-18_G-009 _CA</v>
      </c>
      <c r="G18" s="83">
        <v>42660</v>
      </c>
      <c r="H18" s="83">
        <v>42662</v>
      </c>
      <c r="I18" s="106">
        <v>42674</v>
      </c>
      <c r="J18" s="81" t="str">
        <f>IF(AND(NOT(OR(G18="",G18="Ø")),H18=""),"In Progress",IF(AND(NOT(OR(H18="Ø",H18="")),NOT(OR(G18="Ø",G18=""))),"Completed",""))</f>
        <v>Completed</v>
      </c>
      <c r="K18" s="107"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07" t="s">
        <v>0</v>
      </c>
      <c r="M18" s="4"/>
      <c r="N18" s="111" t="s">
        <v>25</v>
      </c>
      <c r="O18" s="166" t="s">
        <v>402</v>
      </c>
    </row>
    <row r="19" spans="1:15">
      <c r="A19" s="107"/>
      <c r="B19" s="107"/>
      <c r="C19" s="107"/>
      <c r="D19" s="81" t="s">
        <v>32</v>
      </c>
      <c r="E19" s="81" t="s">
        <v>24</v>
      </c>
      <c r="F19" s="5" t="str">
        <f>IF(D19="Amina",A18&amp;"_AZ",IF(D19="Perry",A18&amp;"_PB",IF(D19="Gina",A18&amp;"_GB",IF(D19="Cameron",A18&amp;"_CA",IF(D19="Bruno",A18&amp;"_BDS",IF(D19="Daniel",A18&amp;"_DR",IF(D19="Monet",A18&amp;"_MW","")))))))</f>
        <v>2016-07-18_G-009 _AZ</v>
      </c>
      <c r="G19" s="83">
        <v>42664</v>
      </c>
      <c r="H19" s="83">
        <v>42669</v>
      </c>
      <c r="I19" s="106"/>
      <c r="J19" s="81" t="str">
        <f>IF(AND(NOT(OR(G19="",G19="Ø")),H19=""),"In Progress",IF(AND(NOT(OR(H19="Ø",H19="")),NOT(OR(G19="Ø",G19=""))),"Completed",""))</f>
        <v>Completed</v>
      </c>
      <c r="K19" s="107"/>
      <c r="L19" s="107"/>
      <c r="M19" s="4"/>
      <c r="N19" s="111"/>
      <c r="O19" s="166"/>
    </row>
    <row r="20" spans="1:15">
      <c r="A20" s="109" t="s">
        <v>403</v>
      </c>
      <c r="B20" s="109" t="s">
        <v>404</v>
      </c>
      <c r="C20" s="107"/>
      <c r="D20" s="81" t="s">
        <v>187</v>
      </c>
      <c r="E20" s="81" t="s">
        <v>24</v>
      </c>
      <c r="F20" s="5" t="str">
        <f>IF(D20="Amina",A20&amp;"_AZ",IF(D20="Perry",A20&amp;"_PB",IF(D20="Gina",A20&amp;"_GB",IF(D20="Cameron",A20&amp;"_CA",IF(D20="Bruno",A20&amp;"_BDS",IF(D20="Daniel",A20&amp;"_DR",IF(D20="Monet",A20&amp;"_MW","")))))))</f>
        <v>2016-07-18_G-010 _MW</v>
      </c>
      <c r="G20" s="83">
        <v>42660</v>
      </c>
      <c r="H20" s="83">
        <v>42668</v>
      </c>
      <c r="I20" s="106">
        <v>42683</v>
      </c>
      <c r="J20" s="81" t="str">
        <f>IF(AND(NOT(OR(G20="",G20="Ø")),H20=""),"In Progress",IF(AND(NOT(OR(H20="Ø",H20="")),NOT(OR(G20="Ø",G20=""))),"Completed",""))</f>
        <v>Completed</v>
      </c>
      <c r="K20" s="107"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07" t="s">
        <v>0</v>
      </c>
      <c r="M20" s="4"/>
      <c r="N20" s="111" t="s">
        <v>25</v>
      </c>
      <c r="O20" s="166" t="s">
        <v>405</v>
      </c>
    </row>
    <row r="21" spans="1:15">
      <c r="A21" s="107"/>
      <c r="B21" s="107"/>
      <c r="C21" s="107"/>
      <c r="D21" s="81" t="s">
        <v>161</v>
      </c>
      <c r="E21" s="81" t="s">
        <v>24</v>
      </c>
      <c r="F21" s="5" t="str">
        <f>IF(D21="Amina",A20&amp;"_AZ",IF(D21="Perry",A20&amp;"_PB",IF(D21="Gina",A20&amp;"_GB",IF(D21="Cameron",A20&amp;"_CA",IF(D21="Bruno",A20&amp;"_BDS",IF(D21="Daniel",A20&amp;"_DR",IF(D21="Monet",A20&amp;"_MW","")))))))</f>
        <v>2016-07-18_G-010 _BDS</v>
      </c>
      <c r="G21" s="83">
        <v>42668</v>
      </c>
      <c r="H21" s="83">
        <v>42677</v>
      </c>
      <c r="I21" s="106"/>
      <c r="J21" s="81" t="str">
        <f>IF(AND(NOT(OR(G21="",G21="Ø")),H21=""),"In Progress",IF(AND(NOT(OR(H21="Ø",H21="")),NOT(OR(G21="Ø",G21=""))),"Completed",""))</f>
        <v>Completed</v>
      </c>
      <c r="K21" s="107"/>
      <c r="L21" s="107"/>
      <c r="M21" s="4" t="s">
        <v>406</v>
      </c>
      <c r="N21" s="111"/>
      <c r="O21" s="166"/>
    </row>
    <row r="22" spans="1:15">
      <c r="A22" s="109" t="s">
        <v>407</v>
      </c>
      <c r="B22" s="109" t="s">
        <v>408</v>
      </c>
      <c r="C22" s="107"/>
      <c r="D22" s="81" t="s">
        <v>23</v>
      </c>
      <c r="E22" s="81" t="s">
        <v>24</v>
      </c>
      <c r="F22" s="5" t="str">
        <f>IF(D22="Amina",A22&amp;"_AZ",IF(D22="Perry",A22&amp;"_PB",IF(D22="Gina",A22&amp;"_GB",IF(D22="Cameron",A22&amp;"_CA",IF(D22="Bruno",A22&amp;"_BDS",IF(D22="Daniel",A22&amp;"_DR",IF(D22="Monet",A22&amp;"_MW","")))))))</f>
        <v>2016-07-18_G-011 _CA</v>
      </c>
      <c r="G22" s="83">
        <v>42668</v>
      </c>
      <c r="H22" s="83">
        <v>42669</v>
      </c>
      <c r="I22" s="106">
        <v>42675</v>
      </c>
      <c r="J22" s="81" t="str">
        <f>IF(AND(NOT(OR(G22="",G22="Ø")),H22=""),"In Progress",IF(AND(NOT(OR(H22="Ø",H22="")),NOT(OR(G22="Ø",G22=""))),"Completed",""))</f>
        <v>Completed</v>
      </c>
      <c r="K22" s="107"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07" t="s">
        <v>0</v>
      </c>
      <c r="M22" s="4" t="s">
        <v>409</v>
      </c>
      <c r="N22" s="111" t="s">
        <v>25</v>
      </c>
      <c r="O22" s="166" t="s">
        <v>410</v>
      </c>
    </row>
    <row r="23" spans="1:15">
      <c r="A23" s="107"/>
      <c r="B23" s="107"/>
      <c r="C23" s="107"/>
      <c r="D23" s="81" t="s">
        <v>32</v>
      </c>
      <c r="E23" s="81" t="s">
        <v>24</v>
      </c>
      <c r="F23" s="5" t="str">
        <f>IF(D23="Amina",A22&amp;"_AZ",IF(D23="Perry",A22&amp;"_PB",IF(D23="Gina",A22&amp;"_GB",IF(D23="Cameron",A22&amp;"_CA",IF(D23="Bruno",A22&amp;"_BDS",IF(D23="Daniel",A22&amp;"_DR",IF(D23="Monet",A22&amp;"_MW","")))))))</f>
        <v>2016-07-18_G-011 _AZ</v>
      </c>
      <c r="G23" s="83">
        <v>42669</v>
      </c>
      <c r="H23" s="83">
        <v>42671</v>
      </c>
      <c r="I23" s="106"/>
      <c r="J23" s="81" t="str">
        <f>IF(AND(NOT(OR(G23="",G23="Ø")),H23=""),"In Progress",IF(AND(NOT(OR(H23="Ø",H23="")),NOT(OR(G23="Ø",G23=""))),"Completed",""))</f>
        <v>Completed</v>
      </c>
      <c r="K23" s="107"/>
      <c r="L23" s="107"/>
      <c r="M23" s="4"/>
      <c r="N23" s="111"/>
      <c r="O23" s="166"/>
    </row>
    <row r="24" spans="1:15">
      <c r="A24" s="109" t="s">
        <v>411</v>
      </c>
      <c r="B24" s="109" t="s">
        <v>412</v>
      </c>
      <c r="C24" s="107"/>
      <c r="D24" s="81" t="s">
        <v>23</v>
      </c>
      <c r="E24" s="81" t="s">
        <v>24</v>
      </c>
      <c r="F24" s="5" t="str">
        <f>IF(D24="Amina",A24&amp;"_AZ",IF(D24="Perry",A24&amp;"_PB",IF(D24="Gina",A24&amp;"_GB",IF(D24="Cameron",A24&amp;"_CA",IF(D24="Bruno",A24&amp;"_BDS",IF(D24="Daniel",A24&amp;"_DR",IF(D24="Monet",A24&amp;"_MW","")))))))</f>
        <v>2016-07-18_G-012 _CA</v>
      </c>
      <c r="G24" s="83">
        <v>42669</v>
      </c>
      <c r="H24" s="83">
        <v>42671</v>
      </c>
      <c r="I24" s="106" t="s">
        <v>51</v>
      </c>
      <c r="J24" s="81" t="str">
        <f>IF(AND(NOT(OR(G24="",G24="Ø")),H24=""),"In Progress",IF(AND(NOT(OR(H24="Ø",H24="")),NOT(OR(G24="Ø",G24=""))),"Completed",""))</f>
        <v>Completed</v>
      </c>
      <c r="K24" s="107" t="s">
        <v>2</v>
      </c>
      <c r="L24" s="107" t="str">
        <f>IF(K24="Untraceable","Ignore",IF(K24="Incomplete","Ignore",IF(K24="Other","Ignore","")))</f>
        <v>Ignore</v>
      </c>
      <c r="M24" s="4" t="s">
        <v>413</v>
      </c>
      <c r="N24" s="111" t="s">
        <v>53</v>
      </c>
      <c r="O24" s="166"/>
    </row>
    <row r="25" spans="1:15">
      <c r="A25" s="107"/>
      <c r="B25" s="107"/>
      <c r="C25" s="107"/>
      <c r="D25" s="81" t="s">
        <v>187</v>
      </c>
      <c r="E25" s="81" t="s">
        <v>24</v>
      </c>
      <c r="F25" s="5" t="str">
        <f>IF(D25="Amina",A24&amp;"_AZ",IF(D25="Perry",A24&amp;"_PB",IF(D25="Gina",A24&amp;"_GB",IF(D25="Cameron",A24&amp;"_CA",IF(D25="Bruno",A24&amp;"_BDS",IF(D25="Daniel",A24&amp;"_DR",IF(D25="Monet",A24&amp;"_MW","")))))))</f>
        <v>2016-07-18_G-012 _MW</v>
      </c>
      <c r="G25" s="83">
        <v>42670</v>
      </c>
      <c r="H25" s="83">
        <v>42671</v>
      </c>
      <c r="I25" s="106"/>
      <c r="J25" s="81" t="str">
        <f>IF(AND(NOT(OR(G25="",G25="Ø")),H25=""),"In Progress",IF(AND(NOT(OR(H25="Ø",H25="")),NOT(OR(G25="Ø",G25=""))),"Completed",""))</f>
        <v>Completed</v>
      </c>
      <c r="K25" s="107"/>
      <c r="L25" s="107"/>
      <c r="M25" s="4"/>
      <c r="N25" s="111"/>
      <c r="O25" s="166"/>
    </row>
    <row r="26" spans="1:15">
      <c r="A26" s="109" t="s">
        <v>414</v>
      </c>
      <c r="B26" s="109" t="s">
        <v>415</v>
      </c>
      <c r="C26" s="107"/>
      <c r="D26" s="81" t="s">
        <v>113</v>
      </c>
      <c r="E26" s="81" t="s">
        <v>24</v>
      </c>
      <c r="F26" s="5" t="str">
        <f>IF(D26="Amina",A26&amp;"_AZ",IF(D26="Perry",A26&amp;"_PB",IF(D26="Gina",A26&amp;"_GB",IF(D26="Cameron",A26&amp;"_CA",IF(D26="Bruno",A26&amp;"_BDS",IF(D26="Daniel",A26&amp;"_DR",IF(D26="Monet",A26&amp;"_MW","")))))))</f>
        <v>2016-07-18_G-013 _DR</v>
      </c>
      <c r="G26" s="83">
        <v>42671</v>
      </c>
      <c r="H26" s="83">
        <v>42674</v>
      </c>
      <c r="I26" s="112" t="s">
        <v>416</v>
      </c>
      <c r="J26" s="81" t="str">
        <f>IF(AND(NOT(OR(G26="",G26="Ø")),H26=""),"In Progress",IF(AND(NOT(OR(H26="Ø",H26="")),NOT(OR(G26="Ø",G26=""))),"Completed",""))</f>
        <v>Completed</v>
      </c>
      <c r="K26" s="107"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07" t="s">
        <v>0</v>
      </c>
      <c r="M26" s="4" t="s">
        <v>417</v>
      </c>
      <c r="N26" s="111" t="s">
        <v>25</v>
      </c>
      <c r="O26" s="166" t="s">
        <v>418</v>
      </c>
    </row>
    <row r="27" spans="1:15">
      <c r="A27" s="107"/>
      <c r="B27" s="107"/>
      <c r="C27" s="107"/>
      <c r="D27" s="81" t="s">
        <v>30</v>
      </c>
      <c r="E27" s="81" t="s">
        <v>24</v>
      </c>
      <c r="F27" s="5" t="str">
        <f>IF(D27="Amina",A26&amp;"_AZ",IF(D27="Perry",A26&amp;"_PB",IF(D27="Gina",A26&amp;"_GB",IF(D27="Cameron",A26&amp;"_CA",IF(D27="Bruno",A26&amp;"_BDS",IF(D27="Daniel",A26&amp;"_DR",IF(D27="Monet",A26&amp;"_MW","")))))))</f>
        <v>2016-07-18_G-013 _PB</v>
      </c>
      <c r="G27" s="83">
        <v>42671</v>
      </c>
      <c r="H27" s="83">
        <v>42674</v>
      </c>
      <c r="I27" s="106"/>
      <c r="J27" s="81" t="str">
        <f>IF(AND(NOT(OR(G27="",G27="Ø")),H27=""),"In Progress",IF(AND(NOT(OR(H27="Ø",H27="")),NOT(OR(G27="Ø",G27=""))),"Completed",""))</f>
        <v>Completed</v>
      </c>
      <c r="K27" s="107"/>
      <c r="L27" s="107"/>
      <c r="M27" s="4" t="s">
        <v>419</v>
      </c>
      <c r="N27" s="111"/>
      <c r="O27" s="166"/>
    </row>
    <row r="28" spans="1:15">
      <c r="A28" s="109" t="s">
        <v>420</v>
      </c>
      <c r="B28" s="109" t="s">
        <v>421</v>
      </c>
      <c r="C28" s="107"/>
      <c r="D28" s="81" t="s">
        <v>32</v>
      </c>
      <c r="E28" s="81" t="s">
        <v>24</v>
      </c>
      <c r="F28" s="5" t="str">
        <f>IF(D28="Amina",A28&amp;"_AZ",IF(D28="Perry",A28&amp;"_PB",IF(D28="Gina",A28&amp;"_GB",IF(D28="Cameron",A28&amp;"_CA",IF(D28="Bruno",A28&amp;"_BDS",IF(D28="Daniel",A28&amp;"_DR",IF(D28="Monet",A28&amp;"_MW","")))))))</f>
        <v>2016-07-18_G-014 _AZ</v>
      </c>
      <c r="G28" s="83">
        <v>42671</v>
      </c>
      <c r="H28" s="83">
        <v>42676</v>
      </c>
      <c r="I28" s="106" t="s">
        <v>51</v>
      </c>
      <c r="J28" s="81" t="str">
        <f>IF(AND(NOT(OR(G28="",G28="Ø")),H28=""),"In Progress",IF(AND(NOT(OR(H28="Ø",H28="")),NOT(OR(G28="Ø",G28=""))),"Completed",""))</f>
        <v>Completed</v>
      </c>
      <c r="K28" s="107" t="s">
        <v>2</v>
      </c>
      <c r="L28" s="107" t="str">
        <f>IF(K28="Untraceable","Ignore",IF(K28="Incomplete","Ignore",IF(K28="Other","Ignore","")))</f>
        <v>Ignore</v>
      </c>
      <c r="M28" s="4" t="s">
        <v>422</v>
      </c>
      <c r="N28" s="111" t="s">
        <v>53</v>
      </c>
      <c r="O28" s="166"/>
    </row>
    <row r="29" spans="1:15">
      <c r="A29" s="107"/>
      <c r="B29" s="107"/>
      <c r="C29" s="107"/>
      <c r="D29" s="81" t="s">
        <v>187</v>
      </c>
      <c r="E29" s="81" t="s">
        <v>24</v>
      </c>
      <c r="F29" s="5" t="str">
        <f>IF(D29="Amina",A28&amp;"_AZ",IF(D29="Perry",A28&amp;"_PB",IF(D29="Gina",A28&amp;"_GB",IF(D29="Cameron",A28&amp;"_CA",IF(D29="Bruno",A28&amp;"_BDS",IF(D29="Daniel",A28&amp;"_DR",IF(D29="Monet",A28&amp;"_MW","")))))))</f>
        <v>2016-07-18_G-014 _MW</v>
      </c>
      <c r="G29" s="83">
        <v>42671</v>
      </c>
      <c r="H29" s="83">
        <v>42678</v>
      </c>
      <c r="I29" s="106"/>
      <c r="J29" s="81" t="str">
        <f>IF(AND(NOT(OR(G29="",G29="Ø")),H29=""),"In Progress",IF(AND(NOT(OR(H29="Ø",H29="")),NOT(OR(G29="Ø",G29=""))),"Completed",""))</f>
        <v>Completed</v>
      </c>
      <c r="K29" s="107"/>
      <c r="L29" s="107"/>
      <c r="M29" s="4" t="s">
        <v>423</v>
      </c>
      <c r="N29" s="111"/>
      <c r="O29" s="166"/>
    </row>
    <row r="30" spans="1:15">
      <c r="A30" s="109" t="s">
        <v>424</v>
      </c>
      <c r="B30" s="109" t="s">
        <v>425</v>
      </c>
      <c r="C30" s="107"/>
      <c r="D30" s="81" t="s">
        <v>50</v>
      </c>
      <c r="E30" s="81" t="s">
        <v>24</v>
      </c>
      <c r="F30" s="5" t="str">
        <f>IF(D30="Amina",A30&amp;"_AZ",IF(D30="Perry",A30&amp;"_PB",IF(D30="Gina",A30&amp;"_GB",IF(D30="Cameron",A30&amp;"_CA",IF(D30="Bruno",A30&amp;"_BDS",IF(D30="Daniel",A30&amp;"_DR",IF(D30="Monet",A30&amp;"_MW","")))))))</f>
        <v/>
      </c>
      <c r="G30" s="83"/>
      <c r="H30" s="83"/>
      <c r="I30" s="106" t="s">
        <v>51</v>
      </c>
      <c r="J30" s="81" t="str">
        <f>IF(AND(NOT(OR(G30="",G30="Ø")),H30=""),"In Progress",IF(AND(NOT(OR(H30="Ø",H30="")),NOT(OR(G30="Ø",G30=""))),"Completed",""))</f>
        <v/>
      </c>
      <c r="K30" s="107" t="s">
        <v>1</v>
      </c>
      <c r="L30" s="107" t="str">
        <f>IF(K30="Untraceable","Ignore",IF(K30="Incomplete","Ignore",IF(K30="Other","Ignore","")))</f>
        <v>Ignore</v>
      </c>
      <c r="M30" s="6"/>
      <c r="N30" s="111" t="s">
        <v>53</v>
      </c>
      <c r="O30" s="166"/>
    </row>
    <row r="31" spans="1:15">
      <c r="A31" s="107"/>
      <c r="B31" s="107"/>
      <c r="C31" s="107"/>
      <c r="D31" s="81" t="str">
        <f>IF(NOT(A30=""),"???","")</f>
        <v>???</v>
      </c>
      <c r="E31" s="81" t="s">
        <v>24</v>
      </c>
      <c r="F31" s="5" t="str">
        <f>IF(D31="Amina",A30&amp;"_AZ",IF(D31="Perry",A30&amp;"_PB",IF(D31="Gina",A30&amp;"_GB",IF(D31="Cameron",A30&amp;"_CA",IF(D31="Bruno",A30&amp;"_BDS",IF(D31="Daniel",A30&amp;"_DR",IF(D31="Monet",A30&amp;"_MW","")))))))</f>
        <v/>
      </c>
      <c r="G31" s="83"/>
      <c r="H31" s="83"/>
      <c r="I31" s="106"/>
      <c r="J31" s="81" t="str">
        <f>IF(AND(NOT(OR(G31="",G31="Ø")),H31=""),"In Progress",IF(AND(NOT(OR(H31="Ø",H31="")),NOT(OR(G31="Ø",G31=""))),"Completed",""))</f>
        <v/>
      </c>
      <c r="K31" s="107"/>
      <c r="L31" s="107"/>
      <c r="M31" s="4"/>
      <c r="N31" s="111"/>
      <c r="O31" s="166"/>
    </row>
    <row r="32" spans="1:15">
      <c r="A32" s="109" t="s">
        <v>426</v>
      </c>
      <c r="B32" s="109" t="s">
        <v>427</v>
      </c>
      <c r="C32" s="107"/>
      <c r="D32" s="81" t="s">
        <v>23</v>
      </c>
      <c r="E32" s="81" t="s">
        <v>24</v>
      </c>
      <c r="F32" s="5" t="str">
        <f>IF(D32="Amina",A32&amp;"_AZ",IF(D32="Perry",A32&amp;"_PB",IF(D32="Gina",A32&amp;"_GB",IF(D32="Cameron",A32&amp;"_CA",IF(D32="Bruno",A32&amp;"_BDS",IF(D32="Daniel",A32&amp;"_DR",IF(D32="Monet",A32&amp;"_MW","")))))))</f>
        <v>2016-07-18_G-016 _CA</v>
      </c>
      <c r="G32" s="83">
        <v>42674</v>
      </c>
      <c r="H32" s="83">
        <v>42674</v>
      </c>
      <c r="I32" s="112" t="s">
        <v>51</v>
      </c>
      <c r="J32" s="81" t="str">
        <f>IF(AND(NOT(OR(G32="",G32="Ø")),H32=""),"In Progress",IF(AND(NOT(OR(H32="Ø",H32="")),NOT(OR(G32="Ø",G32=""))),"Completed",""))</f>
        <v>Completed</v>
      </c>
      <c r="K32" s="107" t="s">
        <v>2</v>
      </c>
      <c r="L32" s="107" t="str">
        <f>IF(K32="Untraceable","Ignore",IF(K32="Incomplete","Ignore",IF(K32="Other","Ignore","")))</f>
        <v>Ignore</v>
      </c>
      <c r="M32" s="4" t="s">
        <v>428</v>
      </c>
      <c r="N32" s="111" t="s">
        <v>53</v>
      </c>
      <c r="O32" s="166"/>
    </row>
    <row r="33" spans="1:15">
      <c r="A33" s="107"/>
      <c r="B33" s="107"/>
      <c r="C33" s="107"/>
      <c r="D33" s="81" t="s">
        <v>113</v>
      </c>
      <c r="E33" s="81" t="s">
        <v>24</v>
      </c>
      <c r="F33" s="5" t="str">
        <f>IF(D33="Amina",A32&amp;"_AZ",IF(D33="Perry",A32&amp;"_PB",IF(D33="Gina",A32&amp;"_GB",IF(D33="Cameron",A32&amp;"_CA",IF(D33="Bruno",A32&amp;"_BDS",IF(D33="Daniel",A32&amp;"_DR",IF(D33="Monet",A32&amp;"_MW","")))))))</f>
        <v>2016-07-18_G-016 _DR</v>
      </c>
      <c r="G33" s="83">
        <v>42674</v>
      </c>
      <c r="H33" s="83">
        <v>42674</v>
      </c>
      <c r="I33" s="106"/>
      <c r="J33" s="81" t="str">
        <f>IF(AND(NOT(OR(G33="",G33="Ø")),H33=""),"In Progress",IF(AND(NOT(OR(H33="Ø",H33="")),NOT(OR(G33="Ø",G33=""))),"Completed",""))</f>
        <v>Completed</v>
      </c>
      <c r="K33" s="107"/>
      <c r="L33" s="107"/>
      <c r="M33" s="4" t="s">
        <v>429</v>
      </c>
      <c r="N33" s="111"/>
      <c r="O33" s="166"/>
    </row>
    <row r="34" spans="1:15">
      <c r="A34" s="109" t="s">
        <v>430</v>
      </c>
      <c r="B34" s="109" t="s">
        <v>431</v>
      </c>
      <c r="C34" s="107"/>
      <c r="D34" s="81" t="s">
        <v>23</v>
      </c>
      <c r="E34" s="81" t="s">
        <v>24</v>
      </c>
      <c r="F34" s="5" t="str">
        <f>IF(D34="Amina",A34&amp;"_AZ",IF(D34="Perry",A34&amp;"_PB",IF(D34="Gina",A34&amp;"_GB",IF(D34="Cameron",A34&amp;"_CA",IF(D34="Bruno",A34&amp;"_BDS",IF(D34="Daniel",A34&amp;"_DR",IF(D34="Monet",A34&amp;"_MW","")))))))</f>
        <v>2016-07-18_G-017 _CA</v>
      </c>
      <c r="G34" s="83">
        <v>42674</v>
      </c>
      <c r="H34" s="83">
        <v>42675</v>
      </c>
      <c r="I34" s="106">
        <v>42675</v>
      </c>
      <c r="J34" s="81" t="str">
        <f>IF(AND(NOT(OR(G34="",G34="Ø")),H34=""),"In Progress",IF(AND(NOT(OR(H34="Ø",H34="")),NOT(OR(G34="Ø",G34=""))),"Completed",""))</f>
        <v>Completed</v>
      </c>
      <c r="K34" s="107"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07" t="s">
        <v>0</v>
      </c>
      <c r="M34" s="4"/>
      <c r="N34" s="111" t="s">
        <v>25</v>
      </c>
      <c r="O34" s="166" t="s">
        <v>432</v>
      </c>
    </row>
    <row r="35" spans="1:15">
      <c r="A35" s="107"/>
      <c r="B35" s="107"/>
      <c r="C35" s="107"/>
      <c r="D35" s="81" t="s">
        <v>30</v>
      </c>
      <c r="E35" s="81" t="s">
        <v>24</v>
      </c>
      <c r="F35" s="5" t="str">
        <f>IF(D35="Amina",A34&amp;"_AZ",IF(D35="Perry",A34&amp;"_PB",IF(D35="Gina",A34&amp;"_GB",IF(D35="Cameron",A34&amp;"_CA",IF(D35="Bruno",A34&amp;"_BDS",IF(D35="Daniel",A34&amp;"_DR",IF(D35="Monet",A34&amp;"_MW","")))))))</f>
        <v>2016-07-18_G-017 _PB</v>
      </c>
      <c r="G35" s="83">
        <v>42674</v>
      </c>
      <c r="H35" s="85">
        <v>42675</v>
      </c>
      <c r="I35" s="106"/>
      <c r="J35" s="81" t="str">
        <f>IF(AND(NOT(OR(G35="",G35="Ø")),H35=""),"In Progress",IF(AND(NOT(OR(H35="Ø",H35="")),NOT(OR(G35="Ø",G35=""))),"Completed",""))</f>
        <v>Completed</v>
      </c>
      <c r="K35" s="107"/>
      <c r="L35" s="107"/>
      <c r="M35" s="4"/>
      <c r="N35" s="111"/>
      <c r="O35" s="166"/>
    </row>
    <row r="36" spans="1:15">
      <c r="A36" s="109" t="s">
        <v>433</v>
      </c>
      <c r="B36" s="109" t="s">
        <v>434</v>
      </c>
      <c r="C36" s="107"/>
      <c r="D36" s="81" t="s">
        <v>187</v>
      </c>
      <c r="E36" s="81" t="s">
        <v>24</v>
      </c>
      <c r="F36" s="5" t="str">
        <f>IF(D36="Amina",A36&amp;"_AZ",IF(D36="Perry",A36&amp;"_PB",IF(D36="Gina",A36&amp;"_GB",IF(D36="Cameron",A36&amp;"_CA",IF(D36="Bruno",A36&amp;"_BDS",IF(D36="Daniel",A36&amp;"_DR",IF(D36="Monet",A36&amp;"_MW","")))))))</f>
        <v>2016-07-18_G-018 _MW</v>
      </c>
      <c r="G36" s="83">
        <v>42675</v>
      </c>
      <c r="H36" s="85">
        <v>42678</v>
      </c>
      <c r="I36" s="106">
        <v>42681</v>
      </c>
      <c r="J36" s="81" t="str">
        <f>IF(AND(NOT(OR(G36="",G36="Ø")),H36=""),"In Progress",IF(AND(NOT(OR(H36="Ø",H36="")),NOT(OR(G36="Ø",G36=""))),"Completed",""))</f>
        <v>Completed</v>
      </c>
      <c r="K36" s="107"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07" t="s">
        <v>0</v>
      </c>
      <c r="M36" s="4" t="s">
        <v>413</v>
      </c>
      <c r="N36" s="111" t="s">
        <v>25</v>
      </c>
      <c r="O36" s="166" t="s">
        <v>435</v>
      </c>
    </row>
    <row r="37" spans="1:15">
      <c r="A37" s="107"/>
      <c r="B37" s="107"/>
      <c r="C37" s="107"/>
      <c r="D37" s="81" t="s">
        <v>23</v>
      </c>
      <c r="E37" s="81" t="s">
        <v>24</v>
      </c>
      <c r="F37" s="5" t="str">
        <f>IF(D37="Amina",A36&amp;"_AZ",IF(D37="Perry",A36&amp;"_PB",IF(D37="Gina",A36&amp;"_GB",IF(D37="Cameron",A36&amp;"_CA",IF(D37="Bruno",A36&amp;"_BDS",IF(D37="Daniel",A36&amp;"_DR",IF(D37="Monet",A36&amp;"_MW","")))))))</f>
        <v>2016-07-18_G-018 _CA</v>
      </c>
      <c r="G37" s="83">
        <v>42675</v>
      </c>
      <c r="H37" s="83">
        <v>42678</v>
      </c>
      <c r="I37" s="106"/>
      <c r="J37" s="81" t="str">
        <f>IF(AND(NOT(OR(G37="",G37="Ø")),H37=""),"In Progress",IF(AND(NOT(OR(H37="Ø",H37="")),NOT(OR(G37="Ø",G37=""))),"Completed",""))</f>
        <v>Completed</v>
      </c>
      <c r="K37" s="107"/>
      <c r="L37" s="107"/>
      <c r="M37" s="4"/>
      <c r="N37" s="111"/>
      <c r="O37" s="166"/>
    </row>
    <row r="38" spans="1:15">
      <c r="A38" s="109" t="s">
        <v>436</v>
      </c>
      <c r="B38" s="109" t="s">
        <v>437</v>
      </c>
      <c r="C38" s="107"/>
      <c r="D38" s="81" t="str">
        <f>IF(NOT(A38=""),"???","")</f>
        <v>???</v>
      </c>
      <c r="E38" s="81" t="s">
        <v>24</v>
      </c>
      <c r="F38" s="5" t="str">
        <f>IF(D38="Amina",A38&amp;"_AZ",IF(D38="Perry",A38&amp;"_PB",IF(D38="Gina",A38&amp;"_GB",IF(D38="Cameron",A38&amp;"_CA",IF(D38="Bruno",A38&amp;"_BDS",IF(D38="Daniel",A38&amp;"_DR",IF(D38="Monet",A38&amp;"_MW","")))))))</f>
        <v/>
      </c>
      <c r="G38" s="83"/>
      <c r="H38" s="83"/>
      <c r="I38" s="112" t="s">
        <v>51</v>
      </c>
      <c r="J38" s="81" t="str">
        <f>IF(AND(NOT(OR(G38="",G38="Ø")),H38=""),"In Progress",IF(AND(NOT(OR(H38="Ø",H38="")),NOT(OR(G38="Ø",G38=""))),"Completed",""))</f>
        <v/>
      </c>
      <c r="K38" s="107" t="s">
        <v>1</v>
      </c>
      <c r="L38" s="107" t="str">
        <f>IF(K38="Untraceable","Ignore",IF(K38="Incomplete","Ignore",IF(K38="Other","Ignore","")))</f>
        <v>Ignore</v>
      </c>
      <c r="M38" s="4"/>
      <c r="N38" s="111" t="s">
        <v>53</v>
      </c>
      <c r="O38" s="166"/>
    </row>
    <row r="39" spans="1:15">
      <c r="A39" s="107"/>
      <c r="B39" s="107"/>
      <c r="C39" s="107"/>
      <c r="D39" s="81" t="str">
        <f>IF(NOT(A38=""),"???","")</f>
        <v>???</v>
      </c>
      <c r="E39" s="81" t="s">
        <v>24</v>
      </c>
      <c r="F39" s="5" t="str">
        <f>IF(D39="Amina",A38&amp;"_AZ",IF(D39="Perry",A38&amp;"_PB",IF(D39="Gina",A38&amp;"_GB",IF(D39="Cameron",A38&amp;"_CA",IF(D39="Bruno",A38&amp;"_BDS",IF(D39="Daniel",A38&amp;"_DR",IF(D39="Monet",A38&amp;"_MW","")))))))</f>
        <v/>
      </c>
      <c r="G39" s="83"/>
      <c r="H39" s="85"/>
      <c r="I39" s="106"/>
      <c r="J39" s="81" t="str">
        <f>IF(AND(NOT(OR(G39="",G39="Ø")),H39=""),"In Progress",IF(AND(NOT(OR(H39="Ø",H39="")),NOT(OR(G39="Ø",G39=""))),"Completed",""))</f>
        <v/>
      </c>
      <c r="K39" s="107"/>
      <c r="L39" s="107"/>
      <c r="M39" s="4"/>
      <c r="N39" s="111"/>
      <c r="O39" s="166"/>
    </row>
    <row r="40" spans="1:15">
      <c r="A40" s="109" t="s">
        <v>438</v>
      </c>
      <c r="B40" s="109" t="s">
        <v>439</v>
      </c>
      <c r="C40" s="107"/>
      <c r="D40" s="81" t="str">
        <f>IF(NOT(A40=""),"???","")</f>
        <v>???</v>
      </c>
      <c r="E40" s="81" t="s">
        <v>24</v>
      </c>
      <c r="F40" s="5" t="str">
        <f>IF(D40="Amina",A40&amp;"_AZ",IF(D40="Perry",A40&amp;"_PB",IF(D40="Gina",A40&amp;"_GB",IF(D40="Cameron",A40&amp;"_CA",IF(D40="Bruno",A40&amp;"_BDS",IF(D40="Daniel",A40&amp;"_DR",IF(D40="Monet",A40&amp;"_MW","")))))))</f>
        <v/>
      </c>
      <c r="G40" s="83"/>
      <c r="H40" s="83"/>
      <c r="I40" s="106" t="s">
        <v>51</v>
      </c>
      <c r="J40" s="81" t="str">
        <f>IF(AND(NOT(OR(G40="",G40="Ø")),H40=""),"In Progress",IF(AND(NOT(OR(H40="Ø",H40="")),NOT(OR(G40="Ø",G40=""))),"Completed",""))</f>
        <v/>
      </c>
      <c r="K40" s="107" t="s">
        <v>1</v>
      </c>
      <c r="L40" s="107" t="str">
        <f>IF(K40="Untraceable","Ignore",IF(K40="Incomplete","Ignore",IF(K40="Other","Ignore","")))</f>
        <v>Ignore</v>
      </c>
      <c r="M40" s="4"/>
      <c r="N40" s="111" t="s">
        <v>53</v>
      </c>
      <c r="O40" s="166"/>
    </row>
    <row r="41" spans="1:15">
      <c r="A41" s="107"/>
      <c r="B41" s="107"/>
      <c r="C41" s="107"/>
      <c r="D41" s="81" t="str">
        <f>IF(NOT(A40=""),"???","")</f>
        <v>???</v>
      </c>
      <c r="E41" s="81" t="s">
        <v>24</v>
      </c>
      <c r="F41" s="5" t="str">
        <f>IF(D41="Amina",A40&amp;"_AZ",IF(D41="Perry",A40&amp;"_PB",IF(D41="Gina",A40&amp;"_GB",IF(D41="Cameron",A40&amp;"_CA",IF(D41="Bruno",A40&amp;"_BDS",IF(D41="Daniel",A40&amp;"_DR",IF(D41="Monet",A40&amp;"_MW","")))))))</f>
        <v/>
      </c>
      <c r="G41" s="83"/>
      <c r="H41" s="83"/>
      <c r="I41" s="106"/>
      <c r="J41" s="81" t="str">
        <f>IF(AND(NOT(OR(G41="",G41="Ø")),H41=""),"In Progress",IF(AND(NOT(OR(H41="Ø",H41="")),NOT(OR(G41="Ø",G41=""))),"Completed",""))</f>
        <v/>
      </c>
      <c r="K41" s="107"/>
      <c r="L41" s="107"/>
      <c r="M41" s="4"/>
      <c r="N41" s="111"/>
      <c r="O41" s="166"/>
    </row>
    <row r="42" spans="1:15">
      <c r="A42" s="109" t="s">
        <v>440</v>
      </c>
      <c r="B42" s="109" t="s">
        <v>441</v>
      </c>
      <c r="C42" s="107"/>
      <c r="D42" s="82" t="s">
        <v>30</v>
      </c>
      <c r="E42" s="81" t="s">
        <v>24</v>
      </c>
      <c r="F42" s="5" t="str">
        <f>IF(D42="Amina",A42&amp;"_AZ",IF(D42="Perry",A42&amp;"_PB",IF(D42="Gina",A42&amp;"_GB",IF(D42="Cameron",A42&amp;"_CA",IF(D42="Bruno",A42&amp;"_BDS",IF(D42="Daniel",A42&amp;"_DR",IF(D42="Monet",A42&amp;"_MW","")))))))</f>
        <v>2016-07-18_R-002 _PB</v>
      </c>
      <c r="G42" s="83">
        <v>42676</v>
      </c>
      <c r="H42" s="83" t="s">
        <v>51</v>
      </c>
      <c r="I42" s="106" t="s">
        <v>51</v>
      </c>
      <c r="J42" s="81" t="s">
        <v>2</v>
      </c>
      <c r="K42" s="107" t="s">
        <v>2</v>
      </c>
      <c r="L42" s="107" t="str">
        <f>IF(K42="Untraceable","Ignore",IF(K42="Incomplete","Ignore",IF(K42="Other","Ignore","")))</f>
        <v>Ignore</v>
      </c>
      <c r="M42" s="4" t="s">
        <v>442</v>
      </c>
      <c r="N42" s="111" t="s">
        <v>53</v>
      </c>
      <c r="O42" s="166"/>
    </row>
    <row r="43" spans="1:15">
      <c r="A43" s="107"/>
      <c r="B43" s="107"/>
      <c r="C43" s="107"/>
      <c r="D43" s="81" t="str">
        <f>IF(NOT(A42=""),"???","")</f>
        <v>???</v>
      </c>
      <c r="E43" s="81" t="s">
        <v>24</v>
      </c>
      <c r="F43" s="5" t="str">
        <f>IF(D43="Amina",A42&amp;"_AZ",IF(D43="Perry",A42&amp;"_PB",IF(D43="Gina",A42&amp;"_GB",IF(D43="Cameron",A42&amp;"_CA",IF(D43="Bruno",A42&amp;"_BDS",IF(D43="Daniel",A42&amp;"_DR",IF(D43="Monet",A42&amp;"_MW","")))))))</f>
        <v/>
      </c>
      <c r="G43" s="83"/>
      <c r="H43" s="83"/>
      <c r="I43" s="106"/>
      <c r="J43" s="81" t="str">
        <f>IF(AND(NOT(OR(G43="",G43="Ø")),H43=""),"In Progress",IF(AND(NOT(OR(H43="Ø",H43="")),NOT(OR(G43="Ø",G43=""))),"Completed",""))</f>
        <v/>
      </c>
      <c r="K43" s="107"/>
      <c r="L43" s="107"/>
      <c r="M43" s="4"/>
      <c r="N43" s="111"/>
      <c r="O43" s="166"/>
    </row>
    <row r="44" spans="1:15">
      <c r="A44" s="109" t="s">
        <v>443</v>
      </c>
      <c r="B44" s="109" t="s">
        <v>444</v>
      </c>
      <c r="C44" s="107"/>
      <c r="D44" s="81" t="str">
        <f>IF(NOT(A44=""),"???","")</f>
        <v>???</v>
      </c>
      <c r="E44" s="81" t="s">
        <v>24</v>
      </c>
      <c r="F44" s="5" t="str">
        <f>IF(D44="Amina",A44&amp;"_AZ",IF(D44="Perry",A44&amp;"_PB",IF(D44="Gina",A44&amp;"_GB",IF(D44="Cameron",A44&amp;"_CA",IF(D44="Bruno",A44&amp;"_BDS",IF(D44="Daniel",A44&amp;"_DR",IF(D44="Monet",A44&amp;"_MW","")))))))</f>
        <v/>
      </c>
      <c r="G44" s="83"/>
      <c r="H44" s="83"/>
      <c r="I44" s="106" t="s">
        <v>51</v>
      </c>
      <c r="J44" s="81" t="str">
        <f>IF(AND(NOT(OR(G44="",G44="Ø")),H44=""),"In Progress",IF(AND(NOT(OR(H44="Ø",H44="")),NOT(OR(G44="Ø",G44=""))),"Completed",""))</f>
        <v/>
      </c>
      <c r="K44" s="107" t="s">
        <v>1</v>
      </c>
      <c r="L44" s="107" t="str">
        <f>IF(K44="Untraceable","Ignore",IF(K44="Incomplete","Ignore",IF(K44="Other","Ignore","")))</f>
        <v>Ignore</v>
      </c>
      <c r="M44" s="6"/>
      <c r="N44" s="111" t="s">
        <v>53</v>
      </c>
      <c r="O44" s="166"/>
    </row>
    <row r="45" spans="1:15">
      <c r="A45" s="107"/>
      <c r="B45" s="107"/>
      <c r="C45" s="107"/>
      <c r="D45" s="81" t="str">
        <f>IF(NOT(A44=""),"???","")</f>
        <v>???</v>
      </c>
      <c r="E45" s="81" t="s">
        <v>24</v>
      </c>
      <c r="F45" s="5" t="str">
        <f>IF(D45="Amina",A44&amp;"_AZ",IF(D45="Perry",A44&amp;"_PB",IF(D45="Gina",A44&amp;"_GB",IF(D45="Cameron",A44&amp;"_CA",IF(D45="Bruno",A44&amp;"_BDS",IF(D45="Daniel",A44&amp;"_DR",IF(D45="Monet",A44&amp;"_MW","")))))))</f>
        <v/>
      </c>
      <c r="G45" s="83"/>
      <c r="H45" s="83"/>
      <c r="I45" s="106"/>
      <c r="J45" s="81" t="str">
        <f>IF(AND(NOT(OR(G45="",G45="Ø")),H45=""),"In Progress",IF(AND(NOT(OR(H45="Ø",H45="")),NOT(OR(G45="Ø",G45=""))),"Completed",""))</f>
        <v/>
      </c>
      <c r="K45" s="107"/>
      <c r="L45" s="107"/>
      <c r="M45" s="4"/>
      <c r="N45" s="111"/>
      <c r="O45" s="166"/>
    </row>
    <row r="46" spans="1:15">
      <c r="N46"/>
      <c r="O46"/>
    </row>
    <row r="47" spans="1:15">
      <c r="N47"/>
      <c r="O47"/>
    </row>
    <row r="48" spans="1:15">
      <c r="N48"/>
      <c r="O48"/>
    </row>
    <row r="49" spans="14:15">
      <c r="N49"/>
      <c r="O49"/>
    </row>
    <row r="50" spans="14:15">
      <c r="N50"/>
      <c r="O50"/>
    </row>
    <row r="51" spans="14:15">
      <c r="N51"/>
      <c r="O51"/>
    </row>
    <row r="52" spans="14:15">
      <c r="N52"/>
      <c r="O52"/>
    </row>
    <row r="53" spans="14:15">
      <c r="N53"/>
      <c r="O53"/>
    </row>
    <row r="54" spans="14:15">
      <c r="N54"/>
      <c r="O54"/>
    </row>
    <row r="55" spans="14:15">
      <c r="N55"/>
      <c r="O55"/>
    </row>
    <row r="56" spans="14:15">
      <c r="N56"/>
      <c r="O56"/>
    </row>
    <row r="57" spans="14:15">
      <c r="N57"/>
      <c r="O57"/>
    </row>
    <row r="58" spans="14:15">
      <c r="N58"/>
      <c r="O58"/>
    </row>
    <row r="59" spans="14:15">
      <c r="N59"/>
      <c r="O59"/>
    </row>
    <row r="60" spans="14:15">
      <c r="N60"/>
      <c r="O60"/>
    </row>
    <row r="61" spans="14:15">
      <c r="N61"/>
      <c r="O61"/>
    </row>
    <row r="62" spans="14:15">
      <c r="N62"/>
      <c r="O62"/>
    </row>
    <row r="63" spans="14:15">
      <c r="N63"/>
      <c r="O63"/>
    </row>
    <row r="64" spans="14:15">
      <c r="N64"/>
      <c r="O64"/>
    </row>
    <row r="65" spans="14:15">
      <c r="N65"/>
      <c r="O65"/>
    </row>
    <row r="66" spans="14:15">
      <c r="N66"/>
      <c r="O66"/>
    </row>
    <row r="67" spans="14:15">
      <c r="N67"/>
      <c r="O67"/>
    </row>
    <row r="68" spans="14:15">
      <c r="N68"/>
      <c r="O68"/>
    </row>
    <row r="69" spans="14:15">
      <c r="N69"/>
      <c r="O69"/>
    </row>
    <row r="70" spans="14:15">
      <c r="N70"/>
      <c r="O70"/>
    </row>
    <row r="71" spans="14:15">
      <c r="N71"/>
      <c r="O71"/>
    </row>
    <row r="72" spans="14:15">
      <c r="N72"/>
      <c r="O72"/>
    </row>
    <row r="73" spans="14:15">
      <c r="N73"/>
      <c r="O73"/>
    </row>
    <row r="74" spans="14:15">
      <c r="N74"/>
      <c r="O74"/>
    </row>
    <row r="75" spans="14:15">
      <c r="N75"/>
      <c r="O75"/>
    </row>
    <row r="76" spans="14:15">
      <c r="N76"/>
      <c r="O76"/>
    </row>
    <row r="77" spans="14:15">
      <c r="N77"/>
      <c r="O77"/>
    </row>
    <row r="78" spans="14:15">
      <c r="N78"/>
      <c r="O78"/>
    </row>
    <row r="79" spans="14:15">
      <c r="N79"/>
      <c r="O79"/>
    </row>
    <row r="80" spans="14:15">
      <c r="N80"/>
      <c r="O80"/>
    </row>
    <row r="81" spans="14:15">
      <c r="N81"/>
      <c r="O81"/>
    </row>
    <row r="82" spans="14:15">
      <c r="N82"/>
      <c r="O82"/>
    </row>
    <row r="83" spans="14:15">
      <c r="N83"/>
      <c r="O83"/>
    </row>
    <row r="84" spans="14:15">
      <c r="N84"/>
      <c r="O84"/>
    </row>
    <row r="85" spans="14:15">
      <c r="N85"/>
      <c r="O85"/>
    </row>
    <row r="86" spans="14:15">
      <c r="N86"/>
      <c r="O86"/>
    </row>
    <row r="87" spans="14:15">
      <c r="N87"/>
      <c r="O87"/>
    </row>
    <row r="88" spans="14:15">
      <c r="N88"/>
      <c r="O88"/>
    </row>
    <row r="89" spans="14:15">
      <c r="N89"/>
      <c r="O89"/>
    </row>
    <row r="90" spans="14:15">
      <c r="N90"/>
      <c r="O90"/>
    </row>
    <row r="91" spans="14:15">
      <c r="N91"/>
      <c r="O91"/>
    </row>
    <row r="92" spans="14:15">
      <c r="N92"/>
      <c r="O92"/>
    </row>
    <row r="93" spans="14:15">
      <c r="N93"/>
      <c r="O93"/>
    </row>
    <row r="94" spans="14:15">
      <c r="N94"/>
      <c r="O94"/>
    </row>
    <row r="95" spans="14:15">
      <c r="N95"/>
      <c r="O95"/>
    </row>
    <row r="96" spans="14:15">
      <c r="N96"/>
      <c r="O96"/>
    </row>
    <row r="97" spans="14:15">
      <c r="N97"/>
      <c r="O97"/>
    </row>
    <row r="98" spans="14:15">
      <c r="N98"/>
      <c r="O98"/>
    </row>
    <row r="99" spans="14:15">
      <c r="N99"/>
      <c r="O99"/>
    </row>
    <row r="100" spans="14:15">
      <c r="N100"/>
      <c r="O100"/>
    </row>
    <row r="101" spans="14:15">
      <c r="N101"/>
      <c r="O101"/>
    </row>
    <row r="102" spans="14:15">
      <c r="N102"/>
      <c r="O102"/>
    </row>
    <row r="103" spans="14:15">
      <c r="N103"/>
      <c r="O103"/>
    </row>
    <row r="104" spans="14:15">
      <c r="N104"/>
      <c r="O104"/>
    </row>
    <row r="105" spans="14:15">
      <c r="N105"/>
      <c r="O105"/>
    </row>
    <row r="106" spans="14:15">
      <c r="N106"/>
      <c r="O106"/>
    </row>
    <row r="107" spans="14:15">
      <c r="N107"/>
      <c r="O107"/>
    </row>
    <row r="108" spans="14:15">
      <c r="N108"/>
      <c r="O108"/>
    </row>
    <row r="109" spans="14:15">
      <c r="N109"/>
      <c r="O109"/>
    </row>
    <row r="110" spans="14:15">
      <c r="N110"/>
      <c r="O110"/>
    </row>
    <row r="111" spans="14:15">
      <c r="N111"/>
      <c r="O111"/>
    </row>
    <row r="112" spans="14:15">
      <c r="N112"/>
      <c r="O112"/>
    </row>
    <row r="113" spans="14:15">
      <c r="N113"/>
      <c r="O113"/>
    </row>
    <row r="114" spans="14:15">
      <c r="N114"/>
      <c r="O114"/>
    </row>
    <row r="115" spans="14:15">
      <c r="N115"/>
      <c r="O115"/>
    </row>
    <row r="116" spans="14:15">
      <c r="N116"/>
      <c r="O116"/>
    </row>
    <row r="117" spans="14:15">
      <c r="N117"/>
      <c r="O117"/>
    </row>
    <row r="118" spans="14:15">
      <c r="N118"/>
      <c r="O118"/>
    </row>
    <row r="119" spans="14:15">
      <c r="N119"/>
      <c r="O119"/>
    </row>
    <row r="120" spans="14:15">
      <c r="N120"/>
      <c r="O120"/>
    </row>
    <row r="121" spans="14:15">
      <c r="N121"/>
      <c r="O121"/>
    </row>
    <row r="122" spans="14:15">
      <c r="N122"/>
      <c r="O122"/>
    </row>
    <row r="123" spans="14:15">
      <c r="N123"/>
      <c r="O123"/>
    </row>
  </sheetData>
  <autoFilter ref="A1:O106" xr:uid="{00000000-0009-0000-0000-000005000000}"/>
  <mergeCells count="176">
    <mergeCell ref="K44:K45"/>
    <mergeCell ref="L44:L45"/>
    <mergeCell ref="O26:O27"/>
    <mergeCell ref="O28:O29"/>
    <mergeCell ref="O30:O31"/>
    <mergeCell ref="O32:O33"/>
    <mergeCell ref="O34:O35"/>
    <mergeCell ref="O36:O37"/>
    <mergeCell ref="N44:N45"/>
    <mergeCell ref="B36:B37"/>
    <mergeCell ref="A28:A29"/>
    <mergeCell ref="B28:B29"/>
    <mergeCell ref="C28:C29"/>
    <mergeCell ref="A26:A27"/>
    <mergeCell ref="B26:B27"/>
    <mergeCell ref="N36:N37"/>
    <mergeCell ref="O44:O45"/>
    <mergeCell ref="I38:I39"/>
    <mergeCell ref="O38:O39"/>
    <mergeCell ref="O40:O41"/>
    <mergeCell ref="O42:O43"/>
    <mergeCell ref="A30:A31"/>
    <mergeCell ref="B30:B31"/>
    <mergeCell ref="C30:C31"/>
    <mergeCell ref="I30:I31"/>
    <mergeCell ref="K30:K31"/>
    <mergeCell ref="L30:L31"/>
    <mergeCell ref="A32:A33"/>
    <mergeCell ref="B32:B33"/>
    <mergeCell ref="C32:C33"/>
    <mergeCell ref="I32:I33"/>
    <mergeCell ref="K32:K33"/>
    <mergeCell ref="L32:L33"/>
    <mergeCell ref="B42:B43"/>
    <mergeCell ref="A34:A35"/>
    <mergeCell ref="B34:B35"/>
    <mergeCell ref="C34:C35"/>
    <mergeCell ref="I34:I35"/>
    <mergeCell ref="A40:A41"/>
    <mergeCell ref="A38:A39"/>
    <mergeCell ref="B38:B39"/>
    <mergeCell ref="C38:C39"/>
    <mergeCell ref="A36:A37"/>
    <mergeCell ref="B40:B41"/>
    <mergeCell ref="N26:N27"/>
    <mergeCell ref="N28:N29"/>
    <mergeCell ref="L42:L43"/>
    <mergeCell ref="C40:C41"/>
    <mergeCell ref="I40:I41"/>
    <mergeCell ref="K40:K41"/>
    <mergeCell ref="L40:L41"/>
    <mergeCell ref="L26:L27"/>
    <mergeCell ref="K34:K35"/>
    <mergeCell ref="C42:C43"/>
    <mergeCell ref="I42:I43"/>
    <mergeCell ref="K42:K43"/>
    <mergeCell ref="K38:K39"/>
    <mergeCell ref="L38:L39"/>
    <mergeCell ref="N38:N39"/>
    <mergeCell ref="I28:I29"/>
    <mergeCell ref="K28:K29"/>
    <mergeCell ref="I26:I27"/>
    <mergeCell ref="L34:L35"/>
    <mergeCell ref="K26:K27"/>
    <mergeCell ref="A42:A43"/>
    <mergeCell ref="A44:A45"/>
    <mergeCell ref="B44:B45"/>
    <mergeCell ref="C44:C45"/>
    <mergeCell ref="I44:I45"/>
    <mergeCell ref="N40:N41"/>
    <mergeCell ref="N42:N43"/>
    <mergeCell ref="O20:O21"/>
    <mergeCell ref="O22:O23"/>
    <mergeCell ref="O24:O25"/>
    <mergeCell ref="C36:C37"/>
    <mergeCell ref="I36:I37"/>
    <mergeCell ref="K36:K37"/>
    <mergeCell ref="L36:L37"/>
    <mergeCell ref="C26:C27"/>
    <mergeCell ref="A20:A21"/>
    <mergeCell ref="N20:N21"/>
    <mergeCell ref="N22:N23"/>
    <mergeCell ref="N24:N25"/>
    <mergeCell ref="N30:N31"/>
    <mergeCell ref="N32:N33"/>
    <mergeCell ref="N34:N35"/>
    <mergeCell ref="L28:L29"/>
    <mergeCell ref="A2:A3"/>
    <mergeCell ref="B2:B3"/>
    <mergeCell ref="C2:C3"/>
    <mergeCell ref="I2:I3"/>
    <mergeCell ref="K2:K3"/>
    <mergeCell ref="L2:L3"/>
    <mergeCell ref="O2:O3"/>
    <mergeCell ref="O4:O5"/>
    <mergeCell ref="O6:O7"/>
    <mergeCell ref="A4:A5"/>
    <mergeCell ref="B4:B5"/>
    <mergeCell ref="C4:C5"/>
    <mergeCell ref="I4:I5"/>
    <mergeCell ref="K4:K5"/>
    <mergeCell ref="N2:N3"/>
    <mergeCell ref="N4:N5"/>
    <mergeCell ref="N6:N7"/>
    <mergeCell ref="N8:N9"/>
    <mergeCell ref="N10:N11"/>
    <mergeCell ref="O8:O9"/>
    <mergeCell ref="O10:O11"/>
    <mergeCell ref="O12:O13"/>
    <mergeCell ref="I24:I25"/>
    <mergeCell ref="K24:K25"/>
    <mergeCell ref="L24:L25"/>
    <mergeCell ref="I12:I13"/>
    <mergeCell ref="I14:I15"/>
    <mergeCell ref="K14:K15"/>
    <mergeCell ref="L14:L15"/>
    <mergeCell ref="O14:O15"/>
    <mergeCell ref="O16:O17"/>
    <mergeCell ref="L20:L21"/>
    <mergeCell ref="A22:A23"/>
    <mergeCell ref="B22:B23"/>
    <mergeCell ref="C22:C23"/>
    <mergeCell ref="N18:N19"/>
    <mergeCell ref="A16:A17"/>
    <mergeCell ref="B16:B17"/>
    <mergeCell ref="C16:C17"/>
    <mergeCell ref="I16:I17"/>
    <mergeCell ref="I22:I23"/>
    <mergeCell ref="K22:K23"/>
    <mergeCell ref="L22:L23"/>
    <mergeCell ref="B20:B21"/>
    <mergeCell ref="C20:C21"/>
    <mergeCell ref="I20:I21"/>
    <mergeCell ref="K20:K21"/>
    <mergeCell ref="A18:A19"/>
    <mergeCell ref="B18:B19"/>
    <mergeCell ref="L4:L5"/>
    <mergeCell ref="A6:A7"/>
    <mergeCell ref="B6:B7"/>
    <mergeCell ref="C6:C7"/>
    <mergeCell ref="I6:I7"/>
    <mergeCell ref="K6:K7"/>
    <mergeCell ref="L6:L7"/>
    <mergeCell ref="C18:C19"/>
    <mergeCell ref="I18:I19"/>
    <mergeCell ref="K18:K19"/>
    <mergeCell ref="L16:L17"/>
    <mergeCell ref="K10:K11"/>
    <mergeCell ref="A14:A15"/>
    <mergeCell ref="B14:B15"/>
    <mergeCell ref="C14:C15"/>
    <mergeCell ref="K16:K17"/>
    <mergeCell ref="L18:L19"/>
    <mergeCell ref="A24:A25"/>
    <mergeCell ref="B24:B25"/>
    <mergeCell ref="A8:A9"/>
    <mergeCell ref="B8:B9"/>
    <mergeCell ref="C8:C9"/>
    <mergeCell ref="I8:I9"/>
    <mergeCell ref="K8:K9"/>
    <mergeCell ref="L8:L9"/>
    <mergeCell ref="K12:K13"/>
    <mergeCell ref="L12:L13"/>
    <mergeCell ref="A10:A11"/>
    <mergeCell ref="B10:B11"/>
    <mergeCell ref="C10:C11"/>
    <mergeCell ref="I10:I11"/>
    <mergeCell ref="L10:L11"/>
    <mergeCell ref="A12:A13"/>
    <mergeCell ref="B12:B13"/>
    <mergeCell ref="C12:C13"/>
    <mergeCell ref="C24:C25"/>
    <mergeCell ref="O18:O19"/>
    <mergeCell ref="N12:N13"/>
    <mergeCell ref="N14:N15"/>
    <mergeCell ref="N16:N17"/>
  </mergeCells>
  <conditionalFormatting sqref="J124:L1048576 J1:L45">
    <cfRule type="containsText" dxfId="858" priority="4" operator="containsText" text="Review">
      <formula>NOT(ISERROR(SEARCH("Review",J1)))</formula>
    </cfRule>
    <cfRule type="containsText" dxfId="857" priority="5" operator="containsText" text="Other">
      <formula>NOT(ISERROR(SEARCH("Other",J1)))</formula>
    </cfRule>
    <cfRule type="containsText" dxfId="856" priority="6" operator="containsText" text="Incomplete">
      <formula>NOT(ISERROR(SEARCH("Incomplete",J1)))</formula>
    </cfRule>
    <cfRule type="containsText" dxfId="855" priority="7" operator="containsText" text="Untraceable">
      <formula>NOT(ISERROR(SEARCH("Untraceable",J1)))</formula>
    </cfRule>
    <cfRule type="containsText" dxfId="854" priority="8" operator="containsText" text="Completed">
      <formula>NOT(ISERROR(SEARCH("Completed",J1)))</formula>
    </cfRule>
    <cfRule type="containsText" dxfId="853" priority="10" operator="containsText" text="Ignore">
      <formula>NOT(ISERROR(SEARCH("Ignore",J1)))</formula>
    </cfRule>
  </conditionalFormatting>
  <conditionalFormatting sqref="N124:N1048576 J124:L1048576 J1:L45 N1:N45">
    <cfRule type="containsText" dxfId="852" priority="9" operator="containsText" text="In Progress">
      <formula>NOT(ISERROR(SEARCH("In Progress",J1)))</formula>
    </cfRule>
  </conditionalFormatting>
  <conditionalFormatting sqref="N124:N1048576 N1:N45">
    <cfRule type="containsText" dxfId="851" priority="2" operator="containsText" text="No">
      <formula>NOT(ISERROR(SEARCH("No",N1)))</formula>
    </cfRule>
    <cfRule type="containsText" dxfId="850" priority="3" operator="containsText" text="Yes">
      <formula>NOT(ISERROR(SEARCH("Yes",N1)))</formula>
    </cfRule>
  </conditionalFormatting>
  <conditionalFormatting sqref="J1:L1048576">
    <cfRule type="containsText" dxfId="849" priority="1" operator="containsText" text="Waiting">
      <formula>NOT(ISERROR(SEARCH("Waiting",J1)))</formula>
    </cfRule>
  </conditionalFormatting>
  <dataValidations count="6">
    <dataValidation type="list" allowBlank="1" showInputMessage="1" showErrorMessage="1" sqref="N2 N4 N8 N10 N12 N14 N16 N18 N20 N22 N24 N26 N28 N30 N32 N34 N36 N38 N40 N42 N44 N6" xr:uid="{00000000-0002-0000-0500-000000000000}">
      <formula1>"Yes, No, In Progress"</formula1>
    </dataValidation>
    <dataValidation type="list" allowBlank="1" showInputMessage="1" sqref="G2:I3 G4:I5 G6:I7 G8:I9 G10:I11 G12:I13 G14:I15 G16:I17 G18:I19 G20:I21 G22:I23 G24:I25 G26:I27 G28:I29 G30:I31 G32:I33 G34:I35 G36:I37 G38:I39 G40:I41 G42:I43 G44:I45" xr:uid="{00000000-0002-0000-0500-000001000000}">
      <formula1>"Ø"</formula1>
    </dataValidation>
    <dataValidation type="list" operator="equal" allowBlank="1" showInputMessage="1" showErrorMessage="1" sqref="E2:E3 E4:E5 E6:E7 E8:E9 E10:E11 E12:E13 E14:E15 E16:E17 E18:E19 E20:E21 E22:E23 E24:E25 E26:E27 E28:E29 E30:E31 E32:E33 E34:E35 E36:E37 E38:E39 E40:E41 E42:E43 E44:E45" xr:uid="{00000000-0002-0000-0500-000002000000}">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xr:uid="{00000000-0002-0000-0500-000003000000}">
      <formula1>"Amina,Bruno,Cameron,Daniel,Gina,Monet,Perry,???"</formula1>
    </dataValidation>
    <dataValidation type="list" allowBlank="1" showInputMessage="1" showErrorMessage="1" sqref="J124:K1048576 J2:K45" xr:uid="{00000000-0002-0000-0500-000004000000}">
      <formula1>"In Progress, Completed, Untraceable, Incomplete, Other, Review, Waiting"</formula1>
    </dataValidation>
    <dataValidation type="list" allowBlank="1" showInputMessage="1" showErrorMessage="1" sqref="L124:L1048576 L2:L45" xr:uid="{00000000-0002-0000-0500-000005000000}">
      <formula1>"In Progress, Completed, Untraceable, Ignore, Review, Waiting"</formula1>
    </dataValidation>
  </dataValidations>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228"/>
  <sheetViews>
    <sheetView zoomScale="90" zoomScaleNormal="90" workbookViewId="0" xr3:uid="{9B253EF2-77E0-53E3-AE26-4D66ECD923F3}">
      <pane ySplit="1" topLeftCell="A66" activePane="bottomLeft" state="frozen"/>
      <selection pane="bottomLeft" activeCell="B97" sqref="B97"/>
      <selection activeCell="L8" sqref="L8:L9"/>
    </sheetView>
  </sheetViews>
  <sheetFormatPr defaultRowHeight="15"/>
  <cols>
    <col min="1" max="1" width="25.7109375" bestFit="1" customWidth="1"/>
    <col min="2" max="2" width="25.140625" bestFit="1" customWidth="1"/>
    <col min="3" max="3" width="24.42578125" bestFit="1" customWidth="1"/>
    <col min="4" max="4" width="14.5703125" style="3" bestFit="1" customWidth="1"/>
    <col min="5" max="5" width="17.7109375" style="3" bestFit="1" customWidth="1"/>
    <col min="6" max="6" width="25.7109375" style="3" bestFit="1" customWidth="1"/>
    <col min="7" max="7" width="14.28515625" style="3" bestFit="1" customWidth="1"/>
    <col min="8" max="8" width="13.42578125" style="3" bestFit="1" customWidth="1"/>
    <col min="9" max="9" width="19.7109375" bestFit="1" customWidth="1"/>
    <col min="10" max="10" width="22.85546875" bestFit="1" customWidth="1"/>
    <col min="11" max="11" width="18.28515625" bestFit="1" customWidth="1"/>
    <col min="12" max="12" width="14.28515625" bestFit="1" customWidth="1"/>
    <col min="13" max="13" width="89.140625" customWidth="1"/>
    <col min="14" max="14" width="15.5703125" style="2" bestFit="1" customWidth="1"/>
    <col min="15" max="15" width="15.5703125" bestFit="1" customWidth="1"/>
  </cols>
  <sheetData>
    <row r="1" spans="1:15">
      <c r="A1" s="11" t="s">
        <v>6</v>
      </c>
      <c r="B1" s="11" t="s">
        <v>7</v>
      </c>
      <c r="C1" s="11" t="s">
        <v>8</v>
      </c>
      <c r="D1" s="11" t="s">
        <v>9</v>
      </c>
      <c r="E1" s="11" t="s">
        <v>10</v>
      </c>
      <c r="F1" s="11" t="s">
        <v>11</v>
      </c>
      <c r="G1" s="11" t="s">
        <v>12</v>
      </c>
      <c r="H1" s="11" t="s">
        <v>13</v>
      </c>
      <c r="I1" s="11" t="s">
        <v>14</v>
      </c>
      <c r="J1" s="11" t="s">
        <v>15</v>
      </c>
      <c r="K1" s="11" t="s">
        <v>16</v>
      </c>
      <c r="L1" s="11" t="s">
        <v>17</v>
      </c>
      <c r="M1" s="10" t="s">
        <v>18</v>
      </c>
      <c r="N1" s="10" t="s">
        <v>19</v>
      </c>
      <c r="O1" s="11" t="s">
        <v>20</v>
      </c>
    </row>
    <row r="2" spans="1:15">
      <c r="A2" s="109" t="s">
        <v>445</v>
      </c>
      <c r="B2" s="109" t="s">
        <v>446</v>
      </c>
      <c r="C2" s="109" t="s">
        <v>447</v>
      </c>
      <c r="D2" s="82" t="s">
        <v>32</v>
      </c>
      <c r="E2" s="81" t="s">
        <v>24</v>
      </c>
      <c r="F2" s="5" t="s">
        <v>448</v>
      </c>
      <c r="G2" s="83">
        <v>42695</v>
      </c>
      <c r="H2" s="83">
        <v>42702</v>
      </c>
      <c r="I2" s="106">
        <v>42706</v>
      </c>
      <c r="J2" s="81" t="s">
        <v>0</v>
      </c>
      <c r="K2" s="107" t="s">
        <v>0</v>
      </c>
      <c r="L2" s="107" t="s">
        <v>0</v>
      </c>
      <c r="M2" s="6"/>
      <c r="N2" s="111" t="s">
        <v>25</v>
      </c>
      <c r="O2" s="110" t="s">
        <v>449</v>
      </c>
    </row>
    <row r="3" spans="1:15">
      <c r="A3" s="107"/>
      <c r="B3" s="107"/>
      <c r="C3" s="107"/>
      <c r="D3" s="82" t="s">
        <v>30</v>
      </c>
      <c r="E3" s="81" t="s">
        <v>24</v>
      </c>
      <c r="F3" s="5" t="s">
        <v>450</v>
      </c>
      <c r="G3" s="83">
        <v>42696</v>
      </c>
      <c r="H3" s="83">
        <v>42705</v>
      </c>
      <c r="I3" s="106"/>
      <c r="J3" s="81" t="s">
        <v>0</v>
      </c>
      <c r="K3" s="107"/>
      <c r="L3" s="107"/>
      <c r="M3" s="4"/>
      <c r="N3" s="111"/>
      <c r="O3" s="110"/>
    </row>
    <row r="4" spans="1:15">
      <c r="A4" s="141" t="s">
        <v>451</v>
      </c>
      <c r="B4" s="137" t="s">
        <v>452</v>
      </c>
      <c r="C4" s="137" t="s">
        <v>447</v>
      </c>
      <c r="D4" s="96" t="s">
        <v>113</v>
      </c>
      <c r="E4" s="96" t="s">
        <v>24</v>
      </c>
      <c r="F4" s="29" t="s">
        <v>453</v>
      </c>
      <c r="G4" s="95">
        <v>42695</v>
      </c>
      <c r="H4" s="95">
        <v>42830</v>
      </c>
      <c r="I4" s="136">
        <v>42831</v>
      </c>
      <c r="J4" s="81" t="s">
        <v>0</v>
      </c>
      <c r="K4" s="107" t="s">
        <v>0</v>
      </c>
      <c r="L4" s="107" t="s">
        <v>0</v>
      </c>
      <c r="M4" s="6" t="s">
        <v>454</v>
      </c>
      <c r="N4" s="111" t="s">
        <v>25</v>
      </c>
      <c r="O4" s="110" t="s">
        <v>455</v>
      </c>
    </row>
    <row r="5" spans="1:15">
      <c r="A5" s="137"/>
      <c r="B5" s="137"/>
      <c r="C5" s="137"/>
      <c r="D5" s="96" t="s">
        <v>161</v>
      </c>
      <c r="E5" s="96" t="s">
        <v>24</v>
      </c>
      <c r="F5" s="29" t="s">
        <v>456</v>
      </c>
      <c r="G5" s="95">
        <v>42829</v>
      </c>
      <c r="H5" s="95">
        <v>42831</v>
      </c>
      <c r="I5" s="137"/>
      <c r="J5" s="81" t="s">
        <v>0</v>
      </c>
      <c r="K5" s="107"/>
      <c r="L5" s="107"/>
      <c r="M5" s="4"/>
      <c r="N5" s="111"/>
      <c r="O5" s="110"/>
    </row>
    <row r="6" spans="1:15">
      <c r="A6" s="112" t="s">
        <v>457</v>
      </c>
      <c r="B6" s="109" t="s">
        <v>458</v>
      </c>
      <c r="C6" s="109" t="s">
        <v>447</v>
      </c>
      <c r="D6" s="82" t="s">
        <v>187</v>
      </c>
      <c r="E6" s="81" t="s">
        <v>24</v>
      </c>
      <c r="F6" s="5" t="s">
        <v>459</v>
      </c>
      <c r="G6" s="83">
        <v>42695</v>
      </c>
      <c r="H6" s="83">
        <v>42801</v>
      </c>
      <c r="I6" s="112" t="s">
        <v>460</v>
      </c>
      <c r="J6" s="81" t="s">
        <v>0</v>
      </c>
      <c r="K6" s="107" t="s">
        <v>0</v>
      </c>
      <c r="L6" s="107" t="s">
        <v>0</v>
      </c>
      <c r="M6" s="4"/>
      <c r="N6" s="111" t="s">
        <v>25</v>
      </c>
      <c r="O6" s="110" t="s">
        <v>461</v>
      </c>
    </row>
    <row r="7" spans="1:15">
      <c r="A7" s="107"/>
      <c r="B7" s="107"/>
      <c r="C7" s="107"/>
      <c r="D7" s="82" t="s">
        <v>161</v>
      </c>
      <c r="E7" s="81" t="s">
        <v>24</v>
      </c>
      <c r="F7" s="5" t="s">
        <v>462</v>
      </c>
      <c r="G7" s="83">
        <v>42800</v>
      </c>
      <c r="H7" s="83">
        <v>42802</v>
      </c>
      <c r="I7" s="106"/>
      <c r="J7" s="81" t="s">
        <v>0</v>
      </c>
      <c r="K7" s="107"/>
      <c r="L7" s="107"/>
      <c r="M7" s="4"/>
      <c r="N7" s="111"/>
      <c r="O7" s="110"/>
    </row>
    <row r="8" spans="1:15">
      <c r="A8" s="112" t="s">
        <v>463</v>
      </c>
      <c r="B8" s="109" t="s">
        <v>464</v>
      </c>
      <c r="C8" s="109" t="s">
        <v>465</v>
      </c>
      <c r="D8" s="82" t="s">
        <v>161</v>
      </c>
      <c r="E8" s="81" t="s">
        <v>24</v>
      </c>
      <c r="F8" s="5" t="s">
        <v>466</v>
      </c>
      <c r="G8" s="83">
        <v>42695</v>
      </c>
      <c r="H8" s="83">
        <v>42797</v>
      </c>
      <c r="I8" s="138" t="s">
        <v>467</v>
      </c>
      <c r="J8" s="81" t="s">
        <v>0</v>
      </c>
      <c r="K8" s="107" t="s">
        <v>0</v>
      </c>
      <c r="L8" s="107" t="s">
        <v>0</v>
      </c>
      <c r="M8" s="4" t="s">
        <v>468</v>
      </c>
      <c r="N8" s="111" t="s">
        <v>25</v>
      </c>
      <c r="O8" s="110" t="s">
        <v>469</v>
      </c>
    </row>
    <row r="9" spans="1:15">
      <c r="A9" s="107"/>
      <c r="B9" s="107"/>
      <c r="C9" s="107"/>
      <c r="D9" s="82" t="s">
        <v>187</v>
      </c>
      <c r="E9" s="81" t="s">
        <v>24</v>
      </c>
      <c r="F9" s="5" t="s">
        <v>470</v>
      </c>
      <c r="G9" s="83">
        <v>42709</v>
      </c>
      <c r="H9" s="83">
        <v>42803</v>
      </c>
      <c r="I9" s="107"/>
      <c r="J9" s="81" t="s">
        <v>0</v>
      </c>
      <c r="K9" s="107"/>
      <c r="L9" s="107"/>
      <c r="M9" s="4"/>
      <c r="N9" s="111"/>
      <c r="O9" s="110"/>
    </row>
    <row r="10" spans="1:15">
      <c r="A10" s="112" t="s">
        <v>471</v>
      </c>
      <c r="B10" s="109" t="s">
        <v>472</v>
      </c>
      <c r="C10" s="109" t="s">
        <v>465</v>
      </c>
      <c r="D10" s="82" t="s">
        <v>113</v>
      </c>
      <c r="E10" s="81" t="s">
        <v>24</v>
      </c>
      <c r="F10" s="5" t="s">
        <v>473</v>
      </c>
      <c r="G10" s="83">
        <v>42800</v>
      </c>
      <c r="H10" s="83">
        <v>42801</v>
      </c>
      <c r="I10" s="106">
        <v>42801</v>
      </c>
      <c r="J10" s="81" t="s">
        <v>0</v>
      </c>
      <c r="K10" s="107" t="s">
        <v>0</v>
      </c>
      <c r="L10" s="107" t="s">
        <v>0</v>
      </c>
      <c r="M10" s="4" t="s">
        <v>474</v>
      </c>
      <c r="N10" s="111" t="s">
        <v>25</v>
      </c>
      <c r="O10" s="110" t="s">
        <v>475</v>
      </c>
    </row>
    <row r="11" spans="1:15">
      <c r="A11" s="107"/>
      <c r="B11" s="107"/>
      <c r="C11" s="107"/>
      <c r="D11" s="82" t="s">
        <v>476</v>
      </c>
      <c r="E11" s="81" t="s">
        <v>24</v>
      </c>
      <c r="F11" s="5" t="s">
        <v>477</v>
      </c>
      <c r="G11" s="83">
        <v>42800</v>
      </c>
      <c r="H11" s="83">
        <v>42800</v>
      </c>
      <c r="I11" s="107"/>
      <c r="J11" s="81" t="s">
        <v>0</v>
      </c>
      <c r="K11" s="107"/>
      <c r="L11" s="107"/>
      <c r="M11" s="4" t="s">
        <v>478</v>
      </c>
      <c r="N11" s="111"/>
      <c r="O11" s="110"/>
    </row>
    <row r="12" spans="1:15">
      <c r="A12" s="112" t="s">
        <v>479</v>
      </c>
      <c r="B12" s="109" t="s">
        <v>480</v>
      </c>
      <c r="C12" s="109" t="s">
        <v>481</v>
      </c>
      <c r="D12" s="82" t="s">
        <v>482</v>
      </c>
      <c r="E12" s="81" t="s">
        <v>24</v>
      </c>
      <c r="F12" s="5" t="s">
        <v>483</v>
      </c>
      <c r="G12" s="83">
        <v>42695</v>
      </c>
      <c r="H12" s="83">
        <v>42704</v>
      </c>
      <c r="I12" s="106">
        <v>42719</v>
      </c>
      <c r="J12" s="81" t="s">
        <v>0</v>
      </c>
      <c r="K12" s="107" t="s">
        <v>0</v>
      </c>
      <c r="L12" s="107" t="s">
        <v>0</v>
      </c>
      <c r="M12" s="4"/>
      <c r="N12" s="111" t="s">
        <v>25</v>
      </c>
      <c r="O12" s="110" t="s">
        <v>484</v>
      </c>
    </row>
    <row r="13" spans="1:15">
      <c r="A13" s="107"/>
      <c r="B13" s="107"/>
      <c r="C13" s="107"/>
      <c r="D13" s="82" t="s">
        <v>485</v>
      </c>
      <c r="E13" s="81" t="s">
        <v>24</v>
      </c>
      <c r="F13" s="5" t="s">
        <v>486</v>
      </c>
      <c r="G13" s="83">
        <v>42704</v>
      </c>
      <c r="H13" s="83">
        <v>42713</v>
      </c>
      <c r="I13" s="106"/>
      <c r="J13" s="81" t="s">
        <v>0</v>
      </c>
      <c r="K13" s="107"/>
      <c r="L13" s="107"/>
      <c r="M13" s="4"/>
      <c r="N13" s="111"/>
      <c r="O13" s="110"/>
    </row>
    <row r="14" spans="1:15">
      <c r="A14" s="112" t="s">
        <v>487</v>
      </c>
      <c r="B14" s="109" t="s">
        <v>488</v>
      </c>
      <c r="C14" s="109" t="s">
        <v>481</v>
      </c>
      <c r="D14" s="82" t="s">
        <v>489</v>
      </c>
      <c r="E14" s="81" t="s">
        <v>24</v>
      </c>
      <c r="F14" s="5" t="s">
        <v>490</v>
      </c>
      <c r="G14" s="83">
        <v>42695</v>
      </c>
      <c r="H14" s="83">
        <v>42702</v>
      </c>
      <c r="I14" s="106">
        <v>42711</v>
      </c>
      <c r="J14" s="81" t="s">
        <v>0</v>
      </c>
      <c r="K14" s="107" t="s">
        <v>0</v>
      </c>
      <c r="L14" s="107" t="s">
        <v>0</v>
      </c>
      <c r="M14" s="4"/>
      <c r="N14" s="111" t="s">
        <v>25</v>
      </c>
      <c r="O14" s="110" t="s">
        <v>491</v>
      </c>
    </row>
    <row r="15" spans="1:15">
      <c r="A15" s="107"/>
      <c r="B15" s="107"/>
      <c r="C15" s="107"/>
      <c r="D15" s="82" t="s">
        <v>492</v>
      </c>
      <c r="E15" s="81" t="s">
        <v>24</v>
      </c>
      <c r="F15" s="5" t="s">
        <v>493</v>
      </c>
      <c r="G15" s="83">
        <v>42695</v>
      </c>
      <c r="H15" s="83">
        <v>42702</v>
      </c>
      <c r="I15" s="107"/>
      <c r="J15" s="81" t="s">
        <v>0</v>
      </c>
      <c r="K15" s="107"/>
      <c r="L15" s="107"/>
      <c r="M15" s="4"/>
      <c r="N15" s="111"/>
      <c r="O15" s="110"/>
    </row>
    <row r="16" spans="1:15">
      <c r="A16" s="112" t="s">
        <v>494</v>
      </c>
      <c r="B16" s="109" t="s">
        <v>495</v>
      </c>
      <c r="C16" s="109" t="s">
        <v>481</v>
      </c>
      <c r="D16" s="82" t="s">
        <v>492</v>
      </c>
      <c r="E16" s="81" t="s">
        <v>24</v>
      </c>
      <c r="F16" s="5" t="s">
        <v>496</v>
      </c>
      <c r="G16" s="83">
        <v>42695</v>
      </c>
      <c r="H16" s="83">
        <v>42695</v>
      </c>
      <c r="I16" s="106">
        <v>42719</v>
      </c>
      <c r="J16" s="81" t="s">
        <v>0</v>
      </c>
      <c r="K16" s="107" t="s">
        <v>0</v>
      </c>
      <c r="L16" s="107" t="s">
        <v>0</v>
      </c>
      <c r="M16" s="4" t="s">
        <v>497</v>
      </c>
      <c r="N16" s="111" t="s">
        <v>25</v>
      </c>
      <c r="O16" s="110" t="s">
        <v>498</v>
      </c>
    </row>
    <row r="17" spans="1:15">
      <c r="A17" s="107"/>
      <c r="B17" s="107"/>
      <c r="C17" s="107"/>
      <c r="D17" s="82" t="s">
        <v>499</v>
      </c>
      <c r="E17" s="81" t="s">
        <v>24</v>
      </c>
      <c r="F17" s="5" t="s">
        <v>500</v>
      </c>
      <c r="G17" s="83">
        <v>42717</v>
      </c>
      <c r="H17" s="83">
        <v>42719</v>
      </c>
      <c r="I17" s="106"/>
      <c r="J17" s="81" t="s">
        <v>0</v>
      </c>
      <c r="K17" s="107"/>
      <c r="L17" s="107"/>
      <c r="M17" s="4"/>
      <c r="N17" s="111"/>
      <c r="O17" s="110"/>
    </row>
    <row r="18" spans="1:15" ht="18" customHeight="1">
      <c r="A18" s="138" t="s">
        <v>501</v>
      </c>
      <c r="B18" s="109" t="s">
        <v>502</v>
      </c>
      <c r="C18" s="133" t="s">
        <v>503</v>
      </c>
      <c r="D18" s="82" t="s">
        <v>504</v>
      </c>
      <c r="E18" s="81" t="s">
        <v>24</v>
      </c>
      <c r="F18" s="5" t="s">
        <v>505</v>
      </c>
      <c r="G18" s="83">
        <v>42696</v>
      </c>
      <c r="H18" s="83">
        <v>42697</v>
      </c>
      <c r="I18" s="106">
        <v>42802</v>
      </c>
      <c r="J18" s="81" t="s">
        <v>0</v>
      </c>
      <c r="K18" s="107" t="s">
        <v>0</v>
      </c>
      <c r="L18" s="107" t="s">
        <v>0</v>
      </c>
      <c r="M18" s="6" t="s">
        <v>506</v>
      </c>
      <c r="N18" s="111" t="s">
        <v>25</v>
      </c>
      <c r="O18" s="110" t="s">
        <v>507</v>
      </c>
    </row>
    <row r="19" spans="1:15">
      <c r="A19" s="138"/>
      <c r="B19" s="109"/>
      <c r="C19" s="107"/>
      <c r="D19" s="82" t="s">
        <v>508</v>
      </c>
      <c r="E19" s="81" t="s">
        <v>24</v>
      </c>
      <c r="F19" s="5" t="s">
        <v>509</v>
      </c>
      <c r="G19" s="85">
        <v>42702</v>
      </c>
      <c r="H19" s="83">
        <v>42704</v>
      </c>
      <c r="I19" s="106"/>
      <c r="J19" s="81" t="s">
        <v>0</v>
      </c>
      <c r="K19" s="107"/>
      <c r="L19" s="107"/>
      <c r="M19" s="4" t="s">
        <v>510</v>
      </c>
      <c r="N19" s="111"/>
      <c r="O19" s="110"/>
    </row>
    <row r="20" spans="1:15">
      <c r="A20" s="112" t="s">
        <v>511</v>
      </c>
      <c r="B20" s="109" t="s">
        <v>512</v>
      </c>
      <c r="C20" s="109" t="s">
        <v>513</v>
      </c>
      <c r="D20" s="82" t="s">
        <v>27</v>
      </c>
      <c r="E20" s="81" t="s">
        <v>24</v>
      </c>
      <c r="F20" s="5" t="s">
        <v>514</v>
      </c>
      <c r="G20" s="83">
        <v>42696</v>
      </c>
      <c r="H20" s="31">
        <v>42702</v>
      </c>
      <c r="I20" s="106">
        <v>42710</v>
      </c>
      <c r="J20" s="81" t="s">
        <v>0</v>
      </c>
      <c r="K20" s="107" t="s">
        <v>0</v>
      </c>
      <c r="L20" s="107" t="s">
        <v>0</v>
      </c>
      <c r="M20" s="4"/>
      <c r="N20" s="111" t="s">
        <v>25</v>
      </c>
      <c r="O20" s="110" t="s">
        <v>515</v>
      </c>
    </row>
    <row r="21" spans="1:15">
      <c r="A21" s="107"/>
      <c r="B21" s="107"/>
      <c r="C21" s="107"/>
      <c r="D21" s="82" t="s">
        <v>489</v>
      </c>
      <c r="E21" s="81" t="s">
        <v>24</v>
      </c>
      <c r="F21" s="5" t="s">
        <v>516</v>
      </c>
      <c r="G21" s="83">
        <v>42702</v>
      </c>
      <c r="H21" s="83">
        <v>42703</v>
      </c>
      <c r="I21" s="107"/>
      <c r="J21" s="81" t="s">
        <v>0</v>
      </c>
      <c r="K21" s="107"/>
      <c r="L21" s="107"/>
      <c r="M21" s="4" t="s">
        <v>517</v>
      </c>
      <c r="N21" s="111"/>
      <c r="O21" s="110"/>
    </row>
    <row r="22" spans="1:15">
      <c r="A22" s="134" t="s">
        <v>518</v>
      </c>
      <c r="B22" s="109" t="s">
        <v>519</v>
      </c>
      <c r="C22" s="109" t="s">
        <v>513</v>
      </c>
      <c r="D22" s="82" t="s">
        <v>499</v>
      </c>
      <c r="E22" s="81" t="s">
        <v>24</v>
      </c>
      <c r="F22" s="5" t="s">
        <v>520</v>
      </c>
      <c r="G22" s="83">
        <v>42696</v>
      </c>
      <c r="H22" s="83" t="s">
        <v>51</v>
      </c>
      <c r="I22" s="106" t="s">
        <v>51</v>
      </c>
      <c r="J22" s="81" t="s">
        <v>0</v>
      </c>
      <c r="K22" s="107" t="s">
        <v>1</v>
      </c>
      <c r="L22" s="107" t="s">
        <v>190</v>
      </c>
      <c r="M22" s="4" t="s">
        <v>521</v>
      </c>
      <c r="N22" s="111" t="s">
        <v>53</v>
      </c>
      <c r="O22" s="127"/>
    </row>
    <row r="23" spans="1:15">
      <c r="A23" s="134"/>
      <c r="B23" s="107"/>
      <c r="C23" s="107"/>
      <c r="D23" s="82"/>
      <c r="E23" s="81"/>
      <c r="F23" s="5"/>
      <c r="G23" s="83"/>
      <c r="H23" s="83"/>
      <c r="I23" s="107"/>
      <c r="J23" s="81"/>
      <c r="K23" s="107"/>
      <c r="L23" s="107"/>
      <c r="M23" s="4"/>
      <c r="N23" s="111"/>
      <c r="O23" s="127"/>
    </row>
    <row r="24" spans="1:15">
      <c r="A24" s="136" t="s">
        <v>522</v>
      </c>
      <c r="B24" s="109" t="s">
        <v>523</v>
      </c>
      <c r="C24" s="109" t="s">
        <v>513</v>
      </c>
      <c r="D24" s="82" t="s">
        <v>504</v>
      </c>
      <c r="E24" s="81" t="s">
        <v>24</v>
      </c>
      <c r="F24" s="32" t="s">
        <v>524</v>
      </c>
      <c r="G24" s="31">
        <v>42702</v>
      </c>
      <c r="H24" s="83">
        <v>42830</v>
      </c>
      <c r="I24" s="106">
        <v>42830</v>
      </c>
      <c r="J24" s="81" t="s">
        <v>0</v>
      </c>
      <c r="K24" s="107" t="s">
        <v>0</v>
      </c>
      <c r="L24" s="107" t="s">
        <v>0</v>
      </c>
      <c r="M24" s="4" t="s">
        <v>525</v>
      </c>
      <c r="N24" s="111" t="s">
        <v>53</v>
      </c>
      <c r="O24" s="127"/>
    </row>
    <row r="25" spans="1:15">
      <c r="A25" s="137"/>
      <c r="B25" s="107"/>
      <c r="C25" s="107"/>
      <c r="D25" s="82" t="s">
        <v>492</v>
      </c>
      <c r="E25" s="81" t="s">
        <v>24</v>
      </c>
      <c r="F25" s="5" t="s">
        <v>526</v>
      </c>
      <c r="G25" s="83">
        <v>42702</v>
      </c>
      <c r="H25" s="85">
        <v>42830</v>
      </c>
      <c r="I25" s="107"/>
      <c r="J25" s="81" t="s">
        <v>0</v>
      </c>
      <c r="K25" s="107"/>
      <c r="L25" s="107"/>
      <c r="M25" s="4" t="s">
        <v>527</v>
      </c>
      <c r="N25" s="111"/>
      <c r="O25" s="127"/>
    </row>
    <row r="26" spans="1:15">
      <c r="A26" s="112" t="s">
        <v>528</v>
      </c>
      <c r="B26" s="109" t="s">
        <v>529</v>
      </c>
      <c r="C26" s="109" t="s">
        <v>530</v>
      </c>
      <c r="D26" s="82" t="s">
        <v>482</v>
      </c>
      <c r="E26" s="81" t="s">
        <v>24</v>
      </c>
      <c r="F26" s="5" t="s">
        <v>531</v>
      </c>
      <c r="G26" s="83">
        <v>42696</v>
      </c>
      <c r="H26" s="83">
        <v>42709</v>
      </c>
      <c r="I26" s="112">
        <v>42711</v>
      </c>
      <c r="J26" s="81" t="s">
        <v>0</v>
      </c>
      <c r="K26" s="107" t="s">
        <v>0</v>
      </c>
      <c r="L26" s="107" t="s">
        <v>0</v>
      </c>
      <c r="M26" s="4"/>
      <c r="N26" s="111" t="s">
        <v>25</v>
      </c>
      <c r="O26" s="110" t="s">
        <v>532</v>
      </c>
    </row>
    <row r="27" spans="1:15">
      <c r="A27" s="107"/>
      <c r="B27" s="107"/>
      <c r="C27" s="107"/>
      <c r="D27" s="82" t="s">
        <v>485</v>
      </c>
      <c r="E27" s="81" t="s">
        <v>24</v>
      </c>
      <c r="F27" s="5" t="s">
        <v>533</v>
      </c>
      <c r="G27" s="83">
        <v>42703</v>
      </c>
      <c r="H27" s="83">
        <v>42704</v>
      </c>
      <c r="I27" s="107"/>
      <c r="J27" s="81" t="s">
        <v>0</v>
      </c>
      <c r="K27" s="107"/>
      <c r="L27" s="107"/>
      <c r="M27" s="4" t="s">
        <v>534</v>
      </c>
      <c r="N27" s="111"/>
      <c r="O27" s="110"/>
    </row>
    <row r="28" spans="1:15">
      <c r="A28" s="112" t="s">
        <v>535</v>
      </c>
      <c r="B28" s="109" t="s">
        <v>536</v>
      </c>
      <c r="C28" s="109" t="s">
        <v>513</v>
      </c>
      <c r="D28" s="82" t="s">
        <v>504</v>
      </c>
      <c r="E28" s="81" t="s">
        <v>24</v>
      </c>
      <c r="F28" s="5" t="s">
        <v>537</v>
      </c>
      <c r="G28" s="83">
        <v>42702</v>
      </c>
      <c r="H28" s="83">
        <v>42704</v>
      </c>
      <c r="I28" s="106">
        <v>42754</v>
      </c>
      <c r="J28" s="81" t="s">
        <v>0</v>
      </c>
      <c r="K28" s="107" t="s">
        <v>0</v>
      </c>
      <c r="L28" s="107" t="s">
        <v>0</v>
      </c>
      <c r="M28" s="6" t="s">
        <v>538</v>
      </c>
      <c r="N28" s="111" t="s">
        <v>25</v>
      </c>
      <c r="O28" s="110" t="s">
        <v>539</v>
      </c>
    </row>
    <row r="29" spans="1:15">
      <c r="A29" s="107"/>
      <c r="B29" s="107"/>
      <c r="C29" s="107"/>
      <c r="D29" s="82" t="s">
        <v>508</v>
      </c>
      <c r="E29" s="81" t="s">
        <v>24</v>
      </c>
      <c r="F29" s="5" t="s">
        <v>540</v>
      </c>
      <c r="G29" s="83">
        <v>42704</v>
      </c>
      <c r="H29" s="83">
        <v>42709</v>
      </c>
      <c r="I29" s="107"/>
      <c r="J29" s="81" t="s">
        <v>0</v>
      </c>
      <c r="K29" s="107"/>
      <c r="L29" s="107"/>
      <c r="M29" s="4" t="s">
        <v>541</v>
      </c>
      <c r="N29" s="111"/>
      <c r="O29" s="110"/>
    </row>
    <row r="30" spans="1:15">
      <c r="A30" s="112" t="s">
        <v>542</v>
      </c>
      <c r="B30" s="109" t="s">
        <v>543</v>
      </c>
      <c r="C30" s="109" t="s">
        <v>544</v>
      </c>
      <c r="D30" s="82" t="s">
        <v>476</v>
      </c>
      <c r="E30" s="81" t="s">
        <v>24</v>
      </c>
      <c r="F30" s="5" t="s">
        <v>545</v>
      </c>
      <c r="G30" s="85">
        <v>42703</v>
      </c>
      <c r="H30" s="83">
        <v>42709</v>
      </c>
      <c r="I30" s="138">
        <v>42814</v>
      </c>
      <c r="J30" s="81" t="s">
        <v>0</v>
      </c>
      <c r="K30" s="107" t="s">
        <v>0</v>
      </c>
      <c r="L30" s="107" t="s">
        <v>0</v>
      </c>
      <c r="M30" s="4"/>
      <c r="N30" s="111" t="s">
        <v>25</v>
      </c>
      <c r="O30" s="110" t="s">
        <v>546</v>
      </c>
    </row>
    <row r="31" spans="1:15">
      <c r="A31" s="107"/>
      <c r="B31" s="107"/>
      <c r="C31" s="107"/>
      <c r="D31" s="82" t="s">
        <v>187</v>
      </c>
      <c r="E31" s="81" t="s">
        <v>24</v>
      </c>
      <c r="F31" s="5" t="s">
        <v>547</v>
      </c>
      <c r="G31" s="83">
        <v>42717</v>
      </c>
      <c r="H31" s="83">
        <v>42810</v>
      </c>
      <c r="I31" s="106"/>
      <c r="J31" s="81" t="s">
        <v>0</v>
      </c>
      <c r="K31" s="107"/>
      <c r="L31" s="107"/>
      <c r="M31" s="4"/>
      <c r="N31" s="111"/>
      <c r="O31" s="110"/>
    </row>
    <row r="32" spans="1:15" ht="38.25">
      <c r="A32" s="112" t="s">
        <v>548</v>
      </c>
      <c r="B32" s="109" t="s">
        <v>549</v>
      </c>
      <c r="C32" s="109" t="s">
        <v>513</v>
      </c>
      <c r="D32" s="82" t="s">
        <v>113</v>
      </c>
      <c r="E32" s="81" t="s">
        <v>24</v>
      </c>
      <c r="F32" s="5" t="s">
        <v>550</v>
      </c>
      <c r="G32" s="83">
        <v>42697</v>
      </c>
      <c r="H32" s="85" t="s">
        <v>51</v>
      </c>
      <c r="I32" s="106" t="s">
        <v>51</v>
      </c>
      <c r="J32" s="81" t="s">
        <v>2</v>
      </c>
      <c r="K32" s="107" t="s">
        <v>2</v>
      </c>
      <c r="L32" s="107" t="s">
        <v>190</v>
      </c>
      <c r="M32" s="6" t="s">
        <v>551</v>
      </c>
      <c r="N32" s="111" t="s">
        <v>53</v>
      </c>
      <c r="O32" s="110"/>
    </row>
    <row r="33" spans="1:15">
      <c r="A33" s="107"/>
      <c r="B33" s="107"/>
      <c r="C33" s="107"/>
      <c r="D33" s="82" t="s">
        <v>492</v>
      </c>
      <c r="E33" s="81" t="s">
        <v>24</v>
      </c>
      <c r="F33" s="5" t="s">
        <v>552</v>
      </c>
      <c r="G33" s="83">
        <v>42703</v>
      </c>
      <c r="H33" s="85">
        <v>42705</v>
      </c>
      <c r="I33" s="107"/>
      <c r="J33" s="81" t="s">
        <v>0</v>
      </c>
      <c r="K33" s="107"/>
      <c r="L33" s="107"/>
      <c r="M33" s="4" t="s">
        <v>553</v>
      </c>
      <c r="N33" s="111"/>
      <c r="O33" s="110"/>
    </row>
    <row r="34" spans="1:15">
      <c r="A34" s="136" t="s">
        <v>554</v>
      </c>
      <c r="B34" s="109" t="s">
        <v>555</v>
      </c>
      <c r="C34" s="109" t="s">
        <v>513</v>
      </c>
      <c r="D34" s="82" t="s">
        <v>492</v>
      </c>
      <c r="E34" s="81" t="s">
        <v>24</v>
      </c>
      <c r="F34" s="5" t="s">
        <v>556</v>
      </c>
      <c r="G34" s="85">
        <v>42703</v>
      </c>
      <c r="H34" s="85" t="s">
        <v>51</v>
      </c>
      <c r="I34" s="112" t="s">
        <v>51</v>
      </c>
      <c r="J34" s="81" t="s">
        <v>1</v>
      </c>
      <c r="K34" s="107" t="s">
        <v>1</v>
      </c>
      <c r="L34" s="107" t="s">
        <v>190</v>
      </c>
      <c r="M34" s="4" t="s">
        <v>557</v>
      </c>
      <c r="N34" s="111" t="s">
        <v>53</v>
      </c>
      <c r="O34" s="110"/>
    </row>
    <row r="35" spans="1:15">
      <c r="A35" s="137"/>
      <c r="B35" s="107"/>
      <c r="C35" s="107"/>
      <c r="D35" s="82" t="s">
        <v>508</v>
      </c>
      <c r="E35" s="81" t="s">
        <v>24</v>
      </c>
      <c r="F35" s="5" t="s">
        <v>558</v>
      </c>
      <c r="G35" s="83">
        <v>42800</v>
      </c>
      <c r="H35" s="83" t="s">
        <v>51</v>
      </c>
      <c r="I35" s="106"/>
      <c r="J35" s="81" t="s">
        <v>1</v>
      </c>
      <c r="K35" s="107"/>
      <c r="L35" s="107"/>
      <c r="M35" s="4" t="s">
        <v>559</v>
      </c>
      <c r="N35" s="111"/>
      <c r="O35" s="110"/>
    </row>
    <row r="36" spans="1:15">
      <c r="A36" s="112" t="s">
        <v>560</v>
      </c>
      <c r="B36" s="109" t="s">
        <v>561</v>
      </c>
      <c r="C36" s="109" t="s">
        <v>513</v>
      </c>
      <c r="D36" s="82" t="s">
        <v>113</v>
      </c>
      <c r="E36" s="81" t="s">
        <v>24</v>
      </c>
      <c r="F36" s="5" t="s">
        <v>562</v>
      </c>
      <c r="G36" s="83">
        <v>42704</v>
      </c>
      <c r="H36" s="83">
        <v>42704</v>
      </c>
      <c r="I36" s="106">
        <v>42801</v>
      </c>
      <c r="J36" s="81" t="s">
        <v>0</v>
      </c>
      <c r="K36" s="107" t="s">
        <v>0</v>
      </c>
      <c r="L36" s="107" t="s">
        <v>0</v>
      </c>
      <c r="M36" s="4" t="s">
        <v>563</v>
      </c>
      <c r="N36" s="111" t="s">
        <v>25</v>
      </c>
      <c r="O36" s="110" t="s">
        <v>564</v>
      </c>
    </row>
    <row r="37" spans="1:15">
      <c r="A37" s="107"/>
      <c r="B37" s="107"/>
      <c r="C37" s="107"/>
      <c r="D37" s="82" t="s">
        <v>508</v>
      </c>
      <c r="E37" s="81" t="s">
        <v>24</v>
      </c>
      <c r="F37" s="5" t="s">
        <v>565</v>
      </c>
      <c r="G37" s="85">
        <v>42723</v>
      </c>
      <c r="H37" s="85">
        <v>42724</v>
      </c>
      <c r="I37" s="107"/>
      <c r="J37" s="81" t="s">
        <v>0</v>
      </c>
      <c r="K37" s="107"/>
      <c r="L37" s="107"/>
      <c r="M37" s="4"/>
      <c r="N37" s="111"/>
      <c r="O37" s="110"/>
    </row>
    <row r="38" spans="1:15">
      <c r="A38" s="136" t="s">
        <v>566</v>
      </c>
      <c r="B38" s="109" t="s">
        <v>567</v>
      </c>
      <c r="C38" s="109" t="s">
        <v>513</v>
      </c>
      <c r="D38" s="82" t="s">
        <v>504</v>
      </c>
      <c r="E38" s="81" t="s">
        <v>24</v>
      </c>
      <c r="F38" s="5" t="s">
        <v>568</v>
      </c>
      <c r="G38" s="83">
        <v>42705</v>
      </c>
      <c r="H38" s="83">
        <v>42829</v>
      </c>
      <c r="I38" s="106">
        <v>42829</v>
      </c>
      <c r="J38" s="81" t="s">
        <v>0</v>
      </c>
      <c r="K38" s="107" t="s">
        <v>0</v>
      </c>
      <c r="L38" s="107" t="s">
        <v>0</v>
      </c>
      <c r="M38" s="4" t="s">
        <v>569</v>
      </c>
      <c r="N38" s="111" t="s">
        <v>53</v>
      </c>
      <c r="O38" s="110"/>
    </row>
    <row r="39" spans="1:15">
      <c r="A39" s="137"/>
      <c r="B39" s="107"/>
      <c r="C39" s="107"/>
      <c r="D39" s="82" t="s">
        <v>32</v>
      </c>
      <c r="E39" s="81" t="s">
        <v>24</v>
      </c>
      <c r="F39" s="5" t="s">
        <v>570</v>
      </c>
      <c r="G39" s="83">
        <v>42800</v>
      </c>
      <c r="H39" s="83">
        <v>42829</v>
      </c>
      <c r="I39" s="107"/>
      <c r="J39" s="81" t="s">
        <v>0</v>
      </c>
      <c r="K39" s="107"/>
      <c r="L39" s="107"/>
      <c r="M39" s="4" t="s">
        <v>571</v>
      </c>
      <c r="N39" s="111"/>
      <c r="O39" s="110"/>
    </row>
    <row r="40" spans="1:15">
      <c r="A40" s="139" t="s">
        <v>572</v>
      </c>
      <c r="B40" s="109" t="s">
        <v>573</v>
      </c>
      <c r="C40" s="144" t="s">
        <v>530</v>
      </c>
      <c r="D40" s="97" t="s">
        <v>30</v>
      </c>
      <c r="E40" s="98" t="s">
        <v>24</v>
      </c>
      <c r="F40" s="30" t="s">
        <v>574</v>
      </c>
      <c r="G40" s="99">
        <v>42724</v>
      </c>
      <c r="H40" s="99" t="s">
        <v>51</v>
      </c>
      <c r="I40" s="142" t="s">
        <v>51</v>
      </c>
      <c r="J40" s="81" t="s">
        <v>1</v>
      </c>
      <c r="K40" s="107" t="s">
        <v>1</v>
      </c>
      <c r="L40" s="107" t="s">
        <v>190</v>
      </c>
      <c r="M40" s="4" t="s">
        <v>575</v>
      </c>
      <c r="N40" s="111" t="s">
        <v>53</v>
      </c>
      <c r="O40" s="127"/>
    </row>
    <row r="41" spans="1:15">
      <c r="A41" s="140"/>
      <c r="B41" s="107"/>
      <c r="C41" s="143"/>
      <c r="D41" s="97" t="s">
        <v>187</v>
      </c>
      <c r="E41" s="98" t="s">
        <v>24</v>
      </c>
      <c r="F41" s="30" t="s">
        <v>576</v>
      </c>
      <c r="G41" s="99">
        <v>42767</v>
      </c>
      <c r="H41" s="99" t="s">
        <v>51</v>
      </c>
      <c r="I41" s="143"/>
      <c r="J41" s="81" t="s">
        <v>1</v>
      </c>
      <c r="K41" s="107"/>
      <c r="L41" s="107"/>
      <c r="M41" s="4" t="s">
        <v>577</v>
      </c>
      <c r="N41" s="111"/>
      <c r="O41" s="127"/>
    </row>
    <row r="42" spans="1:15">
      <c r="A42" s="112" t="s">
        <v>578</v>
      </c>
      <c r="B42" s="109" t="s">
        <v>579</v>
      </c>
      <c r="C42" s="109" t="s">
        <v>530</v>
      </c>
      <c r="D42" s="82" t="s">
        <v>113</v>
      </c>
      <c r="E42" s="81" t="s">
        <v>24</v>
      </c>
      <c r="F42" s="5" t="s">
        <v>580</v>
      </c>
      <c r="G42" s="83">
        <v>42705</v>
      </c>
      <c r="H42" s="83" t="s">
        <v>51</v>
      </c>
      <c r="I42" s="106" t="s">
        <v>51</v>
      </c>
      <c r="J42" s="81" t="s">
        <v>1</v>
      </c>
      <c r="K42" s="107" t="s">
        <v>1</v>
      </c>
      <c r="L42" s="107" t="s">
        <v>190</v>
      </c>
      <c r="M42" s="6" t="s">
        <v>581</v>
      </c>
      <c r="N42" s="111" t="s">
        <v>53</v>
      </c>
      <c r="O42" s="127"/>
    </row>
    <row r="43" spans="1:15">
      <c r="A43" s="107"/>
      <c r="B43" s="107"/>
      <c r="C43" s="107"/>
      <c r="D43" s="82"/>
      <c r="E43" s="81"/>
      <c r="F43" s="5"/>
      <c r="G43" s="83"/>
      <c r="H43" s="83"/>
      <c r="I43" s="107"/>
      <c r="J43" s="81"/>
      <c r="K43" s="107"/>
      <c r="L43" s="107"/>
      <c r="M43" s="4"/>
      <c r="N43" s="111"/>
      <c r="O43" s="127"/>
    </row>
    <row r="44" spans="1:15">
      <c r="A44" s="112" t="s">
        <v>582</v>
      </c>
      <c r="B44" s="109" t="s">
        <v>583</v>
      </c>
      <c r="C44" s="109" t="s">
        <v>530</v>
      </c>
      <c r="D44" s="82"/>
      <c r="E44" s="81"/>
      <c r="F44" s="5"/>
      <c r="G44" s="83"/>
      <c r="H44" s="83"/>
      <c r="I44" s="112" t="s">
        <v>51</v>
      </c>
      <c r="J44" s="81"/>
      <c r="K44" s="107" t="s">
        <v>1</v>
      </c>
      <c r="L44" s="107" t="s">
        <v>190</v>
      </c>
      <c r="M44" s="4"/>
      <c r="N44" s="111" t="s">
        <v>53</v>
      </c>
      <c r="O44" s="127"/>
    </row>
    <row r="45" spans="1:15">
      <c r="A45" s="107"/>
      <c r="B45" s="107"/>
      <c r="C45" s="107"/>
      <c r="D45" s="82"/>
      <c r="E45" s="81"/>
      <c r="F45" s="5"/>
      <c r="G45" s="85"/>
      <c r="H45" s="85"/>
      <c r="I45" s="107"/>
      <c r="J45" s="81"/>
      <c r="K45" s="107"/>
      <c r="L45" s="107"/>
      <c r="M45" s="4"/>
      <c r="N45" s="111"/>
      <c r="O45" s="127"/>
    </row>
    <row r="46" spans="1:15" ht="26.25" customHeight="1">
      <c r="A46" s="135" t="s">
        <v>584</v>
      </c>
      <c r="B46" s="109" t="s">
        <v>585</v>
      </c>
      <c r="C46" s="109" t="s">
        <v>530</v>
      </c>
      <c r="D46" s="82" t="s">
        <v>504</v>
      </c>
      <c r="E46" s="81" t="s">
        <v>24</v>
      </c>
      <c r="F46" s="5" t="s">
        <v>586</v>
      </c>
      <c r="G46" s="83">
        <v>42706</v>
      </c>
      <c r="H46" s="83" t="s">
        <v>51</v>
      </c>
      <c r="I46" s="106" t="s">
        <v>51</v>
      </c>
      <c r="J46" s="81" t="s">
        <v>1</v>
      </c>
      <c r="K46" s="107" t="s">
        <v>1</v>
      </c>
      <c r="L46" s="107" t="s">
        <v>190</v>
      </c>
      <c r="M46" s="6" t="s">
        <v>587</v>
      </c>
      <c r="N46" s="111" t="s">
        <v>53</v>
      </c>
      <c r="O46" s="127"/>
    </row>
    <row r="47" spans="1:15">
      <c r="A47" s="135"/>
      <c r="B47" s="107"/>
      <c r="C47" s="107"/>
      <c r="D47" s="82"/>
      <c r="E47" s="81"/>
      <c r="F47" s="5"/>
      <c r="G47" s="83"/>
      <c r="H47" s="83"/>
      <c r="I47" s="106"/>
      <c r="J47" s="81"/>
      <c r="K47" s="107"/>
      <c r="L47" s="107"/>
      <c r="M47" s="4"/>
      <c r="N47" s="111"/>
      <c r="O47" s="127"/>
    </row>
    <row r="48" spans="1:15">
      <c r="A48" s="112" t="s">
        <v>588</v>
      </c>
      <c r="B48" s="109" t="s">
        <v>589</v>
      </c>
      <c r="C48" s="109" t="s">
        <v>590</v>
      </c>
      <c r="D48" s="82" t="s">
        <v>492</v>
      </c>
      <c r="E48" s="81" t="s">
        <v>24</v>
      </c>
      <c r="F48" s="5" t="s">
        <v>591</v>
      </c>
      <c r="G48" s="83">
        <v>42709</v>
      </c>
      <c r="H48" s="85" t="s">
        <v>51</v>
      </c>
      <c r="I48" s="107" t="s">
        <v>51</v>
      </c>
      <c r="J48" s="81" t="s">
        <v>1</v>
      </c>
      <c r="K48" s="107" t="s">
        <v>1</v>
      </c>
      <c r="L48" s="107" t="s">
        <v>190</v>
      </c>
      <c r="M48" s="4" t="s">
        <v>592</v>
      </c>
      <c r="N48" s="111" t="s">
        <v>53</v>
      </c>
      <c r="O48" s="127"/>
    </row>
    <row r="49" spans="1:15">
      <c r="A49" s="107"/>
      <c r="B49" s="107"/>
      <c r="C49" s="107"/>
      <c r="D49" s="81"/>
      <c r="E49" s="81"/>
      <c r="F49" s="7"/>
      <c r="G49" s="83"/>
      <c r="H49" s="83"/>
      <c r="I49" s="107"/>
      <c r="J49" s="81"/>
      <c r="K49" s="107"/>
      <c r="L49" s="107"/>
      <c r="M49" s="6"/>
      <c r="N49" s="111"/>
      <c r="O49" s="127"/>
    </row>
    <row r="50" spans="1:15">
      <c r="A50" s="112" t="s">
        <v>593</v>
      </c>
      <c r="B50" s="109" t="s">
        <v>594</v>
      </c>
      <c r="C50" s="109" t="s">
        <v>530</v>
      </c>
      <c r="D50" s="82" t="s">
        <v>492</v>
      </c>
      <c r="E50" s="81" t="s">
        <v>24</v>
      </c>
      <c r="F50" s="5" t="s">
        <v>595</v>
      </c>
      <c r="G50" s="83">
        <v>42705</v>
      </c>
      <c r="H50" s="83">
        <v>42709</v>
      </c>
      <c r="I50" s="106">
        <v>42717</v>
      </c>
      <c r="J50" s="81" t="s">
        <v>0</v>
      </c>
      <c r="K50" s="107" t="s">
        <v>0</v>
      </c>
      <c r="L50" s="107" t="s">
        <v>0</v>
      </c>
      <c r="M50" s="4" t="s">
        <v>596</v>
      </c>
      <c r="N50" s="111" t="s">
        <v>25</v>
      </c>
      <c r="O50" s="110" t="s">
        <v>597</v>
      </c>
    </row>
    <row r="51" spans="1:15">
      <c r="A51" s="107"/>
      <c r="B51" s="107"/>
      <c r="C51" s="107"/>
      <c r="D51" s="82" t="s">
        <v>504</v>
      </c>
      <c r="E51" s="81" t="s">
        <v>24</v>
      </c>
      <c r="F51" s="5" t="s">
        <v>598</v>
      </c>
      <c r="G51" s="83">
        <v>42712</v>
      </c>
      <c r="H51" s="83">
        <v>42716</v>
      </c>
      <c r="I51" s="106"/>
      <c r="J51" s="81" t="s">
        <v>0</v>
      </c>
      <c r="K51" s="107"/>
      <c r="L51" s="107"/>
      <c r="M51" s="4"/>
      <c r="N51" s="111"/>
      <c r="O51" s="110"/>
    </row>
    <row r="52" spans="1:15">
      <c r="A52" s="112" t="s">
        <v>599</v>
      </c>
      <c r="B52" s="109" t="s">
        <v>600</v>
      </c>
      <c r="C52" s="109" t="s">
        <v>590</v>
      </c>
      <c r="D52" s="82"/>
      <c r="E52" s="81"/>
      <c r="F52" s="5"/>
      <c r="G52" s="83"/>
      <c r="H52" s="83"/>
      <c r="I52" s="106" t="s">
        <v>51</v>
      </c>
      <c r="J52" s="81"/>
      <c r="K52" s="107" t="s">
        <v>3</v>
      </c>
      <c r="L52" s="107" t="s">
        <v>190</v>
      </c>
      <c r="M52" s="4" t="s">
        <v>601</v>
      </c>
      <c r="N52" s="111" t="s">
        <v>53</v>
      </c>
      <c r="O52" s="127"/>
    </row>
    <row r="53" spans="1:15">
      <c r="A53" s="107"/>
      <c r="B53" s="107"/>
      <c r="C53" s="107"/>
      <c r="D53" s="82"/>
      <c r="E53" s="81"/>
      <c r="F53" s="5"/>
      <c r="G53" s="85"/>
      <c r="H53" s="83"/>
      <c r="I53" s="107"/>
      <c r="J53" s="81"/>
      <c r="K53" s="107"/>
      <c r="L53" s="107"/>
      <c r="M53" s="4"/>
      <c r="N53" s="111"/>
      <c r="O53" s="127"/>
    </row>
    <row r="54" spans="1:15">
      <c r="A54" s="112" t="s">
        <v>602</v>
      </c>
      <c r="B54" s="109" t="s">
        <v>603</v>
      </c>
      <c r="C54" s="109" t="s">
        <v>530</v>
      </c>
      <c r="D54" s="82"/>
      <c r="E54" s="81"/>
      <c r="F54" s="5"/>
      <c r="G54" s="83"/>
      <c r="H54" s="83"/>
      <c r="I54" s="107" t="s">
        <v>51</v>
      </c>
      <c r="J54" s="81"/>
      <c r="K54" s="107" t="s">
        <v>3</v>
      </c>
      <c r="L54" s="107" t="s">
        <v>190</v>
      </c>
      <c r="M54" s="4" t="s">
        <v>601</v>
      </c>
      <c r="N54" s="111" t="s">
        <v>53</v>
      </c>
      <c r="O54" s="127"/>
    </row>
    <row r="55" spans="1:15">
      <c r="A55" s="107"/>
      <c r="B55" s="107"/>
      <c r="C55" s="107"/>
      <c r="D55" s="82"/>
      <c r="E55" s="81"/>
      <c r="F55" s="5"/>
      <c r="G55" s="83"/>
      <c r="H55" s="85"/>
      <c r="I55" s="107"/>
      <c r="J55" s="81"/>
      <c r="K55" s="107"/>
      <c r="L55" s="107"/>
      <c r="M55" s="4"/>
      <c r="N55" s="111"/>
      <c r="O55" s="127"/>
    </row>
    <row r="56" spans="1:15">
      <c r="A56" s="134" t="s">
        <v>604</v>
      </c>
      <c r="B56" s="109" t="s">
        <v>605</v>
      </c>
      <c r="C56" s="109" t="s">
        <v>590</v>
      </c>
      <c r="D56" s="82" t="s">
        <v>27</v>
      </c>
      <c r="E56" s="81" t="s">
        <v>24</v>
      </c>
      <c r="F56" s="5" t="s">
        <v>606</v>
      </c>
      <c r="G56" s="83">
        <v>42717</v>
      </c>
      <c r="H56" s="83">
        <v>42720</v>
      </c>
      <c r="I56" s="106" t="s">
        <v>51</v>
      </c>
      <c r="J56" s="81" t="s">
        <v>0</v>
      </c>
      <c r="K56" s="107" t="s">
        <v>2</v>
      </c>
      <c r="L56" s="107" t="s">
        <v>190</v>
      </c>
      <c r="M56" s="4" t="s">
        <v>607</v>
      </c>
      <c r="N56" s="111" t="s">
        <v>53</v>
      </c>
      <c r="O56" s="127"/>
    </row>
    <row r="57" spans="1:15">
      <c r="A57" s="135"/>
      <c r="B57" s="107"/>
      <c r="C57" s="107"/>
      <c r="D57" s="82" t="s">
        <v>113</v>
      </c>
      <c r="E57" s="81" t="s">
        <v>24</v>
      </c>
      <c r="F57" s="5" t="s">
        <v>608</v>
      </c>
      <c r="G57" s="83">
        <v>42718</v>
      </c>
      <c r="H57" s="85" t="s">
        <v>51</v>
      </c>
      <c r="I57" s="107"/>
      <c r="J57" s="81" t="s">
        <v>2</v>
      </c>
      <c r="K57" s="107"/>
      <c r="L57" s="107"/>
      <c r="M57" s="4" t="s">
        <v>609</v>
      </c>
      <c r="N57" s="111"/>
      <c r="O57" s="127"/>
    </row>
    <row r="58" spans="1:15">
      <c r="A58" s="112" t="s">
        <v>610</v>
      </c>
      <c r="B58" s="109" t="s">
        <v>611</v>
      </c>
      <c r="C58" s="109" t="s">
        <v>465</v>
      </c>
      <c r="D58" s="81"/>
      <c r="E58" s="81"/>
      <c r="F58" s="7"/>
      <c r="G58" s="83"/>
      <c r="H58" s="81"/>
      <c r="I58" s="107" t="s">
        <v>51</v>
      </c>
      <c r="J58" s="81"/>
      <c r="K58" s="109" t="s">
        <v>3</v>
      </c>
      <c r="L58" s="107" t="s">
        <v>190</v>
      </c>
      <c r="M58" s="4" t="s">
        <v>601</v>
      </c>
      <c r="N58" s="111" t="s">
        <v>53</v>
      </c>
      <c r="O58" s="127"/>
    </row>
    <row r="59" spans="1:15">
      <c r="A59" s="107"/>
      <c r="B59" s="107"/>
      <c r="C59" s="107"/>
      <c r="D59" s="81"/>
      <c r="E59" s="81"/>
      <c r="F59" s="7"/>
      <c r="G59" s="83"/>
      <c r="H59" s="81"/>
      <c r="I59" s="107"/>
      <c r="J59" s="81"/>
      <c r="K59" s="107"/>
      <c r="L59" s="107"/>
      <c r="M59" s="4"/>
      <c r="N59" s="111"/>
      <c r="O59" s="127"/>
    </row>
    <row r="60" spans="1:15">
      <c r="A60" s="112" t="s">
        <v>612</v>
      </c>
      <c r="B60" s="109" t="s">
        <v>613</v>
      </c>
      <c r="C60" s="109" t="s">
        <v>465</v>
      </c>
      <c r="D60" s="82"/>
      <c r="E60" s="81"/>
      <c r="F60" s="5"/>
      <c r="G60" s="83"/>
      <c r="H60" s="83"/>
      <c r="I60" s="106" t="s">
        <v>51</v>
      </c>
      <c r="J60" s="81"/>
      <c r="K60" s="107" t="s">
        <v>1</v>
      </c>
      <c r="L60" s="107" t="s">
        <v>190</v>
      </c>
      <c r="M60" s="4"/>
      <c r="N60" s="111" t="s">
        <v>53</v>
      </c>
      <c r="O60" s="127"/>
    </row>
    <row r="61" spans="1:15">
      <c r="A61" s="107"/>
      <c r="B61" s="107"/>
      <c r="C61" s="107"/>
      <c r="D61" s="82"/>
      <c r="E61" s="81"/>
      <c r="F61" s="5"/>
      <c r="G61" s="83"/>
      <c r="H61" s="83"/>
      <c r="I61" s="106"/>
      <c r="J61" s="81"/>
      <c r="K61" s="107"/>
      <c r="L61" s="107"/>
      <c r="M61" s="4"/>
      <c r="N61" s="111"/>
      <c r="O61" s="127"/>
    </row>
    <row r="62" spans="1:15">
      <c r="A62" s="112" t="s">
        <v>614</v>
      </c>
      <c r="B62" s="109" t="s">
        <v>615</v>
      </c>
      <c r="C62" s="109" t="s">
        <v>513</v>
      </c>
      <c r="D62" s="82" t="s">
        <v>23</v>
      </c>
      <c r="E62" s="81" t="s">
        <v>24</v>
      </c>
      <c r="F62" s="5" t="s">
        <v>616</v>
      </c>
      <c r="G62" s="83">
        <v>42710</v>
      </c>
      <c r="H62" s="83">
        <v>42802</v>
      </c>
      <c r="I62" s="107"/>
      <c r="J62" s="81" t="s">
        <v>0</v>
      </c>
      <c r="K62" s="107" t="s">
        <v>0</v>
      </c>
      <c r="L62" s="107" t="s">
        <v>0</v>
      </c>
      <c r="M62" s="4" t="s">
        <v>617</v>
      </c>
      <c r="N62" s="111" t="s">
        <v>25</v>
      </c>
      <c r="O62" s="110" t="s">
        <v>618</v>
      </c>
    </row>
    <row r="63" spans="1:15">
      <c r="A63" s="107"/>
      <c r="B63" s="107"/>
      <c r="C63" s="107"/>
      <c r="D63" s="82" t="s">
        <v>476</v>
      </c>
      <c r="E63" s="81" t="s">
        <v>24</v>
      </c>
      <c r="F63" s="5" t="s">
        <v>619</v>
      </c>
      <c r="G63" s="83">
        <v>42710</v>
      </c>
      <c r="H63" s="83">
        <v>42710</v>
      </c>
      <c r="I63" s="107"/>
      <c r="J63" s="81" t="s">
        <v>0</v>
      </c>
      <c r="K63" s="107"/>
      <c r="L63" s="107"/>
      <c r="M63" s="4" t="s">
        <v>620</v>
      </c>
      <c r="N63" s="111"/>
      <c r="O63" s="110"/>
    </row>
    <row r="64" spans="1:15">
      <c r="A64" s="112" t="s">
        <v>621</v>
      </c>
      <c r="B64" s="109" t="s">
        <v>622</v>
      </c>
      <c r="C64" s="109" t="s">
        <v>513</v>
      </c>
      <c r="D64" s="82" t="s">
        <v>482</v>
      </c>
      <c r="E64" s="81" t="s">
        <v>24</v>
      </c>
      <c r="F64" s="5" t="s">
        <v>623</v>
      </c>
      <c r="G64" s="83">
        <v>42709</v>
      </c>
      <c r="H64" s="83">
        <v>42710</v>
      </c>
      <c r="I64" s="106">
        <v>42753</v>
      </c>
      <c r="J64" s="81" t="s">
        <v>0</v>
      </c>
      <c r="K64" s="107" t="s">
        <v>0</v>
      </c>
      <c r="L64" s="107" t="s">
        <v>0</v>
      </c>
      <c r="M64" s="4"/>
      <c r="N64" s="111" t="s">
        <v>25</v>
      </c>
      <c r="O64" s="110" t="s">
        <v>624</v>
      </c>
    </row>
    <row r="65" spans="1:15">
      <c r="A65" s="107"/>
      <c r="B65" s="107"/>
      <c r="C65" s="107"/>
      <c r="D65" s="82" t="s">
        <v>504</v>
      </c>
      <c r="E65" s="81" t="s">
        <v>24</v>
      </c>
      <c r="F65" s="5" t="s">
        <v>625</v>
      </c>
      <c r="G65" s="83">
        <v>42716</v>
      </c>
      <c r="H65" s="83">
        <v>42718</v>
      </c>
      <c r="I65" s="106"/>
      <c r="J65" s="81" t="s">
        <v>0</v>
      </c>
      <c r="K65" s="107"/>
      <c r="L65" s="107"/>
      <c r="M65" s="4"/>
      <c r="N65" s="111"/>
      <c r="O65" s="110"/>
    </row>
    <row r="66" spans="1:15">
      <c r="A66" s="112" t="s">
        <v>626</v>
      </c>
      <c r="B66" s="109" t="s">
        <v>627</v>
      </c>
      <c r="C66" s="109" t="s">
        <v>628</v>
      </c>
      <c r="D66" s="82" t="s">
        <v>476</v>
      </c>
      <c r="E66" s="81" t="s">
        <v>24</v>
      </c>
      <c r="F66" s="5" t="s">
        <v>629</v>
      </c>
      <c r="G66" s="83">
        <v>42710</v>
      </c>
      <c r="H66" s="83">
        <v>42717</v>
      </c>
      <c r="I66" s="106">
        <v>42717</v>
      </c>
      <c r="J66" s="81" t="s">
        <v>0</v>
      </c>
      <c r="K66" s="107" t="s">
        <v>0</v>
      </c>
      <c r="L66" s="107" t="s">
        <v>1</v>
      </c>
      <c r="M66" s="4"/>
      <c r="N66" s="111" t="s">
        <v>53</v>
      </c>
      <c r="O66" s="127"/>
    </row>
    <row r="67" spans="1:15">
      <c r="A67" s="107"/>
      <c r="B67" s="107"/>
      <c r="C67" s="107"/>
      <c r="D67" s="82" t="s">
        <v>30</v>
      </c>
      <c r="E67" s="81" t="s">
        <v>24</v>
      </c>
      <c r="F67" s="5" t="s">
        <v>630</v>
      </c>
      <c r="G67" s="83">
        <v>42712</v>
      </c>
      <c r="H67" s="83">
        <v>42717</v>
      </c>
      <c r="I67" s="107"/>
      <c r="J67" s="81" t="s">
        <v>0</v>
      </c>
      <c r="K67" s="107"/>
      <c r="L67" s="107"/>
      <c r="M67" s="4" t="s">
        <v>631</v>
      </c>
      <c r="N67" s="111"/>
      <c r="O67" s="127"/>
    </row>
    <row r="68" spans="1:15" ht="38.25">
      <c r="A68" s="112" t="s">
        <v>632</v>
      </c>
      <c r="B68" s="109" t="s">
        <v>633</v>
      </c>
      <c r="C68" s="109" t="s">
        <v>634</v>
      </c>
      <c r="D68" s="82" t="s">
        <v>492</v>
      </c>
      <c r="E68" s="81" t="s">
        <v>24</v>
      </c>
      <c r="F68" s="5" t="s">
        <v>635</v>
      </c>
      <c r="G68" s="83">
        <v>42710</v>
      </c>
      <c r="H68" s="83">
        <v>42716</v>
      </c>
      <c r="I68" s="106">
        <v>42724</v>
      </c>
      <c r="J68" s="81" t="s">
        <v>0</v>
      </c>
      <c r="K68" s="107" t="s">
        <v>0</v>
      </c>
      <c r="L68" s="107" t="s">
        <v>0</v>
      </c>
      <c r="M68" s="6" t="s">
        <v>636</v>
      </c>
      <c r="N68" s="111" t="s">
        <v>25</v>
      </c>
      <c r="O68" s="110" t="s">
        <v>637</v>
      </c>
    </row>
    <row r="69" spans="1:15">
      <c r="A69" s="107"/>
      <c r="B69" s="107"/>
      <c r="C69" s="107"/>
      <c r="D69" s="82" t="s">
        <v>489</v>
      </c>
      <c r="E69" s="81" t="s">
        <v>24</v>
      </c>
      <c r="F69" s="5" t="s">
        <v>638</v>
      </c>
      <c r="G69" s="85" t="s">
        <v>639</v>
      </c>
      <c r="H69" s="83">
        <v>42720</v>
      </c>
      <c r="I69" s="107"/>
      <c r="J69" s="81" t="s">
        <v>0</v>
      </c>
      <c r="K69" s="107"/>
      <c r="L69" s="107"/>
      <c r="M69" s="4"/>
      <c r="N69" s="111"/>
      <c r="O69" s="110"/>
    </row>
    <row r="70" spans="1:15">
      <c r="A70" s="109" t="s">
        <v>640</v>
      </c>
      <c r="B70" s="109" t="s">
        <v>641</v>
      </c>
      <c r="C70" s="109" t="s">
        <v>642</v>
      </c>
      <c r="D70" s="82" t="s">
        <v>482</v>
      </c>
      <c r="E70" s="81" t="s">
        <v>24</v>
      </c>
      <c r="F70" s="5" t="s">
        <v>643</v>
      </c>
      <c r="G70" s="83">
        <v>42712</v>
      </c>
      <c r="H70" s="83">
        <v>42717</v>
      </c>
      <c r="I70" s="106">
        <v>42769</v>
      </c>
      <c r="J70" s="81" t="s">
        <v>0</v>
      </c>
      <c r="K70" s="107" t="s">
        <v>0</v>
      </c>
      <c r="L70" s="107" t="s">
        <v>0</v>
      </c>
      <c r="M70" s="4" t="s">
        <v>644</v>
      </c>
      <c r="N70" s="111" t="s">
        <v>25</v>
      </c>
      <c r="O70" s="110" t="s">
        <v>645</v>
      </c>
    </row>
    <row r="71" spans="1:15">
      <c r="A71" s="109"/>
      <c r="B71" s="109"/>
      <c r="C71" s="107"/>
      <c r="D71" s="82" t="s">
        <v>476</v>
      </c>
      <c r="E71" s="81" t="s">
        <v>24</v>
      </c>
      <c r="F71" s="5" t="s">
        <v>646</v>
      </c>
      <c r="G71" s="85">
        <v>42716</v>
      </c>
      <c r="H71" s="83"/>
      <c r="I71" s="106"/>
      <c r="J71" s="81" t="s">
        <v>0</v>
      </c>
      <c r="K71" s="107"/>
      <c r="L71" s="107"/>
      <c r="M71" s="4" t="s">
        <v>647</v>
      </c>
      <c r="N71" s="111"/>
      <c r="O71" s="110"/>
    </row>
    <row r="72" spans="1:15">
      <c r="A72" s="112" t="s">
        <v>648</v>
      </c>
      <c r="B72" s="109" t="s">
        <v>649</v>
      </c>
      <c r="C72" s="109" t="s">
        <v>650</v>
      </c>
      <c r="D72" s="82" t="s">
        <v>482</v>
      </c>
      <c r="E72" s="81" t="s">
        <v>24</v>
      </c>
      <c r="F72" s="5" t="s">
        <v>651</v>
      </c>
      <c r="G72" s="83">
        <v>42711</v>
      </c>
      <c r="H72" s="83">
        <v>42716</v>
      </c>
      <c r="I72" s="106">
        <v>42724</v>
      </c>
      <c r="J72" s="81" t="s">
        <v>0</v>
      </c>
      <c r="K72" s="107" t="s">
        <v>0</v>
      </c>
      <c r="L72" s="107" t="s">
        <v>0</v>
      </c>
      <c r="M72" s="4" t="s">
        <v>652</v>
      </c>
      <c r="N72" s="111" t="s">
        <v>25</v>
      </c>
      <c r="O72" s="110" t="s">
        <v>653</v>
      </c>
    </row>
    <row r="73" spans="1:15">
      <c r="A73" s="107"/>
      <c r="B73" s="107"/>
      <c r="C73" s="107"/>
      <c r="D73" s="82" t="s">
        <v>499</v>
      </c>
      <c r="E73" s="81" t="s">
        <v>24</v>
      </c>
      <c r="F73" s="5" t="s">
        <v>654</v>
      </c>
      <c r="G73" s="83">
        <v>42719</v>
      </c>
      <c r="H73" s="83">
        <v>42723</v>
      </c>
      <c r="I73" s="106"/>
      <c r="J73" s="81" t="s">
        <v>0</v>
      </c>
      <c r="K73" s="107"/>
      <c r="L73" s="107"/>
      <c r="M73" s="4"/>
      <c r="N73" s="111"/>
      <c r="O73" s="110"/>
    </row>
    <row r="74" spans="1:15">
      <c r="A74" s="136" t="s">
        <v>655</v>
      </c>
      <c r="B74" s="137" t="s">
        <v>656</v>
      </c>
      <c r="C74" s="137" t="s">
        <v>513</v>
      </c>
      <c r="D74" s="96" t="s">
        <v>27</v>
      </c>
      <c r="E74" s="96" t="s">
        <v>24</v>
      </c>
      <c r="F74" s="29" t="s">
        <v>657</v>
      </c>
      <c r="G74" s="95">
        <v>42801</v>
      </c>
      <c r="H74" s="95">
        <v>42830</v>
      </c>
      <c r="I74" s="136">
        <v>42830</v>
      </c>
      <c r="J74" s="81" t="s">
        <v>0</v>
      </c>
      <c r="K74" s="107" t="s">
        <v>1</v>
      </c>
      <c r="L74" s="109" t="s">
        <v>1</v>
      </c>
      <c r="M74" s="4" t="s">
        <v>658</v>
      </c>
      <c r="N74" s="111" t="s">
        <v>53</v>
      </c>
      <c r="O74" s="110"/>
    </row>
    <row r="75" spans="1:15">
      <c r="A75" s="137"/>
      <c r="B75" s="137"/>
      <c r="C75" s="137"/>
      <c r="D75" s="96" t="s">
        <v>504</v>
      </c>
      <c r="E75" s="96" t="s">
        <v>24</v>
      </c>
      <c r="F75" s="29" t="s">
        <v>659</v>
      </c>
      <c r="G75" s="95">
        <v>42754</v>
      </c>
      <c r="H75" s="95">
        <v>42830</v>
      </c>
      <c r="I75" s="136"/>
      <c r="J75" s="81" t="s">
        <v>0</v>
      </c>
      <c r="K75" s="107"/>
      <c r="L75" s="107"/>
      <c r="M75" s="4"/>
      <c r="N75" s="111"/>
      <c r="O75" s="110"/>
    </row>
    <row r="76" spans="1:15" ht="26.25" customHeight="1">
      <c r="A76" s="112" t="s">
        <v>660</v>
      </c>
      <c r="B76" s="133" t="s">
        <v>661</v>
      </c>
      <c r="C76" s="133" t="s">
        <v>662</v>
      </c>
      <c r="D76" s="82" t="s">
        <v>504</v>
      </c>
      <c r="E76" s="81" t="s">
        <v>24</v>
      </c>
      <c r="F76" s="5" t="s">
        <v>663</v>
      </c>
      <c r="G76" s="83">
        <v>42754</v>
      </c>
      <c r="H76" s="83" t="s">
        <v>51</v>
      </c>
      <c r="I76" s="106" t="s">
        <v>51</v>
      </c>
      <c r="J76" s="81" t="s">
        <v>1</v>
      </c>
      <c r="K76" s="107" t="s">
        <v>1</v>
      </c>
      <c r="L76" s="109" t="s">
        <v>190</v>
      </c>
      <c r="M76" s="6" t="s">
        <v>664</v>
      </c>
      <c r="N76" s="111" t="s">
        <v>53</v>
      </c>
      <c r="O76" s="127"/>
    </row>
    <row r="77" spans="1:15" ht="26.25" customHeight="1">
      <c r="A77" s="112"/>
      <c r="B77" s="109"/>
      <c r="C77" s="107"/>
      <c r="D77" s="82" t="s">
        <v>482</v>
      </c>
      <c r="E77" s="81" t="s">
        <v>24</v>
      </c>
      <c r="F77" s="5" t="s">
        <v>665</v>
      </c>
      <c r="G77" s="83">
        <v>42758</v>
      </c>
      <c r="H77" s="83">
        <v>42804</v>
      </c>
      <c r="I77" s="106"/>
      <c r="J77" s="81" t="s">
        <v>0</v>
      </c>
      <c r="K77" s="107"/>
      <c r="L77" s="107"/>
      <c r="M77" s="6" t="s">
        <v>666</v>
      </c>
      <c r="N77" s="111"/>
      <c r="O77" s="127"/>
    </row>
    <row r="78" spans="1:15">
      <c r="A78" s="112" t="s">
        <v>667</v>
      </c>
      <c r="B78" s="109" t="s">
        <v>668</v>
      </c>
      <c r="C78" s="109" t="s">
        <v>669</v>
      </c>
      <c r="D78" s="82" t="s">
        <v>27</v>
      </c>
      <c r="E78" s="81" t="s">
        <v>24</v>
      </c>
      <c r="F78" s="5" t="s">
        <v>670</v>
      </c>
      <c r="G78" s="85">
        <v>42759</v>
      </c>
      <c r="H78" s="83" t="s">
        <v>51</v>
      </c>
      <c r="I78" s="106" t="s">
        <v>51</v>
      </c>
      <c r="J78" s="81" t="s">
        <v>1</v>
      </c>
      <c r="K78" s="107" t="s">
        <v>1</v>
      </c>
      <c r="L78" s="107" t="s">
        <v>190</v>
      </c>
      <c r="M78" s="4" t="s">
        <v>671</v>
      </c>
      <c r="N78" s="111" t="s">
        <v>53</v>
      </c>
      <c r="O78" s="110"/>
    </row>
    <row r="79" spans="1:15">
      <c r="A79" s="107"/>
      <c r="B79" s="107"/>
      <c r="C79" s="107"/>
      <c r="D79" s="82" t="s">
        <v>482</v>
      </c>
      <c r="E79" s="81" t="s">
        <v>24</v>
      </c>
      <c r="F79" s="5" t="s">
        <v>672</v>
      </c>
      <c r="G79" s="83">
        <v>42758</v>
      </c>
      <c r="H79" s="83" t="s">
        <v>51</v>
      </c>
      <c r="I79" s="106"/>
      <c r="J79" s="81" t="s">
        <v>1</v>
      </c>
      <c r="K79" s="107"/>
      <c r="L79" s="107"/>
      <c r="M79" s="4" t="s">
        <v>673</v>
      </c>
      <c r="N79" s="111"/>
      <c r="O79" s="110"/>
    </row>
    <row r="80" spans="1:15">
      <c r="A80" s="112" t="s">
        <v>674</v>
      </c>
      <c r="B80" s="109" t="s">
        <v>675</v>
      </c>
      <c r="C80" s="109" t="s">
        <v>513</v>
      </c>
      <c r="D80" s="82" t="s">
        <v>27</v>
      </c>
      <c r="E80" s="81" t="s">
        <v>24</v>
      </c>
      <c r="F80" s="5" t="s">
        <v>676</v>
      </c>
      <c r="G80" s="83">
        <v>42759</v>
      </c>
      <c r="H80" s="83"/>
      <c r="I80" s="106">
        <v>42768</v>
      </c>
      <c r="J80" s="81" t="s">
        <v>0</v>
      </c>
      <c r="K80" s="107" t="s">
        <v>0</v>
      </c>
      <c r="L80" s="107" t="s">
        <v>0</v>
      </c>
      <c r="M80" s="4" t="s">
        <v>677</v>
      </c>
      <c r="N80" s="111" t="s">
        <v>25</v>
      </c>
      <c r="O80" s="110" t="s">
        <v>678</v>
      </c>
    </row>
    <row r="81" spans="1:15">
      <c r="A81" s="107"/>
      <c r="B81" s="107"/>
      <c r="C81" s="107"/>
      <c r="D81" s="82" t="s">
        <v>187</v>
      </c>
      <c r="E81" s="81" t="s">
        <v>24</v>
      </c>
      <c r="F81" s="5" t="s">
        <v>679</v>
      </c>
      <c r="G81" s="83">
        <v>42759</v>
      </c>
      <c r="H81" s="85">
        <v>42762</v>
      </c>
      <c r="I81" s="106"/>
      <c r="J81" s="81" t="s">
        <v>0</v>
      </c>
      <c r="K81" s="107"/>
      <c r="L81" s="107"/>
      <c r="M81" s="4" t="s">
        <v>680</v>
      </c>
      <c r="N81" s="111"/>
      <c r="O81" s="110"/>
    </row>
    <row r="82" spans="1:15">
      <c r="A82" s="112" t="s">
        <v>681</v>
      </c>
      <c r="B82" s="109" t="s">
        <v>682</v>
      </c>
      <c r="C82" s="109" t="s">
        <v>669</v>
      </c>
      <c r="D82" s="82" t="s">
        <v>23</v>
      </c>
      <c r="E82" s="81" t="s">
        <v>24</v>
      </c>
      <c r="F82" s="5" t="s">
        <v>683</v>
      </c>
      <c r="G82" s="85">
        <v>42802</v>
      </c>
      <c r="H82" s="85">
        <v>42802</v>
      </c>
      <c r="I82" s="106">
        <v>42802</v>
      </c>
      <c r="J82" s="81" t="s">
        <v>0</v>
      </c>
      <c r="K82" s="107" t="s">
        <v>2</v>
      </c>
      <c r="L82" s="107" t="s">
        <v>190</v>
      </c>
      <c r="M82" s="4" t="s">
        <v>684</v>
      </c>
      <c r="N82" s="111" t="s">
        <v>53</v>
      </c>
      <c r="O82" s="110" t="s">
        <v>685</v>
      </c>
    </row>
    <row r="83" spans="1:15">
      <c r="A83" s="107"/>
      <c r="B83" s="107"/>
      <c r="C83" s="107"/>
      <c r="D83" s="82" t="s">
        <v>504</v>
      </c>
      <c r="E83" s="81" t="s">
        <v>24</v>
      </c>
      <c r="F83" s="5" t="s">
        <v>686</v>
      </c>
      <c r="G83" s="83">
        <v>42754</v>
      </c>
      <c r="H83" s="83">
        <v>42758</v>
      </c>
      <c r="I83" s="106"/>
      <c r="J83" s="81" t="s">
        <v>0</v>
      </c>
      <c r="K83" s="107"/>
      <c r="L83" s="107"/>
      <c r="M83" s="4" t="s">
        <v>687</v>
      </c>
      <c r="N83" s="111"/>
      <c r="O83" s="110"/>
    </row>
    <row r="84" spans="1:15">
      <c r="A84" s="112" t="s">
        <v>688</v>
      </c>
      <c r="B84" s="109" t="s">
        <v>689</v>
      </c>
      <c r="C84" s="109" t="s">
        <v>513</v>
      </c>
      <c r="D84" s="82" t="s">
        <v>23</v>
      </c>
      <c r="E84" s="81" t="s">
        <v>24</v>
      </c>
      <c r="F84" s="5" t="s">
        <v>690</v>
      </c>
      <c r="G84" s="83">
        <v>42758</v>
      </c>
      <c r="H84" s="83">
        <v>42759</v>
      </c>
      <c r="I84" s="112" t="s">
        <v>51</v>
      </c>
      <c r="J84" s="81" t="s">
        <v>0</v>
      </c>
      <c r="K84" s="107" t="s">
        <v>1</v>
      </c>
      <c r="L84" s="107" t="s">
        <v>190</v>
      </c>
      <c r="M84" s="4" t="s">
        <v>691</v>
      </c>
      <c r="N84" s="111" t="s">
        <v>53</v>
      </c>
      <c r="O84" s="127"/>
    </row>
    <row r="85" spans="1:15">
      <c r="A85" s="107"/>
      <c r="B85" s="107"/>
      <c r="C85" s="107"/>
      <c r="D85" s="82" t="s">
        <v>161</v>
      </c>
      <c r="E85" s="81" t="s">
        <v>24</v>
      </c>
      <c r="F85" s="5" t="s">
        <v>692</v>
      </c>
      <c r="G85" s="85">
        <v>42759</v>
      </c>
      <c r="H85" s="83">
        <v>42760</v>
      </c>
      <c r="I85" s="106"/>
      <c r="J85" s="81" t="s">
        <v>0</v>
      </c>
      <c r="K85" s="107"/>
      <c r="L85" s="107"/>
      <c r="M85" s="4" t="s">
        <v>693</v>
      </c>
      <c r="N85" s="111"/>
      <c r="O85" s="127"/>
    </row>
    <row r="86" spans="1:15">
      <c r="A86" s="112" t="s">
        <v>694</v>
      </c>
      <c r="B86" s="109" t="s">
        <v>695</v>
      </c>
      <c r="C86" s="109" t="s">
        <v>513</v>
      </c>
      <c r="D86" s="82" t="s">
        <v>492</v>
      </c>
      <c r="E86" s="82" t="s">
        <v>24</v>
      </c>
      <c r="F86" s="5" t="s">
        <v>696</v>
      </c>
      <c r="G86" s="83">
        <v>42759</v>
      </c>
      <c r="H86" s="83">
        <v>42760</v>
      </c>
      <c r="I86" s="106">
        <v>42396</v>
      </c>
      <c r="J86" s="81" t="s">
        <v>0</v>
      </c>
      <c r="K86" s="107" t="s">
        <v>0</v>
      </c>
      <c r="L86" s="107" t="s">
        <v>0</v>
      </c>
      <c r="M86" s="4" t="s">
        <v>697</v>
      </c>
      <c r="N86" s="111" t="s">
        <v>25</v>
      </c>
      <c r="O86" s="110" t="s">
        <v>685</v>
      </c>
    </row>
    <row r="87" spans="1:15">
      <c r="A87" s="107"/>
      <c r="B87" s="107"/>
      <c r="C87" s="107"/>
      <c r="D87" s="82" t="s">
        <v>499</v>
      </c>
      <c r="E87" s="81" t="s">
        <v>24</v>
      </c>
      <c r="F87" s="5" t="s">
        <v>698</v>
      </c>
      <c r="G87" s="83">
        <v>42394</v>
      </c>
      <c r="H87" s="83">
        <v>42396</v>
      </c>
      <c r="I87" s="106"/>
      <c r="J87" s="81" t="s">
        <v>0</v>
      </c>
      <c r="K87" s="107"/>
      <c r="L87" s="107"/>
      <c r="M87" s="4"/>
      <c r="N87" s="111"/>
      <c r="O87" s="110"/>
    </row>
    <row r="88" spans="1:15">
      <c r="A88" s="112" t="s">
        <v>699</v>
      </c>
      <c r="B88" s="109" t="s">
        <v>700</v>
      </c>
      <c r="C88" s="109" t="s">
        <v>544</v>
      </c>
      <c r="D88" s="82" t="s">
        <v>187</v>
      </c>
      <c r="E88" s="81" t="s">
        <v>24</v>
      </c>
      <c r="F88" s="5" t="s">
        <v>701</v>
      </c>
      <c r="G88" s="83">
        <v>42769</v>
      </c>
      <c r="H88" s="83">
        <v>42773</v>
      </c>
      <c r="I88" s="106">
        <v>42781</v>
      </c>
      <c r="J88" s="81" t="s">
        <v>0</v>
      </c>
      <c r="K88" s="107" t="s">
        <v>0</v>
      </c>
      <c r="L88" s="107" t="s">
        <v>0</v>
      </c>
      <c r="M88" s="4"/>
      <c r="N88" s="111" t="s">
        <v>25</v>
      </c>
      <c r="O88" s="110" t="s">
        <v>702</v>
      </c>
    </row>
    <row r="89" spans="1:15">
      <c r="A89" s="107"/>
      <c r="B89" s="107"/>
      <c r="C89" s="107"/>
      <c r="D89" s="82" t="s">
        <v>32</v>
      </c>
      <c r="E89" s="81" t="s">
        <v>24</v>
      </c>
      <c r="F89" s="5" t="s">
        <v>703</v>
      </c>
      <c r="G89" s="83">
        <v>42769</v>
      </c>
      <c r="H89" s="83">
        <v>42772</v>
      </c>
      <c r="I89" s="106"/>
      <c r="J89" s="81" t="s">
        <v>0</v>
      </c>
      <c r="K89" s="107"/>
      <c r="L89" s="107"/>
      <c r="M89" s="4"/>
      <c r="N89" s="111"/>
      <c r="O89" s="110"/>
    </row>
    <row r="90" spans="1:15">
      <c r="A90" s="134" t="s">
        <v>704</v>
      </c>
      <c r="B90" s="109" t="s">
        <v>705</v>
      </c>
      <c r="C90" s="109" t="s">
        <v>544</v>
      </c>
      <c r="D90" s="82" t="s">
        <v>489</v>
      </c>
      <c r="E90" s="81" t="s">
        <v>24</v>
      </c>
      <c r="F90" s="5" t="s">
        <v>706</v>
      </c>
      <c r="G90" s="83">
        <v>42797</v>
      </c>
      <c r="H90" s="83" t="s">
        <v>51</v>
      </c>
      <c r="I90" s="106" t="s">
        <v>51</v>
      </c>
      <c r="J90" s="81" t="s">
        <v>1</v>
      </c>
      <c r="K90" s="107" t="s">
        <v>1</v>
      </c>
      <c r="L90" s="107" t="s">
        <v>190</v>
      </c>
      <c r="M90" s="4" t="s">
        <v>707</v>
      </c>
      <c r="N90" s="111" t="s">
        <v>53</v>
      </c>
      <c r="O90" s="127"/>
    </row>
    <row r="91" spans="1:15">
      <c r="A91" s="135"/>
      <c r="B91" s="107"/>
      <c r="C91" s="107"/>
      <c r="D91" s="82"/>
      <c r="E91" s="81"/>
      <c r="F91" s="5"/>
      <c r="G91" s="83"/>
      <c r="H91" s="83"/>
      <c r="I91" s="106"/>
      <c r="J91" s="81"/>
      <c r="K91" s="107"/>
      <c r="L91" s="107"/>
      <c r="M91" s="4"/>
      <c r="N91" s="111"/>
      <c r="O91" s="127"/>
    </row>
    <row r="92" spans="1:15" ht="26.25" customHeight="1">
      <c r="A92" s="112" t="s">
        <v>708</v>
      </c>
      <c r="B92" s="109" t="s">
        <v>709</v>
      </c>
      <c r="C92" s="109" t="s">
        <v>710</v>
      </c>
      <c r="D92" s="82" t="s">
        <v>113</v>
      </c>
      <c r="E92" s="81" t="s">
        <v>24</v>
      </c>
      <c r="F92" s="5" t="s">
        <v>711</v>
      </c>
      <c r="G92" s="83">
        <v>42711</v>
      </c>
      <c r="H92" s="83" t="s">
        <v>51</v>
      </c>
      <c r="I92" s="106" t="s">
        <v>51</v>
      </c>
      <c r="J92" s="81" t="s">
        <v>2</v>
      </c>
      <c r="K92" s="107" t="s">
        <v>2</v>
      </c>
      <c r="L92" s="107" t="s">
        <v>190</v>
      </c>
      <c r="M92" s="6" t="s">
        <v>712</v>
      </c>
      <c r="N92" s="111" t="s">
        <v>53</v>
      </c>
      <c r="O92" s="127"/>
    </row>
    <row r="93" spans="1:15">
      <c r="A93" s="107"/>
      <c r="B93" s="107"/>
      <c r="C93" s="107"/>
      <c r="D93" s="82"/>
      <c r="E93" s="81"/>
      <c r="F93" s="5"/>
      <c r="G93" s="83"/>
      <c r="H93" s="83"/>
      <c r="I93" s="106"/>
      <c r="J93" s="81"/>
      <c r="K93" s="107"/>
      <c r="L93" s="107"/>
      <c r="M93" s="4"/>
      <c r="N93" s="111"/>
      <c r="O93" s="127"/>
    </row>
    <row r="94" spans="1:15">
      <c r="D94"/>
      <c r="E94"/>
      <c r="F94"/>
      <c r="G94"/>
      <c r="H94"/>
      <c r="N94"/>
    </row>
    <row r="95" spans="1:15">
      <c r="D95"/>
      <c r="E95"/>
      <c r="F95"/>
      <c r="G95"/>
      <c r="H95"/>
      <c r="N95"/>
    </row>
    <row r="96" spans="1:15">
      <c r="D96"/>
      <c r="E96"/>
      <c r="F96"/>
      <c r="G96"/>
      <c r="H96"/>
      <c r="N96"/>
    </row>
    <row r="97" spans="4:14">
      <c r="D97"/>
      <c r="E97"/>
      <c r="F97"/>
      <c r="G97"/>
      <c r="H97"/>
      <c r="N97"/>
    </row>
    <row r="98" spans="4:14">
      <c r="D98"/>
      <c r="E98"/>
      <c r="F98"/>
      <c r="G98"/>
      <c r="H98"/>
      <c r="N98"/>
    </row>
    <row r="99" spans="4:14">
      <c r="D99"/>
      <c r="E99"/>
      <c r="F99"/>
      <c r="G99"/>
      <c r="H99"/>
      <c r="N99"/>
    </row>
    <row r="100" spans="4:14">
      <c r="D100"/>
      <c r="E100"/>
      <c r="F100"/>
      <c r="G100"/>
      <c r="H100"/>
      <c r="N100"/>
    </row>
    <row r="101" spans="4:14">
      <c r="D101"/>
      <c r="E101"/>
      <c r="F101"/>
      <c r="G101"/>
      <c r="H101"/>
      <c r="N101"/>
    </row>
    <row r="102" spans="4:14">
      <c r="D102"/>
      <c r="E102"/>
      <c r="F102"/>
      <c r="G102"/>
      <c r="H102"/>
      <c r="N102"/>
    </row>
    <row r="103" spans="4:14">
      <c r="D103"/>
      <c r="E103"/>
      <c r="F103"/>
      <c r="G103"/>
      <c r="H103"/>
      <c r="N103"/>
    </row>
    <row r="104" spans="4:14">
      <c r="D104"/>
      <c r="E104"/>
      <c r="F104"/>
      <c r="G104"/>
      <c r="H104"/>
      <c r="N104"/>
    </row>
    <row r="105" spans="4:14">
      <c r="D105"/>
      <c r="E105"/>
      <c r="F105"/>
      <c r="G105"/>
      <c r="H105"/>
      <c r="N105"/>
    </row>
    <row r="106" spans="4:14">
      <c r="D106"/>
      <c r="E106"/>
      <c r="F106"/>
      <c r="G106"/>
      <c r="H106"/>
      <c r="N106"/>
    </row>
    <row r="107" spans="4:14">
      <c r="D107"/>
      <c r="E107"/>
      <c r="F107"/>
      <c r="G107"/>
      <c r="H107"/>
      <c r="N107"/>
    </row>
    <row r="108" spans="4:14">
      <c r="D108"/>
      <c r="E108"/>
      <c r="F108"/>
      <c r="G108"/>
      <c r="H108"/>
      <c r="N108"/>
    </row>
    <row r="109" spans="4:14">
      <c r="D109"/>
      <c r="E109"/>
      <c r="F109"/>
      <c r="G109"/>
      <c r="H109"/>
      <c r="N109"/>
    </row>
    <row r="110" spans="4:14">
      <c r="D110"/>
      <c r="E110"/>
      <c r="F110"/>
      <c r="G110"/>
      <c r="H110"/>
      <c r="N110"/>
    </row>
    <row r="111" spans="4:14">
      <c r="D111"/>
      <c r="E111"/>
      <c r="F111"/>
      <c r="G111"/>
      <c r="H111"/>
      <c r="N111"/>
    </row>
    <row r="112" spans="4:14">
      <c r="D112"/>
      <c r="E112"/>
      <c r="F112"/>
      <c r="G112"/>
      <c r="H112"/>
      <c r="N112"/>
    </row>
    <row r="113" spans="4:14">
      <c r="D113"/>
      <c r="E113"/>
      <c r="F113"/>
      <c r="G113"/>
      <c r="H113"/>
      <c r="N113"/>
    </row>
    <row r="114" spans="4:14">
      <c r="D114"/>
      <c r="E114"/>
      <c r="F114"/>
      <c r="G114"/>
      <c r="H114"/>
      <c r="N114"/>
    </row>
    <row r="115" spans="4:14">
      <c r="D115"/>
      <c r="E115"/>
      <c r="F115"/>
      <c r="G115"/>
      <c r="H115"/>
      <c r="N115"/>
    </row>
    <row r="116" spans="4:14">
      <c r="D116"/>
      <c r="E116"/>
      <c r="F116"/>
      <c r="G116"/>
      <c r="H116"/>
      <c r="N116"/>
    </row>
    <row r="117" spans="4:14">
      <c r="D117"/>
      <c r="E117"/>
      <c r="F117"/>
      <c r="G117"/>
      <c r="H117"/>
      <c r="N117"/>
    </row>
    <row r="118" spans="4:14">
      <c r="D118"/>
      <c r="E118"/>
      <c r="F118"/>
      <c r="G118"/>
      <c r="H118"/>
      <c r="N118"/>
    </row>
    <row r="119" spans="4:14">
      <c r="D119"/>
      <c r="E119"/>
      <c r="F119"/>
      <c r="G119"/>
      <c r="H119"/>
      <c r="N119"/>
    </row>
    <row r="120" spans="4:14">
      <c r="D120"/>
      <c r="E120"/>
      <c r="F120"/>
      <c r="G120"/>
      <c r="H120"/>
      <c r="N120"/>
    </row>
    <row r="121" spans="4:14">
      <c r="D121"/>
      <c r="E121"/>
      <c r="F121"/>
      <c r="G121"/>
      <c r="H121"/>
      <c r="N121"/>
    </row>
    <row r="122" spans="4:14">
      <c r="D122"/>
      <c r="E122"/>
      <c r="F122"/>
      <c r="G122"/>
      <c r="H122"/>
      <c r="N122"/>
    </row>
    <row r="123" spans="4:14">
      <c r="D123"/>
      <c r="E123"/>
      <c r="F123"/>
      <c r="G123"/>
      <c r="H123"/>
      <c r="N123"/>
    </row>
    <row r="124" spans="4:14">
      <c r="D124"/>
      <c r="E124"/>
      <c r="F124"/>
      <c r="G124"/>
      <c r="H124"/>
      <c r="N124"/>
    </row>
    <row r="125" spans="4:14">
      <c r="D125"/>
      <c r="E125"/>
      <c r="F125"/>
      <c r="G125"/>
      <c r="H125"/>
      <c r="N125"/>
    </row>
    <row r="126" spans="4:14">
      <c r="D126"/>
      <c r="E126"/>
      <c r="F126"/>
      <c r="G126"/>
      <c r="H126"/>
      <c r="N126"/>
    </row>
    <row r="127" spans="4:14">
      <c r="D127"/>
      <c r="E127"/>
      <c r="F127"/>
      <c r="G127"/>
      <c r="H127"/>
      <c r="N127"/>
    </row>
    <row r="128" spans="4:14">
      <c r="D128"/>
      <c r="E128"/>
      <c r="F128"/>
      <c r="G128"/>
      <c r="H128"/>
      <c r="N128"/>
    </row>
    <row r="129" spans="4:14">
      <c r="D129"/>
      <c r="E129"/>
      <c r="F129"/>
      <c r="G129"/>
      <c r="H129"/>
      <c r="N129"/>
    </row>
    <row r="130" spans="4:14">
      <c r="D130"/>
      <c r="E130"/>
      <c r="F130"/>
      <c r="G130"/>
      <c r="H130"/>
      <c r="N130"/>
    </row>
    <row r="131" spans="4:14">
      <c r="D131"/>
      <c r="E131"/>
      <c r="F131"/>
      <c r="G131"/>
      <c r="H131"/>
      <c r="N131"/>
    </row>
    <row r="132" spans="4:14">
      <c r="D132"/>
      <c r="E132"/>
      <c r="F132"/>
      <c r="G132"/>
      <c r="H132"/>
      <c r="N132"/>
    </row>
    <row r="133" spans="4:14">
      <c r="D133"/>
      <c r="E133"/>
      <c r="F133"/>
      <c r="G133"/>
      <c r="H133"/>
      <c r="N133"/>
    </row>
    <row r="134" spans="4:14">
      <c r="D134"/>
      <c r="E134"/>
      <c r="F134"/>
      <c r="G134"/>
      <c r="H134"/>
      <c r="N134"/>
    </row>
    <row r="135" spans="4:14">
      <c r="D135"/>
      <c r="E135"/>
      <c r="F135"/>
      <c r="G135"/>
      <c r="H135"/>
      <c r="N135"/>
    </row>
    <row r="136" spans="4:14">
      <c r="D136"/>
      <c r="E136"/>
      <c r="F136"/>
      <c r="G136"/>
      <c r="H136"/>
      <c r="N136"/>
    </row>
    <row r="137" spans="4:14">
      <c r="D137"/>
      <c r="E137"/>
      <c r="F137"/>
      <c r="G137"/>
      <c r="H137"/>
      <c r="N137"/>
    </row>
    <row r="138" spans="4:14">
      <c r="D138"/>
      <c r="E138"/>
      <c r="F138"/>
      <c r="G138"/>
      <c r="H138"/>
      <c r="N138"/>
    </row>
    <row r="139" spans="4:14">
      <c r="D139"/>
      <c r="E139"/>
      <c r="F139"/>
      <c r="G139"/>
      <c r="H139"/>
      <c r="N139"/>
    </row>
    <row r="140" spans="4:14">
      <c r="D140"/>
      <c r="E140"/>
      <c r="F140"/>
      <c r="G140"/>
      <c r="H140"/>
      <c r="N140"/>
    </row>
    <row r="141" spans="4:14">
      <c r="D141"/>
      <c r="E141"/>
      <c r="F141"/>
      <c r="G141"/>
      <c r="H141"/>
      <c r="N141"/>
    </row>
    <row r="142" spans="4:14">
      <c r="D142"/>
      <c r="E142"/>
      <c r="F142"/>
      <c r="G142"/>
      <c r="H142"/>
      <c r="N142"/>
    </row>
    <row r="143" spans="4:14">
      <c r="D143"/>
      <c r="E143"/>
      <c r="F143"/>
      <c r="G143"/>
      <c r="H143"/>
      <c r="N143"/>
    </row>
    <row r="144" spans="4:14">
      <c r="D144"/>
      <c r="E144"/>
      <c r="F144"/>
      <c r="G144"/>
      <c r="H144"/>
      <c r="N144"/>
    </row>
    <row r="145" spans="4:14">
      <c r="D145"/>
      <c r="E145"/>
      <c r="F145"/>
      <c r="G145"/>
      <c r="H145"/>
      <c r="N145"/>
    </row>
    <row r="146" spans="4:14">
      <c r="D146"/>
      <c r="E146"/>
      <c r="F146"/>
      <c r="G146"/>
      <c r="H146"/>
      <c r="N146"/>
    </row>
    <row r="147" spans="4:14">
      <c r="D147"/>
      <c r="E147"/>
      <c r="F147"/>
      <c r="G147"/>
      <c r="H147"/>
      <c r="N147"/>
    </row>
    <row r="148" spans="4:14">
      <c r="D148"/>
      <c r="E148"/>
      <c r="F148"/>
      <c r="G148"/>
      <c r="H148"/>
      <c r="N148"/>
    </row>
    <row r="149" spans="4:14">
      <c r="D149"/>
      <c r="E149"/>
      <c r="F149"/>
      <c r="G149"/>
      <c r="H149"/>
      <c r="N149"/>
    </row>
    <row r="150" spans="4:14">
      <c r="D150"/>
      <c r="E150"/>
      <c r="F150"/>
      <c r="G150"/>
      <c r="H150"/>
      <c r="N150"/>
    </row>
    <row r="151" spans="4:14">
      <c r="D151"/>
      <c r="E151"/>
      <c r="F151"/>
      <c r="G151"/>
      <c r="H151"/>
      <c r="N151"/>
    </row>
    <row r="152" spans="4:14">
      <c r="D152"/>
      <c r="E152"/>
      <c r="F152"/>
      <c r="G152"/>
      <c r="H152"/>
      <c r="N152"/>
    </row>
    <row r="153" spans="4:14">
      <c r="D153"/>
      <c r="E153"/>
      <c r="F153"/>
      <c r="G153"/>
      <c r="H153"/>
      <c r="N153"/>
    </row>
    <row r="154" spans="4:14">
      <c r="D154"/>
      <c r="E154"/>
      <c r="F154"/>
      <c r="G154"/>
      <c r="H154"/>
      <c r="N154"/>
    </row>
    <row r="155" spans="4:14">
      <c r="D155"/>
      <c r="E155"/>
      <c r="F155"/>
      <c r="G155"/>
      <c r="H155"/>
      <c r="N155"/>
    </row>
    <row r="156" spans="4:14">
      <c r="D156"/>
      <c r="E156"/>
      <c r="F156"/>
      <c r="G156"/>
      <c r="H156"/>
      <c r="N156"/>
    </row>
    <row r="157" spans="4:14">
      <c r="D157"/>
      <c r="E157"/>
      <c r="F157"/>
      <c r="G157"/>
      <c r="H157"/>
      <c r="N157"/>
    </row>
    <row r="158" spans="4:14">
      <c r="D158"/>
      <c r="E158"/>
      <c r="F158"/>
      <c r="G158"/>
      <c r="H158"/>
      <c r="N158"/>
    </row>
    <row r="159" spans="4:14">
      <c r="D159"/>
      <c r="E159"/>
      <c r="F159"/>
      <c r="G159"/>
      <c r="H159"/>
      <c r="N159"/>
    </row>
    <row r="160" spans="4:14">
      <c r="D160"/>
      <c r="E160"/>
      <c r="F160"/>
      <c r="G160"/>
      <c r="H160"/>
      <c r="N160"/>
    </row>
    <row r="161" spans="4:14">
      <c r="D161"/>
      <c r="E161"/>
      <c r="F161"/>
      <c r="G161"/>
      <c r="H161"/>
      <c r="N161"/>
    </row>
    <row r="162" spans="4:14">
      <c r="D162"/>
      <c r="E162"/>
      <c r="F162"/>
      <c r="G162"/>
      <c r="H162"/>
      <c r="N162"/>
    </row>
    <row r="163" spans="4:14">
      <c r="D163"/>
      <c r="E163"/>
      <c r="F163"/>
      <c r="G163"/>
      <c r="H163"/>
      <c r="N163"/>
    </row>
    <row r="164" spans="4:14">
      <c r="D164"/>
      <c r="E164"/>
      <c r="F164"/>
      <c r="G164"/>
      <c r="H164"/>
      <c r="N164"/>
    </row>
    <row r="165" spans="4:14">
      <c r="D165"/>
      <c r="E165"/>
      <c r="F165"/>
      <c r="G165"/>
      <c r="H165"/>
      <c r="N165"/>
    </row>
    <row r="166" spans="4:14">
      <c r="D166"/>
      <c r="E166"/>
      <c r="F166"/>
      <c r="G166"/>
      <c r="H166"/>
      <c r="N166"/>
    </row>
    <row r="167" spans="4:14">
      <c r="D167"/>
      <c r="E167"/>
      <c r="F167"/>
      <c r="G167"/>
      <c r="H167"/>
      <c r="N167"/>
    </row>
    <row r="168" spans="4:14">
      <c r="D168"/>
      <c r="E168"/>
      <c r="F168"/>
      <c r="G168"/>
      <c r="H168"/>
      <c r="N168"/>
    </row>
    <row r="169" spans="4:14">
      <c r="D169"/>
      <c r="E169"/>
      <c r="F169"/>
      <c r="G169"/>
      <c r="H169"/>
      <c r="N169"/>
    </row>
    <row r="170" spans="4:14">
      <c r="D170"/>
      <c r="E170"/>
      <c r="F170"/>
      <c r="G170"/>
      <c r="H170"/>
      <c r="N170"/>
    </row>
    <row r="171" spans="4:14">
      <c r="D171"/>
      <c r="E171"/>
      <c r="F171"/>
      <c r="G171"/>
      <c r="H171"/>
      <c r="N171"/>
    </row>
    <row r="172" spans="4:14">
      <c r="D172"/>
      <c r="E172"/>
      <c r="F172"/>
      <c r="G172"/>
      <c r="H172"/>
      <c r="N172"/>
    </row>
    <row r="173" spans="4:14">
      <c r="D173"/>
      <c r="E173"/>
      <c r="F173"/>
      <c r="G173"/>
      <c r="H173"/>
      <c r="N173"/>
    </row>
    <row r="174" spans="4:14">
      <c r="D174"/>
      <c r="E174"/>
      <c r="F174"/>
      <c r="G174"/>
      <c r="H174"/>
      <c r="N174"/>
    </row>
    <row r="175" spans="4:14">
      <c r="D175"/>
      <c r="E175"/>
      <c r="F175"/>
      <c r="G175"/>
      <c r="H175"/>
      <c r="N175"/>
    </row>
    <row r="176" spans="4:14">
      <c r="D176"/>
      <c r="E176"/>
      <c r="F176"/>
      <c r="G176"/>
      <c r="H176"/>
      <c r="N176"/>
    </row>
    <row r="177" spans="4:14">
      <c r="D177"/>
      <c r="E177"/>
      <c r="F177"/>
      <c r="G177"/>
      <c r="H177"/>
      <c r="N177"/>
    </row>
    <row r="178" spans="4:14">
      <c r="D178"/>
      <c r="E178"/>
      <c r="F178"/>
      <c r="G178"/>
      <c r="H178"/>
      <c r="N178"/>
    </row>
    <row r="179" spans="4:14">
      <c r="D179"/>
      <c r="E179"/>
      <c r="F179"/>
      <c r="G179"/>
      <c r="H179"/>
      <c r="N179"/>
    </row>
    <row r="180" spans="4:14">
      <c r="D180"/>
      <c r="E180"/>
      <c r="F180"/>
      <c r="G180"/>
      <c r="H180"/>
      <c r="N180"/>
    </row>
    <row r="181" spans="4:14">
      <c r="D181"/>
      <c r="E181"/>
      <c r="F181"/>
      <c r="G181"/>
      <c r="H181"/>
      <c r="N181"/>
    </row>
    <row r="182" spans="4:14">
      <c r="D182"/>
      <c r="E182"/>
      <c r="F182"/>
      <c r="G182"/>
      <c r="H182"/>
      <c r="N182"/>
    </row>
    <row r="183" spans="4:14">
      <c r="D183"/>
      <c r="E183"/>
      <c r="F183"/>
      <c r="G183"/>
      <c r="H183"/>
      <c r="N183"/>
    </row>
    <row r="184" spans="4:14">
      <c r="D184"/>
      <c r="E184"/>
      <c r="F184"/>
      <c r="G184"/>
      <c r="H184"/>
      <c r="N184"/>
    </row>
    <row r="185" spans="4:14">
      <c r="D185"/>
      <c r="E185"/>
      <c r="F185"/>
      <c r="G185"/>
      <c r="H185"/>
      <c r="N185"/>
    </row>
    <row r="186" spans="4:14">
      <c r="D186"/>
      <c r="E186"/>
      <c r="F186"/>
      <c r="G186"/>
      <c r="H186"/>
      <c r="N186"/>
    </row>
    <row r="187" spans="4:14">
      <c r="D187"/>
      <c r="E187"/>
      <c r="F187"/>
      <c r="G187"/>
      <c r="H187"/>
      <c r="N187"/>
    </row>
    <row r="188" spans="4:14">
      <c r="D188"/>
      <c r="E188"/>
      <c r="F188"/>
      <c r="G188"/>
      <c r="H188"/>
      <c r="N188"/>
    </row>
    <row r="189" spans="4:14">
      <c r="D189"/>
      <c r="E189"/>
      <c r="F189"/>
      <c r="G189"/>
      <c r="H189"/>
      <c r="N189"/>
    </row>
    <row r="190" spans="4:14">
      <c r="D190"/>
      <c r="E190"/>
      <c r="F190"/>
      <c r="G190"/>
      <c r="H190"/>
      <c r="N190"/>
    </row>
    <row r="191" spans="4:14">
      <c r="D191"/>
      <c r="E191"/>
      <c r="F191"/>
      <c r="G191"/>
      <c r="H191"/>
      <c r="N191"/>
    </row>
    <row r="192" spans="4:14">
      <c r="D192"/>
      <c r="E192"/>
      <c r="F192"/>
      <c r="G192"/>
      <c r="H192"/>
      <c r="N192"/>
    </row>
    <row r="193" spans="4:14">
      <c r="D193"/>
      <c r="E193"/>
      <c r="F193"/>
      <c r="G193"/>
      <c r="H193"/>
      <c r="N193"/>
    </row>
    <row r="194" spans="4:14">
      <c r="D194"/>
      <c r="E194"/>
      <c r="F194"/>
      <c r="G194"/>
      <c r="H194"/>
      <c r="N194"/>
    </row>
    <row r="195" spans="4:14">
      <c r="D195"/>
      <c r="E195"/>
      <c r="F195"/>
      <c r="G195"/>
      <c r="H195"/>
      <c r="N195"/>
    </row>
    <row r="196" spans="4:14">
      <c r="D196"/>
      <c r="E196"/>
      <c r="F196"/>
      <c r="G196"/>
      <c r="H196"/>
      <c r="N196"/>
    </row>
    <row r="197" spans="4:14">
      <c r="D197"/>
      <c r="E197"/>
      <c r="F197"/>
      <c r="G197"/>
      <c r="H197"/>
      <c r="N197"/>
    </row>
    <row r="198" spans="4:14">
      <c r="D198"/>
      <c r="E198"/>
      <c r="F198"/>
      <c r="G198"/>
      <c r="H198"/>
      <c r="N198"/>
    </row>
    <row r="199" spans="4:14">
      <c r="D199"/>
      <c r="E199"/>
      <c r="F199"/>
      <c r="G199"/>
      <c r="H199"/>
      <c r="N199"/>
    </row>
    <row r="200" spans="4:14">
      <c r="D200"/>
      <c r="E200"/>
      <c r="F200"/>
      <c r="G200"/>
      <c r="H200"/>
      <c r="N200"/>
    </row>
    <row r="201" spans="4:14">
      <c r="D201"/>
      <c r="E201"/>
      <c r="F201"/>
      <c r="G201"/>
      <c r="H201"/>
      <c r="N201"/>
    </row>
    <row r="202" spans="4:14">
      <c r="D202"/>
      <c r="E202"/>
      <c r="F202"/>
      <c r="G202"/>
      <c r="H202"/>
      <c r="N202"/>
    </row>
    <row r="203" spans="4:14">
      <c r="D203"/>
      <c r="E203"/>
      <c r="F203"/>
      <c r="G203"/>
      <c r="H203"/>
      <c r="N203"/>
    </row>
    <row r="204" spans="4:14">
      <c r="D204"/>
      <c r="E204"/>
      <c r="F204"/>
      <c r="G204"/>
      <c r="H204"/>
      <c r="N204"/>
    </row>
    <row r="205" spans="4:14">
      <c r="D205"/>
      <c r="E205"/>
      <c r="F205"/>
      <c r="G205"/>
      <c r="H205"/>
      <c r="N205"/>
    </row>
    <row r="206" spans="4:14">
      <c r="D206"/>
      <c r="E206"/>
      <c r="F206"/>
      <c r="G206"/>
      <c r="H206"/>
      <c r="N206"/>
    </row>
    <row r="207" spans="4:14">
      <c r="D207"/>
      <c r="E207"/>
      <c r="F207"/>
      <c r="G207"/>
      <c r="H207"/>
      <c r="N207"/>
    </row>
    <row r="208" spans="4:14">
      <c r="D208"/>
      <c r="E208"/>
      <c r="F208"/>
      <c r="G208"/>
      <c r="H208"/>
      <c r="N208"/>
    </row>
    <row r="209" spans="4:14">
      <c r="D209"/>
      <c r="E209"/>
      <c r="F209"/>
      <c r="G209"/>
      <c r="H209"/>
      <c r="N209"/>
    </row>
    <row r="210" spans="4:14">
      <c r="D210"/>
      <c r="E210"/>
      <c r="F210"/>
      <c r="G210"/>
      <c r="H210"/>
      <c r="N210"/>
    </row>
    <row r="211" spans="4:14">
      <c r="D211"/>
      <c r="E211"/>
      <c r="F211"/>
      <c r="G211"/>
      <c r="H211"/>
      <c r="N211"/>
    </row>
    <row r="212" spans="4:14">
      <c r="D212"/>
      <c r="E212"/>
      <c r="F212"/>
      <c r="G212"/>
      <c r="H212"/>
      <c r="N212"/>
    </row>
    <row r="213" spans="4:14">
      <c r="D213"/>
      <c r="E213"/>
      <c r="F213"/>
      <c r="G213"/>
      <c r="H213"/>
      <c r="N213"/>
    </row>
    <row r="214" spans="4:14">
      <c r="D214"/>
      <c r="E214"/>
      <c r="F214"/>
      <c r="G214"/>
      <c r="H214"/>
      <c r="N214"/>
    </row>
    <row r="215" spans="4:14">
      <c r="D215"/>
      <c r="E215"/>
      <c r="F215"/>
      <c r="G215"/>
      <c r="H215"/>
      <c r="N215"/>
    </row>
    <row r="216" spans="4:14">
      <c r="D216"/>
      <c r="E216"/>
      <c r="F216"/>
      <c r="G216"/>
      <c r="H216"/>
      <c r="N216"/>
    </row>
    <row r="217" spans="4:14">
      <c r="D217"/>
      <c r="E217"/>
      <c r="F217"/>
      <c r="G217"/>
      <c r="H217"/>
      <c r="N217"/>
    </row>
    <row r="218" spans="4:14">
      <c r="D218"/>
      <c r="E218"/>
      <c r="F218"/>
      <c r="G218"/>
      <c r="H218"/>
      <c r="N218"/>
    </row>
    <row r="219" spans="4:14">
      <c r="D219"/>
      <c r="E219"/>
      <c r="F219"/>
      <c r="G219"/>
      <c r="H219"/>
      <c r="N219"/>
    </row>
    <row r="220" spans="4:14">
      <c r="D220"/>
      <c r="E220"/>
      <c r="F220"/>
      <c r="G220"/>
      <c r="H220"/>
      <c r="N220"/>
    </row>
    <row r="221" spans="4:14">
      <c r="D221"/>
      <c r="E221"/>
      <c r="F221"/>
      <c r="G221"/>
      <c r="H221"/>
      <c r="N221"/>
    </row>
    <row r="222" spans="4:14">
      <c r="D222"/>
      <c r="E222"/>
      <c r="F222"/>
      <c r="G222"/>
      <c r="H222"/>
      <c r="N222"/>
    </row>
    <row r="223" spans="4:14">
      <c r="D223"/>
      <c r="E223"/>
      <c r="F223"/>
      <c r="G223"/>
      <c r="H223"/>
      <c r="N223"/>
    </row>
    <row r="224" spans="4:14">
      <c r="D224"/>
      <c r="E224"/>
      <c r="F224"/>
      <c r="G224"/>
      <c r="H224"/>
      <c r="N224"/>
    </row>
    <row r="225" spans="4:14">
      <c r="D225"/>
      <c r="E225"/>
      <c r="F225"/>
      <c r="G225"/>
      <c r="H225"/>
      <c r="N225"/>
    </row>
    <row r="226" spans="4:14">
      <c r="D226"/>
      <c r="E226"/>
      <c r="F226"/>
      <c r="G226"/>
      <c r="H226"/>
      <c r="N226"/>
    </row>
    <row r="227" spans="4:14">
      <c r="D227"/>
      <c r="E227"/>
      <c r="F227"/>
      <c r="G227"/>
      <c r="H227"/>
      <c r="N227"/>
    </row>
    <row r="228" spans="4:14">
      <c r="D228"/>
      <c r="E228"/>
      <c r="F228"/>
      <c r="G228"/>
      <c r="H228"/>
      <c r="N228"/>
    </row>
  </sheetData>
  <autoFilter ref="A1:O94" xr:uid="{00000000-0009-0000-0000-000006000000}"/>
  <mergeCells count="368">
    <mergeCell ref="N12:N13"/>
    <mergeCell ref="N14:N15"/>
    <mergeCell ref="N16:N17"/>
    <mergeCell ref="N18:N19"/>
    <mergeCell ref="O22:O23"/>
    <mergeCell ref="O24:O25"/>
    <mergeCell ref="O32:O33"/>
    <mergeCell ref="N46:N47"/>
    <mergeCell ref="N48:N49"/>
    <mergeCell ref="K42:K43"/>
    <mergeCell ref="L42:L43"/>
    <mergeCell ref="O18:O19"/>
    <mergeCell ref="O20:O21"/>
    <mergeCell ref="N44:N45"/>
    <mergeCell ref="N38:N39"/>
    <mergeCell ref="K46:K47"/>
    <mergeCell ref="L46:L47"/>
    <mergeCell ref="C26:C27"/>
    <mergeCell ref="I26:I27"/>
    <mergeCell ref="K26:K27"/>
    <mergeCell ref="K36:K37"/>
    <mergeCell ref="L36:L37"/>
    <mergeCell ref="C36:C37"/>
    <mergeCell ref="I36:I37"/>
    <mergeCell ref="A46:A47"/>
    <mergeCell ref="A48:A49"/>
    <mergeCell ref="B48:B49"/>
    <mergeCell ref="C48:C49"/>
    <mergeCell ref="I48:I49"/>
    <mergeCell ref="K48:K49"/>
    <mergeCell ref="B44:B45"/>
    <mergeCell ref="C44:C45"/>
    <mergeCell ref="I44:I45"/>
    <mergeCell ref="K40:K41"/>
    <mergeCell ref="O46:O47"/>
    <mergeCell ref="N50:N51"/>
    <mergeCell ref="A50:A51"/>
    <mergeCell ref="B50:B51"/>
    <mergeCell ref="C50:C51"/>
    <mergeCell ref="L40:L41"/>
    <mergeCell ref="A38:A39"/>
    <mergeCell ref="B38:B39"/>
    <mergeCell ref="C38:C39"/>
    <mergeCell ref="C40:C41"/>
    <mergeCell ref="A24:A25"/>
    <mergeCell ref="B24:B25"/>
    <mergeCell ref="C24:C25"/>
    <mergeCell ref="I24:I25"/>
    <mergeCell ref="K24:K25"/>
    <mergeCell ref="L24:L25"/>
    <mergeCell ref="A44:A45"/>
    <mergeCell ref="N40:N41"/>
    <mergeCell ref="O26:O27"/>
    <mergeCell ref="B32:B33"/>
    <mergeCell ref="C32:C33"/>
    <mergeCell ref="I32:I33"/>
    <mergeCell ref="K32:K33"/>
    <mergeCell ref="L32:L33"/>
    <mergeCell ref="N28:N29"/>
    <mergeCell ref="N30:N31"/>
    <mergeCell ref="A26:A27"/>
    <mergeCell ref="B26:B27"/>
    <mergeCell ref="I40:I41"/>
    <mergeCell ref="K38:K39"/>
    <mergeCell ref="O44:O45"/>
    <mergeCell ref="K10:K11"/>
    <mergeCell ref="L10:L11"/>
    <mergeCell ref="A22:A23"/>
    <mergeCell ref="N56:N57"/>
    <mergeCell ref="N58:N59"/>
    <mergeCell ref="L52:L53"/>
    <mergeCell ref="O10:O11"/>
    <mergeCell ref="A18:A19"/>
    <mergeCell ref="B18:B19"/>
    <mergeCell ref="C18:C19"/>
    <mergeCell ref="I18:I19"/>
    <mergeCell ref="K18:K19"/>
    <mergeCell ref="N32:N33"/>
    <mergeCell ref="N34:N35"/>
    <mergeCell ref="N36:N37"/>
    <mergeCell ref="N42:N43"/>
    <mergeCell ref="O42:O43"/>
    <mergeCell ref="N10:N11"/>
    <mergeCell ref="N20:N21"/>
    <mergeCell ref="N22:N23"/>
    <mergeCell ref="N24:N25"/>
    <mergeCell ref="N26:N27"/>
    <mergeCell ref="N90:N91"/>
    <mergeCell ref="N72:N73"/>
    <mergeCell ref="N74:N75"/>
    <mergeCell ref="N76:N77"/>
    <mergeCell ref="N78:N79"/>
    <mergeCell ref="K76:K77"/>
    <mergeCell ref="L76:L77"/>
    <mergeCell ref="A74:A75"/>
    <mergeCell ref="B74:B75"/>
    <mergeCell ref="C74:C75"/>
    <mergeCell ref="I74:I75"/>
    <mergeCell ref="K74:K75"/>
    <mergeCell ref="L74:L75"/>
    <mergeCell ref="L86:L87"/>
    <mergeCell ref="A88:A89"/>
    <mergeCell ref="O90:O91"/>
    <mergeCell ref="B78:B79"/>
    <mergeCell ref="O86:O87"/>
    <mergeCell ref="A86:A87"/>
    <mergeCell ref="K78:K79"/>
    <mergeCell ref="L78:L79"/>
    <mergeCell ref="O16:O17"/>
    <mergeCell ref="N92:N93"/>
    <mergeCell ref="N62:N63"/>
    <mergeCell ref="N64:N65"/>
    <mergeCell ref="N66:N67"/>
    <mergeCell ref="N68:N69"/>
    <mergeCell ref="N70:N71"/>
    <mergeCell ref="N82:N83"/>
    <mergeCell ref="N84:N85"/>
    <mergeCell ref="N86:N87"/>
    <mergeCell ref="L26:L27"/>
    <mergeCell ref="I28:I29"/>
    <mergeCell ref="K28:K29"/>
    <mergeCell ref="L28:L29"/>
    <mergeCell ref="L22:L23"/>
    <mergeCell ref="B16:B17"/>
    <mergeCell ref="K30:K31"/>
    <mergeCell ref="L30:L31"/>
    <mergeCell ref="A28:A29"/>
    <mergeCell ref="B28:B29"/>
    <mergeCell ref="C28:C29"/>
    <mergeCell ref="N2:N3"/>
    <mergeCell ref="N4:N5"/>
    <mergeCell ref="N6:N7"/>
    <mergeCell ref="O8:O9"/>
    <mergeCell ref="O12:O13"/>
    <mergeCell ref="O14:O15"/>
    <mergeCell ref="L2:L3"/>
    <mergeCell ref="C6:C7"/>
    <mergeCell ref="I6:I7"/>
    <mergeCell ref="K6:K7"/>
    <mergeCell ref="L6:L7"/>
    <mergeCell ref="O4:O5"/>
    <mergeCell ref="O6:O7"/>
    <mergeCell ref="O2:O3"/>
    <mergeCell ref="B2:B3"/>
    <mergeCell ref="C2:C3"/>
    <mergeCell ref="I2:I3"/>
    <mergeCell ref="K2:K3"/>
    <mergeCell ref="L14:L15"/>
    <mergeCell ref="K8:K9"/>
    <mergeCell ref="A16:A17"/>
    <mergeCell ref="B22:B23"/>
    <mergeCell ref="C22:C23"/>
    <mergeCell ref="I22:I23"/>
    <mergeCell ref="K22:K23"/>
    <mergeCell ref="L18:L19"/>
    <mergeCell ref="C16:C17"/>
    <mergeCell ref="I16:I17"/>
    <mergeCell ref="K16:K17"/>
    <mergeCell ref="L16:L17"/>
    <mergeCell ref="A20:A21"/>
    <mergeCell ref="B20:B21"/>
    <mergeCell ref="C20:C21"/>
    <mergeCell ref="I20:I21"/>
    <mergeCell ref="K20:K21"/>
    <mergeCell ref="L20:L21"/>
    <mergeCell ref="L8:L9"/>
    <mergeCell ref="A6:A7"/>
    <mergeCell ref="B6:B7"/>
    <mergeCell ref="A14:A15"/>
    <mergeCell ref="B14:B15"/>
    <mergeCell ref="C14:C15"/>
    <mergeCell ref="I14:I15"/>
    <mergeCell ref="K14:K15"/>
    <mergeCell ref="A10:A11"/>
    <mergeCell ref="B10:B11"/>
    <mergeCell ref="C10:C11"/>
    <mergeCell ref="I10:I11"/>
    <mergeCell ref="A8:A9"/>
    <mergeCell ref="B8:B9"/>
    <mergeCell ref="C8:C9"/>
    <mergeCell ref="I8:I9"/>
    <mergeCell ref="A12:A13"/>
    <mergeCell ref="B12:B13"/>
    <mergeCell ref="C12:C13"/>
    <mergeCell ref="I12:I13"/>
    <mergeCell ref="K12:K13"/>
    <mergeCell ref="L12:L13"/>
    <mergeCell ref="N8:N9"/>
    <mergeCell ref="A4:A5"/>
    <mergeCell ref="B4:B5"/>
    <mergeCell ref="C4:C5"/>
    <mergeCell ref="I4:I5"/>
    <mergeCell ref="K4:K5"/>
    <mergeCell ref="L4:L5"/>
    <mergeCell ref="L68:L69"/>
    <mergeCell ref="A66:A67"/>
    <mergeCell ref="B66:B67"/>
    <mergeCell ref="C66:C67"/>
    <mergeCell ref="I66:I67"/>
    <mergeCell ref="K66:K67"/>
    <mergeCell ref="I64:I65"/>
    <mergeCell ref="K64:K65"/>
    <mergeCell ref="L64:L65"/>
    <mergeCell ref="A64:A65"/>
    <mergeCell ref="A68:A69"/>
    <mergeCell ref="B68:B69"/>
    <mergeCell ref="C68:C69"/>
    <mergeCell ref="I68:I69"/>
    <mergeCell ref="K68:K69"/>
    <mergeCell ref="A36:A37"/>
    <mergeCell ref="I38:I39"/>
    <mergeCell ref="A2:A3"/>
    <mergeCell ref="C70:C71"/>
    <mergeCell ref="I70:I71"/>
    <mergeCell ref="K70:K71"/>
    <mergeCell ref="L70:L71"/>
    <mergeCell ref="B64:B65"/>
    <mergeCell ref="O64:O65"/>
    <mergeCell ref="O66:O67"/>
    <mergeCell ref="O68:O69"/>
    <mergeCell ref="L66:L67"/>
    <mergeCell ref="C64:C65"/>
    <mergeCell ref="K54:K55"/>
    <mergeCell ref="L54:L55"/>
    <mergeCell ref="N54:N55"/>
    <mergeCell ref="N60:N61"/>
    <mergeCell ref="O60:O61"/>
    <mergeCell ref="K44:K45"/>
    <mergeCell ref="L44:L45"/>
    <mergeCell ref="A52:A53"/>
    <mergeCell ref="B46:B47"/>
    <mergeCell ref="L92:L93"/>
    <mergeCell ref="A90:A91"/>
    <mergeCell ref="B90:B91"/>
    <mergeCell ref="C90:C91"/>
    <mergeCell ref="I90:I91"/>
    <mergeCell ref="K90:K91"/>
    <mergeCell ref="L90:L91"/>
    <mergeCell ref="K62:K63"/>
    <mergeCell ref="A92:A93"/>
    <mergeCell ref="B92:B93"/>
    <mergeCell ref="C92:C93"/>
    <mergeCell ref="I92:I93"/>
    <mergeCell ref="K92:K93"/>
    <mergeCell ref="A76:A77"/>
    <mergeCell ref="B76:B77"/>
    <mergeCell ref="C76:C77"/>
    <mergeCell ref="I76:I77"/>
    <mergeCell ref="A72:A73"/>
    <mergeCell ref="B72:B73"/>
    <mergeCell ref="C72:C73"/>
    <mergeCell ref="I72:I73"/>
    <mergeCell ref="K72:K73"/>
    <mergeCell ref="L72:L73"/>
    <mergeCell ref="O28:O29"/>
    <mergeCell ref="O30:O31"/>
    <mergeCell ref="O36:O37"/>
    <mergeCell ref="L38:L39"/>
    <mergeCell ref="A32:A33"/>
    <mergeCell ref="O34:O35"/>
    <mergeCell ref="O38:O39"/>
    <mergeCell ref="C46:C47"/>
    <mergeCell ref="I46:I47"/>
    <mergeCell ref="A34:A35"/>
    <mergeCell ref="B34:B35"/>
    <mergeCell ref="C34:C35"/>
    <mergeCell ref="I34:I35"/>
    <mergeCell ref="A30:A31"/>
    <mergeCell ref="B30:B31"/>
    <mergeCell ref="C30:C31"/>
    <mergeCell ref="I30:I31"/>
    <mergeCell ref="K34:K35"/>
    <mergeCell ref="L34:L35"/>
    <mergeCell ref="A40:A41"/>
    <mergeCell ref="B40:B41"/>
    <mergeCell ref="O40:O41"/>
    <mergeCell ref="B36:B37"/>
    <mergeCell ref="L60:L61"/>
    <mergeCell ref="A42:A43"/>
    <mergeCell ref="B42:B43"/>
    <mergeCell ref="C42:C43"/>
    <mergeCell ref="I42:I43"/>
    <mergeCell ref="A60:A61"/>
    <mergeCell ref="B60:B61"/>
    <mergeCell ref="O48:O49"/>
    <mergeCell ref="N52:N53"/>
    <mergeCell ref="C54:C55"/>
    <mergeCell ref="L48:L49"/>
    <mergeCell ref="I50:I51"/>
    <mergeCell ref="K50:K51"/>
    <mergeCell ref="L50:L51"/>
    <mergeCell ref="O50:O51"/>
    <mergeCell ref="K52:K53"/>
    <mergeCell ref="I54:I55"/>
    <mergeCell ref="A80:A81"/>
    <mergeCell ref="B80:B81"/>
    <mergeCell ref="C80:C81"/>
    <mergeCell ref="I80:I81"/>
    <mergeCell ref="C62:C63"/>
    <mergeCell ref="I62:I63"/>
    <mergeCell ref="L62:L63"/>
    <mergeCell ref="N80:N81"/>
    <mergeCell ref="A78:A79"/>
    <mergeCell ref="A62:A63"/>
    <mergeCell ref="B62:B63"/>
    <mergeCell ref="A70:A71"/>
    <mergeCell ref="B70:B71"/>
    <mergeCell ref="I78:I79"/>
    <mergeCell ref="C78:C79"/>
    <mergeCell ref="O62:O63"/>
    <mergeCell ref="C88:C89"/>
    <mergeCell ref="I88:I89"/>
    <mergeCell ref="K88:K89"/>
    <mergeCell ref="L88:L89"/>
    <mergeCell ref="N88:N89"/>
    <mergeCell ref="L84:L85"/>
    <mergeCell ref="A82:A83"/>
    <mergeCell ref="B82:B83"/>
    <mergeCell ref="K84:K85"/>
    <mergeCell ref="K86:K87"/>
    <mergeCell ref="C82:C83"/>
    <mergeCell ref="I82:I83"/>
    <mergeCell ref="K82:K83"/>
    <mergeCell ref="L82:L83"/>
    <mergeCell ref="A84:A85"/>
    <mergeCell ref="B84:B85"/>
    <mergeCell ref="O92:O93"/>
    <mergeCell ref="O70:O71"/>
    <mergeCell ref="O72:O73"/>
    <mergeCell ref="O74:O75"/>
    <mergeCell ref="O76:O77"/>
    <mergeCell ref="O78:O79"/>
    <mergeCell ref="O80:O81"/>
    <mergeCell ref="O82:O83"/>
    <mergeCell ref="O84:O85"/>
    <mergeCell ref="B86:B87"/>
    <mergeCell ref="C86:C87"/>
    <mergeCell ref="I86:I87"/>
    <mergeCell ref="K80:K81"/>
    <mergeCell ref="L80:L81"/>
    <mergeCell ref="C84:C85"/>
    <mergeCell ref="I84:I85"/>
    <mergeCell ref="O88:O89"/>
    <mergeCell ref="B88:B89"/>
    <mergeCell ref="O52:O53"/>
    <mergeCell ref="O54:O55"/>
    <mergeCell ref="O56:O57"/>
    <mergeCell ref="O58:O59"/>
    <mergeCell ref="C60:C61"/>
    <mergeCell ref="I60:I61"/>
    <mergeCell ref="K60:K61"/>
    <mergeCell ref="A58:A59"/>
    <mergeCell ref="B58:B59"/>
    <mergeCell ref="C58:C59"/>
    <mergeCell ref="I58:I59"/>
    <mergeCell ref="K58:K59"/>
    <mergeCell ref="L58:L59"/>
    <mergeCell ref="L56:L57"/>
    <mergeCell ref="A54:A55"/>
    <mergeCell ref="B54:B55"/>
    <mergeCell ref="A56:A57"/>
    <mergeCell ref="B56:B57"/>
    <mergeCell ref="C56:C57"/>
    <mergeCell ref="I56:I57"/>
    <mergeCell ref="K56:K57"/>
    <mergeCell ref="B52:B53"/>
    <mergeCell ref="C52:C53"/>
    <mergeCell ref="I52:I53"/>
  </mergeCells>
  <conditionalFormatting sqref="N1:N93 J1:L93 J229:L1048576 N229:N1048576">
    <cfRule type="containsText" dxfId="848" priority="10" operator="containsText" text="In Progress">
      <formula>NOT(ISERROR(SEARCH("In Progress",J1)))</formula>
    </cfRule>
  </conditionalFormatting>
  <conditionalFormatting sqref="N1:N93 N229:N1048576">
    <cfRule type="containsText" dxfId="847" priority="3" operator="containsText" text="No">
      <formula>NOT(ISERROR(SEARCH("No",N1)))</formula>
    </cfRule>
    <cfRule type="containsText" dxfId="846" priority="4" operator="containsText" text="Yes">
      <formula>NOT(ISERROR(SEARCH("Yes",N1)))</formula>
    </cfRule>
  </conditionalFormatting>
  <conditionalFormatting sqref="J1:L93 J229:L1048576">
    <cfRule type="containsText" dxfId="845" priority="2" operator="containsText" text="Review">
      <formula>NOT(ISERROR(SEARCH("Review",J1)))</formula>
    </cfRule>
  </conditionalFormatting>
  <conditionalFormatting sqref="L1:L93 L229:L1048576">
    <cfRule type="containsText" dxfId="844" priority="5" operator="containsText" text="Ignore">
      <formula>NOT(ISERROR(SEARCH("Ignore",L1)))</formula>
    </cfRule>
  </conditionalFormatting>
  <conditionalFormatting sqref="J1:L93 J229:L1048576">
    <cfRule type="containsText" dxfId="843" priority="6" operator="containsText" text="Other">
      <formula>NOT(ISERROR(SEARCH("Other",J1)))</formula>
    </cfRule>
    <cfRule type="containsText" dxfId="842" priority="7" operator="containsText" text="Incomplete">
      <formula>NOT(ISERROR(SEARCH("Incomplete",J1)))</formula>
    </cfRule>
    <cfRule type="containsText" dxfId="841" priority="8" operator="containsText" text="Untraceable">
      <formula>NOT(ISERROR(SEARCH("Untraceable",J1)))</formula>
    </cfRule>
    <cfRule type="containsText" dxfId="840" priority="9" operator="containsText" text="Completed">
      <formula>NOT(ISERROR(SEARCH("Completed",J1)))</formula>
    </cfRule>
  </conditionalFormatting>
  <conditionalFormatting sqref="J1:L1048576">
    <cfRule type="containsText" dxfId="839" priority="1" operator="containsText" text="Waiting">
      <formula>NOT(ISERROR(SEARCH("Waiting",J1)))</formula>
    </cfRule>
  </conditionalFormatting>
  <dataValidations count="7">
    <dataValidation type="list" allowBlank="1" showInputMessage="1" showErrorMessage="1" sqref="N2 N4 N8 N10 N12 N14 N16 N18 N20 N22 N24 N26 N28 N30 N32 N34 N36 N38 N40 N42 N44 N46 N48 N50 N52 N54 N56 N58 N60 N62 N64 N66 N68 N70 N72 N74 N76 N78 N80 N82 N84 N86 N88 N90 N92 N6" xr:uid="{00000000-0002-0000-0600-000000000000}">
      <formula1>"Yes, No, In Progress"</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xr:uid="{00000000-0002-0000-0600-000001000000}">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xr:uid="{00000000-0002-0000-0600-000002000000}">
      <formula1>"Manual,Auto,Semi-Auto"</formula1>
    </dataValidation>
    <dataValidation type="list" allowBlank="1" showInputMessage="1" sqref="G68:I69 G2:I3 I18 G4:I5 G6:I7 G8:I9 G10:I11 G12:I13 G14:I15 G16:I17 G18:H19 G20:I21 G22:I23 G24:I25 G26:I27 G28:I29 G30:I31 G32:I33 G34:I35 G36:I37 G38:I39 G40:I41 G42:I43 G44:I45 G46:I47 G48:I49 G50:I51 G52:I53 G54:I55 G56:I57 G58:I59 G60:I61 G62:I63 G64:I65 G66:I67 G70:H71 G72:H73 G74:H75 G76:H77 G78:H79 G80:H81 G82:H83 G84:H85 G86:H87 G88:H89 G90:H91 G92:H93" xr:uid="{00000000-0002-0000-0600-000003000000}">
      <formula1>"Ø,=TODAY()"</formula1>
    </dataValidation>
    <dataValidation type="list" allowBlank="1" showInputMessage="1" sqref="I76 I70:I71 I72:I73 I74:I75 I78:I79 I80:I81 I82:I83 I84:I85 I86:I87 I88:I89 I90:I91 I92:I93" xr:uid="{00000000-0002-0000-0600-000004000000}">
      <formula1>"Ø, =TODAY()"</formula1>
    </dataValidation>
    <dataValidation type="list" allowBlank="1" showInputMessage="1" showErrorMessage="1" sqref="J229:K1048576 J2:K93" xr:uid="{00000000-0002-0000-0600-000005000000}">
      <formula1>"In Progress, Completed, Untraceable, Incomplete, Other, Review, Waiting"</formula1>
    </dataValidation>
    <dataValidation type="list" allowBlank="1" showInputMessage="1" showErrorMessage="1" sqref="L229:L1048576 L2:L93" xr:uid="{00000000-0002-0000-0600-000006000000}">
      <formula1>"In Progress, Completed, Untraceable, Ignore, Review, Waiting"</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240"/>
  <sheetViews>
    <sheetView zoomScale="90" zoomScaleNormal="90" workbookViewId="0" xr3:uid="{85D5C41F-068E-5C55-9968-509E7C2A5619}">
      <pane ySplit="1" topLeftCell="A60" activePane="bottomLeft" state="frozen"/>
      <selection pane="bottomLeft" activeCell="A96" sqref="A96:XFD96"/>
      <selection activeCell="E65" sqref="E65"/>
    </sheetView>
  </sheetViews>
  <sheetFormatPr defaultRowHeight="15"/>
  <cols>
    <col min="1" max="1" width="18.5703125" style="3" bestFit="1" customWidth="1"/>
    <col min="2" max="2" width="25.85546875" style="3" bestFit="1" customWidth="1"/>
    <col min="3" max="3" width="24" style="3" bestFit="1" customWidth="1"/>
    <col min="4" max="4" width="15.28515625" style="16" bestFit="1" customWidth="1"/>
    <col min="5" max="5" width="18.140625" style="16" bestFit="1" customWidth="1"/>
    <col min="6" max="6" width="25.7109375" style="15" bestFit="1" customWidth="1"/>
    <col min="7" max="7" width="15" style="14" bestFit="1" customWidth="1"/>
    <col min="8" max="8" width="14" style="14" bestFit="1" customWidth="1"/>
    <col min="9" max="9" width="20" style="1" bestFit="1" customWidth="1"/>
    <col min="10" max="10" width="23.28515625" bestFit="1" customWidth="1"/>
    <col min="11" max="11" width="18.7109375" bestFit="1" customWidth="1"/>
    <col min="12" max="12" width="14.7109375" bestFit="1" customWidth="1"/>
    <col min="13" max="13" width="82.28515625" style="13" customWidth="1"/>
    <col min="14" max="14" width="15.5703125" style="2" bestFit="1" customWidth="1"/>
    <col min="15" max="15" width="15.85546875" style="1" bestFit="1" customWidth="1"/>
  </cols>
  <sheetData>
    <row r="1" spans="1:1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c r="A2" s="170" t="s">
        <v>713</v>
      </c>
      <c r="B2" s="170" t="s">
        <v>714</v>
      </c>
      <c r="C2" s="170" t="s">
        <v>715</v>
      </c>
      <c r="D2" s="21" t="s">
        <v>32</v>
      </c>
      <c r="E2" s="20" t="s">
        <v>24</v>
      </c>
      <c r="F2" s="19" t="s">
        <v>716</v>
      </c>
      <c r="G2" s="18">
        <v>42724</v>
      </c>
      <c r="H2" s="18">
        <v>42754</v>
      </c>
      <c r="I2" s="171">
        <v>42760</v>
      </c>
      <c r="J2" s="84" t="s">
        <v>0</v>
      </c>
      <c r="K2" s="166" t="s">
        <v>0</v>
      </c>
      <c r="L2" s="166" t="s">
        <v>0</v>
      </c>
      <c r="M2" s="26"/>
      <c r="N2" s="111" t="s">
        <v>25</v>
      </c>
      <c r="O2" s="166" t="s">
        <v>717</v>
      </c>
    </row>
    <row r="3" spans="1:15">
      <c r="A3" s="166"/>
      <c r="B3" s="166"/>
      <c r="C3" s="166"/>
      <c r="D3" s="21" t="s">
        <v>508</v>
      </c>
      <c r="E3" s="20" t="s">
        <v>24</v>
      </c>
      <c r="F3" s="19" t="s">
        <v>718</v>
      </c>
      <c r="G3" s="18">
        <v>42726</v>
      </c>
      <c r="H3" s="18">
        <v>42741</v>
      </c>
      <c r="I3" s="171"/>
      <c r="J3" s="84" t="s">
        <v>0</v>
      </c>
      <c r="K3" s="166"/>
      <c r="L3" s="166"/>
      <c r="M3" s="17"/>
      <c r="N3" s="111"/>
      <c r="O3" s="166"/>
    </row>
    <row r="4" spans="1:15">
      <c r="A4" s="146" t="s">
        <v>719</v>
      </c>
      <c r="B4" s="170" t="s">
        <v>720</v>
      </c>
      <c r="C4" s="170" t="s">
        <v>715</v>
      </c>
      <c r="D4" s="21" t="s">
        <v>30</v>
      </c>
      <c r="E4" s="20" t="s">
        <v>24</v>
      </c>
      <c r="F4" s="19" t="s">
        <v>721</v>
      </c>
      <c r="G4" s="18">
        <v>42719</v>
      </c>
      <c r="H4" s="18">
        <v>42740</v>
      </c>
      <c r="I4" s="171">
        <v>42740</v>
      </c>
      <c r="J4" s="84" t="s">
        <v>0</v>
      </c>
      <c r="K4" s="166" t="s">
        <v>0</v>
      </c>
      <c r="L4" s="166" t="s">
        <v>0</v>
      </c>
      <c r="M4" s="17"/>
      <c r="N4" s="111" t="s">
        <v>25</v>
      </c>
      <c r="O4" s="166" t="s">
        <v>722</v>
      </c>
    </row>
    <row r="5" spans="1:15">
      <c r="A5" s="166"/>
      <c r="B5" s="166"/>
      <c r="C5" s="166"/>
      <c r="D5" s="21" t="s">
        <v>492</v>
      </c>
      <c r="E5" s="20" t="s">
        <v>24</v>
      </c>
      <c r="F5" s="19" t="s">
        <v>723</v>
      </c>
      <c r="G5" s="18">
        <v>42718</v>
      </c>
      <c r="H5" s="18">
        <v>42719</v>
      </c>
      <c r="I5" s="166"/>
      <c r="J5" s="84" t="s">
        <v>0</v>
      </c>
      <c r="K5" s="166"/>
      <c r="L5" s="166"/>
      <c r="M5" s="17" t="s">
        <v>724</v>
      </c>
      <c r="N5" s="111"/>
      <c r="O5" s="166"/>
    </row>
    <row r="6" spans="1:15">
      <c r="A6" s="172" t="s">
        <v>725</v>
      </c>
      <c r="B6" s="170" t="s">
        <v>726</v>
      </c>
      <c r="C6" s="170" t="s">
        <v>727</v>
      </c>
      <c r="D6" s="21" t="s">
        <v>482</v>
      </c>
      <c r="E6" s="20" t="s">
        <v>24</v>
      </c>
      <c r="F6" s="19" t="s">
        <v>728</v>
      </c>
      <c r="G6" s="18">
        <v>42719</v>
      </c>
      <c r="H6" s="18">
        <v>42726</v>
      </c>
      <c r="I6" s="171">
        <v>42740</v>
      </c>
      <c r="J6" s="84" t="s">
        <v>0</v>
      </c>
      <c r="K6" s="166" t="s">
        <v>0</v>
      </c>
      <c r="L6" s="166" t="s">
        <v>0</v>
      </c>
      <c r="M6" s="17" t="s">
        <v>729</v>
      </c>
      <c r="N6" s="111" t="s">
        <v>25</v>
      </c>
      <c r="O6" s="166" t="s">
        <v>730</v>
      </c>
    </row>
    <row r="7" spans="1:15">
      <c r="A7" s="166"/>
      <c r="B7" s="166"/>
      <c r="C7" s="166"/>
      <c r="D7" s="21" t="s">
        <v>492</v>
      </c>
      <c r="E7" s="20" t="s">
        <v>24</v>
      </c>
      <c r="F7" s="19" t="s">
        <v>731</v>
      </c>
      <c r="G7" s="18">
        <v>42719</v>
      </c>
      <c r="H7" s="18">
        <v>42724</v>
      </c>
      <c r="I7" s="171"/>
      <c r="J7" s="84" t="s">
        <v>0</v>
      </c>
      <c r="K7" s="166"/>
      <c r="L7" s="166"/>
      <c r="M7" s="17" t="s">
        <v>732</v>
      </c>
      <c r="N7" s="111"/>
      <c r="O7" s="166"/>
    </row>
    <row r="8" spans="1:15">
      <c r="A8" s="172" t="s">
        <v>733</v>
      </c>
      <c r="B8" s="170" t="s">
        <v>734</v>
      </c>
      <c r="C8" s="166"/>
      <c r="D8" s="21" t="s">
        <v>489</v>
      </c>
      <c r="E8" s="20" t="s">
        <v>24</v>
      </c>
      <c r="F8" s="19" t="s">
        <v>735</v>
      </c>
      <c r="G8" s="18">
        <v>42723</v>
      </c>
      <c r="H8" s="18">
        <v>42740</v>
      </c>
      <c r="I8" s="146">
        <v>42817</v>
      </c>
      <c r="J8" s="84" t="s">
        <v>0</v>
      </c>
      <c r="K8" s="166" t="s">
        <v>0</v>
      </c>
      <c r="L8" s="166" t="s">
        <v>0</v>
      </c>
      <c r="M8" s="17" t="s">
        <v>736</v>
      </c>
      <c r="N8" s="111" t="s">
        <v>25</v>
      </c>
      <c r="O8" s="166" t="s">
        <v>737</v>
      </c>
    </row>
    <row r="9" spans="1:15">
      <c r="A9" s="166"/>
      <c r="B9" s="166"/>
      <c r="C9" s="166"/>
      <c r="D9" s="21" t="s">
        <v>504</v>
      </c>
      <c r="E9" s="20" t="s">
        <v>24</v>
      </c>
      <c r="F9" s="19" t="s">
        <v>738</v>
      </c>
      <c r="G9" s="18">
        <v>42723</v>
      </c>
      <c r="H9" s="18">
        <v>42814</v>
      </c>
      <c r="I9" s="166"/>
      <c r="J9" s="84" t="s">
        <v>0</v>
      </c>
      <c r="K9" s="166"/>
      <c r="L9" s="166"/>
      <c r="M9" s="17" t="s">
        <v>739</v>
      </c>
      <c r="N9" s="111"/>
      <c r="O9" s="166"/>
    </row>
    <row r="10" spans="1:15">
      <c r="A10" s="172" t="s">
        <v>740</v>
      </c>
      <c r="B10" s="170" t="s">
        <v>741</v>
      </c>
      <c r="C10" s="166"/>
      <c r="D10" s="21" t="s">
        <v>504</v>
      </c>
      <c r="E10" s="20" t="s">
        <v>24</v>
      </c>
      <c r="F10" s="19" t="s">
        <v>742</v>
      </c>
      <c r="G10" s="18">
        <v>42726</v>
      </c>
      <c r="H10" s="18">
        <v>42740</v>
      </c>
      <c r="I10" s="171">
        <v>42746</v>
      </c>
      <c r="J10" s="84" t="s">
        <v>0</v>
      </c>
      <c r="K10" s="166" t="s">
        <v>0</v>
      </c>
      <c r="L10" s="166" t="s">
        <v>0</v>
      </c>
      <c r="M10" s="17"/>
      <c r="N10" s="111" t="s">
        <v>25</v>
      </c>
      <c r="O10" s="166" t="s">
        <v>743</v>
      </c>
    </row>
    <row r="11" spans="1:15">
      <c r="A11" s="166"/>
      <c r="B11" s="166"/>
      <c r="C11" s="166"/>
      <c r="D11" s="21" t="s">
        <v>492</v>
      </c>
      <c r="E11" s="20" t="s">
        <v>24</v>
      </c>
      <c r="F11" s="19" t="s">
        <v>744</v>
      </c>
      <c r="G11" s="18">
        <v>42724</v>
      </c>
      <c r="H11" s="18">
        <v>42738</v>
      </c>
      <c r="I11" s="166"/>
      <c r="J11" s="84" t="s">
        <v>0</v>
      </c>
      <c r="K11" s="166"/>
      <c r="L11" s="166"/>
      <c r="M11" s="17" t="s">
        <v>745</v>
      </c>
      <c r="N11" s="111"/>
      <c r="O11" s="166"/>
    </row>
    <row r="12" spans="1:15">
      <c r="A12" s="172" t="s">
        <v>746</v>
      </c>
      <c r="B12" s="170" t="s">
        <v>747</v>
      </c>
      <c r="C12" s="166"/>
      <c r="D12" s="21" t="s">
        <v>187</v>
      </c>
      <c r="E12" s="20" t="s">
        <v>24</v>
      </c>
      <c r="F12" s="19" t="s">
        <v>748</v>
      </c>
      <c r="G12" s="18">
        <v>42727</v>
      </c>
      <c r="H12" s="18">
        <v>42739</v>
      </c>
      <c r="I12" s="171">
        <v>42755</v>
      </c>
      <c r="J12" s="84" t="s">
        <v>0</v>
      </c>
      <c r="K12" s="166" t="s">
        <v>0</v>
      </c>
      <c r="L12" s="166" t="s">
        <v>0</v>
      </c>
      <c r="M12" s="17" t="s">
        <v>749</v>
      </c>
      <c r="N12" s="111" t="s">
        <v>25</v>
      </c>
      <c r="O12" s="166" t="s">
        <v>750</v>
      </c>
    </row>
    <row r="13" spans="1:15">
      <c r="A13" s="166"/>
      <c r="B13" s="166"/>
      <c r="C13" s="166"/>
      <c r="D13" s="21" t="s">
        <v>504</v>
      </c>
      <c r="E13" s="20" t="s">
        <v>24</v>
      </c>
      <c r="F13" s="19" t="s">
        <v>751</v>
      </c>
      <c r="G13" s="18">
        <v>42746</v>
      </c>
      <c r="H13" s="18">
        <v>42754</v>
      </c>
      <c r="I13" s="166"/>
      <c r="J13" s="84" t="s">
        <v>0</v>
      </c>
      <c r="K13" s="166"/>
      <c r="L13" s="166"/>
      <c r="M13" s="17"/>
      <c r="N13" s="111"/>
      <c r="O13" s="166"/>
    </row>
    <row r="14" spans="1:15" ht="15" customHeight="1">
      <c r="A14" s="172" t="s">
        <v>752</v>
      </c>
      <c r="B14" s="170" t="s">
        <v>753</v>
      </c>
      <c r="C14" s="166"/>
      <c r="D14" s="20"/>
      <c r="E14" s="20"/>
      <c r="F14" s="23"/>
      <c r="G14" s="18"/>
      <c r="H14" s="20"/>
      <c r="I14" s="166" t="s">
        <v>51</v>
      </c>
      <c r="J14" s="84"/>
      <c r="K14" s="166" t="s">
        <v>1</v>
      </c>
      <c r="L14" s="166" t="s">
        <v>190</v>
      </c>
      <c r="M14" s="17"/>
      <c r="N14" s="111" t="s">
        <v>53</v>
      </c>
      <c r="O14" s="166"/>
    </row>
    <row r="15" spans="1:15">
      <c r="A15" s="166"/>
      <c r="B15" s="166"/>
      <c r="C15" s="166"/>
      <c r="D15" s="20"/>
      <c r="E15" s="20"/>
      <c r="F15" s="23"/>
      <c r="G15" s="18"/>
      <c r="H15" s="20"/>
      <c r="I15" s="166"/>
      <c r="J15" s="84"/>
      <c r="K15" s="166"/>
      <c r="L15" s="166"/>
      <c r="M15" s="17"/>
      <c r="N15" s="111"/>
      <c r="O15" s="166"/>
    </row>
    <row r="16" spans="1:15" ht="15" customHeight="1">
      <c r="A16" s="172" t="s">
        <v>754</v>
      </c>
      <c r="B16" s="170" t="s">
        <v>755</v>
      </c>
      <c r="C16" s="166"/>
      <c r="D16" s="21" t="s">
        <v>187</v>
      </c>
      <c r="E16" s="20" t="s">
        <v>24</v>
      </c>
      <c r="F16" s="19" t="s">
        <v>756</v>
      </c>
      <c r="G16" s="18">
        <v>42740</v>
      </c>
      <c r="H16" s="18" t="s">
        <v>51</v>
      </c>
      <c r="I16" s="171" t="s">
        <v>51</v>
      </c>
      <c r="J16" s="84" t="s">
        <v>1</v>
      </c>
      <c r="K16" s="166" t="s">
        <v>1</v>
      </c>
      <c r="L16" s="166" t="s">
        <v>190</v>
      </c>
      <c r="M16" s="17" t="s">
        <v>757</v>
      </c>
      <c r="N16" s="111" t="s">
        <v>53</v>
      </c>
      <c r="O16" s="166"/>
    </row>
    <row r="17" spans="1:15">
      <c r="A17" s="166"/>
      <c r="B17" s="166"/>
      <c r="C17" s="166"/>
      <c r="D17" s="20"/>
      <c r="E17" s="20"/>
      <c r="F17" s="23"/>
      <c r="G17" s="18"/>
      <c r="H17" s="18"/>
      <c r="I17" s="171"/>
      <c r="J17" s="84"/>
      <c r="K17" s="166"/>
      <c r="L17" s="166"/>
      <c r="M17" s="17"/>
      <c r="N17" s="111"/>
      <c r="O17" s="166"/>
    </row>
    <row r="18" spans="1:15">
      <c r="A18" s="172" t="s">
        <v>758</v>
      </c>
      <c r="B18" s="170" t="s">
        <v>759</v>
      </c>
      <c r="C18" s="166"/>
      <c r="D18" s="21" t="s">
        <v>32</v>
      </c>
      <c r="E18" s="20" t="s">
        <v>24</v>
      </c>
      <c r="F18" s="19" t="s">
        <v>760</v>
      </c>
      <c r="G18" s="18">
        <v>42802</v>
      </c>
      <c r="H18" s="18">
        <v>42802</v>
      </c>
      <c r="I18" s="171">
        <v>42807</v>
      </c>
      <c r="J18" s="84" t="s">
        <v>0</v>
      </c>
      <c r="K18" s="166" t="s">
        <v>0</v>
      </c>
      <c r="L18" s="166" t="s">
        <v>0</v>
      </c>
      <c r="M18" s="17" t="s">
        <v>761</v>
      </c>
      <c r="N18" s="111" t="s">
        <v>25</v>
      </c>
      <c r="O18" s="166" t="s">
        <v>762</v>
      </c>
    </row>
    <row r="19" spans="1:15">
      <c r="A19" s="166"/>
      <c r="B19" s="166"/>
      <c r="C19" s="166"/>
      <c r="D19" s="21" t="s">
        <v>499</v>
      </c>
      <c r="E19" s="20" t="s">
        <v>24</v>
      </c>
      <c r="F19" s="19" t="s">
        <v>763</v>
      </c>
      <c r="G19" s="22">
        <v>42804</v>
      </c>
      <c r="H19" s="18">
        <v>42804</v>
      </c>
      <c r="I19" s="166"/>
      <c r="J19" s="84" t="s">
        <v>0</v>
      </c>
      <c r="K19" s="166"/>
      <c r="L19" s="166"/>
      <c r="M19" s="17"/>
      <c r="N19" s="111"/>
      <c r="O19" s="166"/>
    </row>
    <row r="20" spans="1:15">
      <c r="A20" s="172" t="s">
        <v>764</v>
      </c>
      <c r="B20" s="170" t="s">
        <v>765</v>
      </c>
      <c r="C20" s="166"/>
      <c r="D20" s="21" t="s">
        <v>23</v>
      </c>
      <c r="E20" s="20" t="s">
        <v>24</v>
      </c>
      <c r="F20" s="19" t="s">
        <v>766</v>
      </c>
      <c r="G20" s="18">
        <v>42753</v>
      </c>
      <c r="H20" s="18">
        <v>42758</v>
      </c>
      <c r="I20" s="171" t="s">
        <v>51</v>
      </c>
      <c r="J20" s="84" t="s">
        <v>0</v>
      </c>
      <c r="K20" s="166" t="s">
        <v>1</v>
      </c>
      <c r="L20" s="166" t="s">
        <v>190</v>
      </c>
      <c r="M20" s="17" t="s">
        <v>767</v>
      </c>
      <c r="N20" s="111" t="s">
        <v>53</v>
      </c>
      <c r="O20" s="166"/>
    </row>
    <row r="21" spans="1:15">
      <c r="A21" s="166"/>
      <c r="B21" s="166"/>
      <c r="C21" s="166"/>
      <c r="D21" s="21" t="s">
        <v>32</v>
      </c>
      <c r="E21" s="20" t="s">
        <v>24</v>
      </c>
      <c r="F21" s="19" t="s">
        <v>768</v>
      </c>
      <c r="G21" s="18">
        <v>42814</v>
      </c>
      <c r="H21" s="18">
        <v>42816</v>
      </c>
      <c r="I21" s="171"/>
      <c r="J21" s="84" t="s">
        <v>0</v>
      </c>
      <c r="K21" s="166"/>
      <c r="L21" s="166"/>
      <c r="M21" s="17" t="s">
        <v>769</v>
      </c>
      <c r="N21" s="111"/>
      <c r="O21" s="166"/>
    </row>
    <row r="22" spans="1:15">
      <c r="A22" s="172" t="s">
        <v>770</v>
      </c>
      <c r="B22" s="170" t="s">
        <v>771</v>
      </c>
      <c r="C22" s="166"/>
      <c r="D22" s="20"/>
      <c r="E22" s="20"/>
      <c r="F22" s="23"/>
      <c r="G22" s="18"/>
      <c r="H22" s="18"/>
      <c r="I22" s="166" t="s">
        <v>51</v>
      </c>
      <c r="J22" s="84"/>
      <c r="K22" s="166" t="s">
        <v>1</v>
      </c>
      <c r="L22" s="166" t="s">
        <v>190</v>
      </c>
      <c r="M22" s="17"/>
      <c r="N22" s="111" t="s">
        <v>53</v>
      </c>
      <c r="O22" s="166"/>
    </row>
    <row r="23" spans="1:15">
      <c r="A23" s="166"/>
      <c r="B23" s="166"/>
      <c r="C23" s="166"/>
      <c r="D23" s="20"/>
      <c r="E23" s="20"/>
      <c r="F23" s="23"/>
      <c r="G23" s="18"/>
      <c r="H23" s="20"/>
      <c r="I23" s="166"/>
      <c r="J23" s="84"/>
      <c r="K23" s="166"/>
      <c r="L23" s="166"/>
      <c r="M23" s="17"/>
      <c r="N23" s="111"/>
      <c r="O23" s="166"/>
    </row>
    <row r="24" spans="1:15" ht="15" customHeight="1">
      <c r="A24" s="173" t="s">
        <v>772</v>
      </c>
      <c r="B24" s="170" t="s">
        <v>773</v>
      </c>
      <c r="C24" s="166"/>
      <c r="D24" s="21" t="s">
        <v>504</v>
      </c>
      <c r="E24" s="20" t="s">
        <v>24</v>
      </c>
      <c r="F24" s="19" t="s">
        <v>774</v>
      </c>
      <c r="G24" s="18">
        <v>42740</v>
      </c>
      <c r="H24" s="18">
        <v>42816</v>
      </c>
      <c r="I24" s="171">
        <f ca="1">TODAY()</f>
        <v>43391</v>
      </c>
      <c r="J24" s="33" t="s">
        <v>0</v>
      </c>
      <c r="K24" s="166" t="s">
        <v>0</v>
      </c>
      <c r="L24" s="166" t="s">
        <v>0</v>
      </c>
      <c r="M24" s="17" t="s">
        <v>775</v>
      </c>
      <c r="N24" s="111" t="s">
        <v>25</v>
      </c>
      <c r="O24" s="166" t="s">
        <v>776</v>
      </c>
    </row>
    <row r="25" spans="1:15">
      <c r="A25" s="173"/>
      <c r="B25" s="166"/>
      <c r="C25" s="166"/>
      <c r="D25" s="21" t="s">
        <v>492</v>
      </c>
      <c r="E25" s="20" t="s">
        <v>24</v>
      </c>
      <c r="F25" s="19" t="s">
        <v>777</v>
      </c>
      <c r="G25" s="18">
        <v>42744</v>
      </c>
      <c r="H25" s="18">
        <v>42748</v>
      </c>
      <c r="I25" s="166"/>
      <c r="J25" s="84" t="s">
        <v>0</v>
      </c>
      <c r="K25" s="166"/>
      <c r="L25" s="166"/>
      <c r="M25" s="17" t="s">
        <v>778</v>
      </c>
      <c r="N25" s="111"/>
      <c r="O25" s="166"/>
    </row>
    <row r="26" spans="1:15">
      <c r="A26" s="174" t="s">
        <v>779</v>
      </c>
      <c r="B26" s="170" t="s">
        <v>780</v>
      </c>
      <c r="C26" s="170"/>
      <c r="D26" s="21" t="s">
        <v>27</v>
      </c>
      <c r="E26" s="20" t="s">
        <v>24</v>
      </c>
      <c r="F26" s="28" t="s">
        <v>781</v>
      </c>
      <c r="G26" s="27">
        <v>42758</v>
      </c>
      <c r="H26" s="18">
        <v>42810</v>
      </c>
      <c r="I26" s="171">
        <v>42821</v>
      </c>
      <c r="J26" s="84" t="s">
        <v>0</v>
      </c>
      <c r="K26" s="166" t="s">
        <v>0</v>
      </c>
      <c r="L26" s="166" t="s">
        <v>0</v>
      </c>
      <c r="M26" s="17"/>
      <c r="N26" s="111" t="s">
        <v>25</v>
      </c>
      <c r="O26" s="166" t="s">
        <v>782</v>
      </c>
    </row>
    <row r="27" spans="1:15">
      <c r="A27" s="175"/>
      <c r="B27" s="166"/>
      <c r="C27" s="166"/>
      <c r="D27" s="21" t="s">
        <v>482</v>
      </c>
      <c r="E27" s="20" t="s">
        <v>24</v>
      </c>
      <c r="F27" s="19" t="s">
        <v>783</v>
      </c>
      <c r="G27" s="18">
        <v>42807</v>
      </c>
      <c r="H27" s="20"/>
      <c r="I27" s="166"/>
      <c r="J27" s="84" t="s">
        <v>0</v>
      </c>
      <c r="K27" s="166"/>
      <c r="L27" s="166"/>
      <c r="M27" s="17"/>
      <c r="N27" s="111"/>
      <c r="O27" s="166"/>
    </row>
    <row r="28" spans="1:15">
      <c r="A28" s="172" t="s">
        <v>784</v>
      </c>
      <c r="B28" s="170" t="s">
        <v>785</v>
      </c>
      <c r="C28" s="166"/>
      <c r="D28" s="21" t="s">
        <v>482</v>
      </c>
      <c r="E28" s="20" t="s">
        <v>24</v>
      </c>
      <c r="F28" s="19" t="s">
        <v>786</v>
      </c>
      <c r="G28" s="18">
        <v>42765</v>
      </c>
      <c r="H28" s="18">
        <v>42767</v>
      </c>
      <c r="I28" s="170" t="s">
        <v>51</v>
      </c>
      <c r="J28" s="84" t="s">
        <v>0</v>
      </c>
      <c r="K28" s="166" t="s">
        <v>1</v>
      </c>
      <c r="L28" s="166" t="s">
        <v>190</v>
      </c>
      <c r="M28" s="17" t="s">
        <v>787</v>
      </c>
      <c r="N28" s="111" t="s">
        <v>53</v>
      </c>
      <c r="O28" s="166"/>
    </row>
    <row r="29" spans="1:15">
      <c r="A29" s="166"/>
      <c r="B29" s="166"/>
      <c r="C29" s="166"/>
      <c r="D29" s="21" t="s">
        <v>504</v>
      </c>
      <c r="E29" s="20" t="s">
        <v>24</v>
      </c>
      <c r="F29" s="19" t="s">
        <v>788</v>
      </c>
      <c r="G29" s="18">
        <v>42767</v>
      </c>
      <c r="H29" s="18">
        <v>42787</v>
      </c>
      <c r="I29" s="166"/>
      <c r="J29" s="84" t="s">
        <v>0</v>
      </c>
      <c r="K29" s="166"/>
      <c r="L29" s="166"/>
      <c r="M29" s="17"/>
      <c r="N29" s="111"/>
      <c r="O29" s="166"/>
    </row>
    <row r="30" spans="1:15">
      <c r="A30" s="172" t="s">
        <v>789</v>
      </c>
      <c r="B30" s="170" t="s">
        <v>790</v>
      </c>
      <c r="C30" s="170" t="s">
        <v>791</v>
      </c>
      <c r="D30" s="21" t="s">
        <v>476</v>
      </c>
      <c r="E30" s="20" t="s">
        <v>24</v>
      </c>
      <c r="F30" s="19" t="s">
        <v>792</v>
      </c>
      <c r="G30" s="18">
        <v>42774</v>
      </c>
      <c r="H30" s="18">
        <v>42776</v>
      </c>
      <c r="I30" s="171">
        <v>42781</v>
      </c>
      <c r="J30" s="84" t="s">
        <v>0</v>
      </c>
      <c r="K30" s="166" t="s">
        <v>0</v>
      </c>
      <c r="L30" s="166" t="s">
        <v>0</v>
      </c>
      <c r="M30" s="24" t="s">
        <v>793</v>
      </c>
      <c r="N30" s="111" t="s">
        <v>25</v>
      </c>
      <c r="O30" s="166" t="s">
        <v>794</v>
      </c>
    </row>
    <row r="31" spans="1:15">
      <c r="A31" s="166"/>
      <c r="B31" s="166"/>
      <c r="C31" s="166"/>
      <c r="D31" s="21" t="s">
        <v>489</v>
      </c>
      <c r="E31" s="20" t="s">
        <v>24</v>
      </c>
      <c r="F31" s="19" t="s">
        <v>795</v>
      </c>
      <c r="G31" s="18">
        <v>42775</v>
      </c>
      <c r="H31" s="18">
        <v>42779</v>
      </c>
      <c r="I31" s="166"/>
      <c r="J31" s="84" t="s">
        <v>0</v>
      </c>
      <c r="K31" s="166"/>
      <c r="L31" s="166"/>
      <c r="M31" s="17"/>
      <c r="N31" s="111"/>
      <c r="O31" s="166"/>
    </row>
    <row r="32" spans="1:15">
      <c r="A32" s="172" t="s">
        <v>796</v>
      </c>
      <c r="B32" s="170" t="s">
        <v>797</v>
      </c>
      <c r="C32" s="170" t="s">
        <v>798</v>
      </c>
      <c r="D32" s="21" t="s">
        <v>492</v>
      </c>
      <c r="E32" s="20" t="s">
        <v>24</v>
      </c>
      <c r="F32" s="19" t="s">
        <v>799</v>
      </c>
      <c r="G32" s="22"/>
      <c r="H32" s="18" t="s">
        <v>51</v>
      </c>
      <c r="I32" s="171" t="s">
        <v>51</v>
      </c>
      <c r="J32" s="84" t="s">
        <v>1</v>
      </c>
      <c r="K32" s="166" t="s">
        <v>1</v>
      </c>
      <c r="L32" s="166" t="s">
        <v>190</v>
      </c>
      <c r="M32" s="17" t="s">
        <v>800</v>
      </c>
      <c r="N32" s="111" t="s">
        <v>53</v>
      </c>
      <c r="O32" s="166"/>
    </row>
    <row r="33" spans="1:15">
      <c r="A33" s="166"/>
      <c r="B33" s="166"/>
      <c r="C33" s="166"/>
      <c r="D33" s="20"/>
      <c r="E33" s="20"/>
      <c r="F33" s="23"/>
      <c r="G33" s="18"/>
      <c r="H33" s="18"/>
      <c r="I33" s="171"/>
      <c r="J33" s="84"/>
      <c r="K33" s="166"/>
      <c r="L33" s="166"/>
      <c r="M33" s="17"/>
      <c r="N33" s="111"/>
      <c r="O33" s="166"/>
    </row>
    <row r="34" spans="1:15">
      <c r="A34" s="172" t="s">
        <v>801</v>
      </c>
      <c r="B34" s="170" t="s">
        <v>802</v>
      </c>
      <c r="C34" s="166"/>
      <c r="D34" s="21" t="s">
        <v>476</v>
      </c>
      <c r="E34" s="20" t="s">
        <v>24</v>
      </c>
      <c r="F34" s="19" t="s">
        <v>803</v>
      </c>
      <c r="G34" s="18">
        <v>42776</v>
      </c>
      <c r="H34" s="18">
        <v>42779</v>
      </c>
      <c r="I34" s="171">
        <v>42789</v>
      </c>
      <c r="J34" s="84" t="s">
        <v>0</v>
      </c>
      <c r="K34" s="166" t="s">
        <v>0</v>
      </c>
      <c r="L34" s="166" t="s">
        <v>1</v>
      </c>
      <c r="M34" s="17" t="s">
        <v>804</v>
      </c>
      <c r="N34" s="111" t="s">
        <v>53</v>
      </c>
      <c r="O34" s="166"/>
    </row>
    <row r="35" spans="1:15">
      <c r="A35" s="166"/>
      <c r="B35" s="166"/>
      <c r="C35" s="166"/>
      <c r="D35" s="21" t="s">
        <v>187</v>
      </c>
      <c r="E35" s="20" t="s">
        <v>24</v>
      </c>
      <c r="F35" s="19" t="s">
        <v>805</v>
      </c>
      <c r="G35" s="18">
        <v>42783</v>
      </c>
      <c r="H35" s="22">
        <v>42788</v>
      </c>
      <c r="I35" s="166"/>
      <c r="J35" s="84" t="s">
        <v>0</v>
      </c>
      <c r="K35" s="166"/>
      <c r="L35" s="166"/>
      <c r="M35" s="17"/>
      <c r="N35" s="111"/>
      <c r="O35" s="166"/>
    </row>
    <row r="36" spans="1:15">
      <c r="A36" s="172" t="s">
        <v>806</v>
      </c>
      <c r="B36" s="170" t="s">
        <v>807</v>
      </c>
      <c r="C36" s="170" t="s">
        <v>808</v>
      </c>
      <c r="D36" s="21" t="s">
        <v>485</v>
      </c>
      <c r="E36" s="20" t="s">
        <v>24</v>
      </c>
      <c r="F36" s="19" t="s">
        <v>809</v>
      </c>
      <c r="G36" s="22" t="s">
        <v>810</v>
      </c>
      <c r="H36" s="22">
        <v>42811</v>
      </c>
      <c r="I36" s="172">
        <v>42817</v>
      </c>
      <c r="J36" s="84" t="s">
        <v>0</v>
      </c>
      <c r="K36" s="166" t="s">
        <v>0</v>
      </c>
      <c r="L36" s="166" t="s">
        <v>0</v>
      </c>
      <c r="M36" s="17" t="s">
        <v>811</v>
      </c>
      <c r="N36" s="111" t="s">
        <v>25</v>
      </c>
      <c r="O36" s="145" t="s">
        <v>812</v>
      </c>
    </row>
    <row r="37" spans="1:15">
      <c r="A37" s="166"/>
      <c r="B37" s="166"/>
      <c r="C37" s="166"/>
      <c r="D37" s="21" t="s">
        <v>27</v>
      </c>
      <c r="E37" s="20" t="s">
        <v>24</v>
      </c>
      <c r="F37" s="19" t="s">
        <v>813</v>
      </c>
      <c r="G37" s="18">
        <v>42814</v>
      </c>
      <c r="H37" s="18">
        <v>42817</v>
      </c>
      <c r="I37" s="171"/>
      <c r="J37" s="84" t="s">
        <v>0</v>
      </c>
      <c r="K37" s="166"/>
      <c r="L37" s="166"/>
      <c r="M37" s="17" t="s">
        <v>814</v>
      </c>
      <c r="N37" s="111"/>
      <c r="O37" s="166"/>
    </row>
    <row r="38" spans="1:15">
      <c r="A38" s="172" t="s">
        <v>815</v>
      </c>
      <c r="B38" s="170" t="s">
        <v>816</v>
      </c>
      <c r="C38" s="170" t="s">
        <v>817</v>
      </c>
      <c r="D38" s="21" t="s">
        <v>30</v>
      </c>
      <c r="E38" s="20" t="s">
        <v>24</v>
      </c>
      <c r="F38" s="19" t="s">
        <v>818</v>
      </c>
      <c r="G38" s="18">
        <v>42809</v>
      </c>
      <c r="H38" s="18">
        <v>42811</v>
      </c>
      <c r="I38" s="171">
        <v>42811</v>
      </c>
      <c r="J38" s="84" t="s">
        <v>0</v>
      </c>
      <c r="K38" s="166" t="s">
        <v>0</v>
      </c>
      <c r="L38" s="166" t="s">
        <v>0</v>
      </c>
      <c r="M38" s="17" t="s">
        <v>819</v>
      </c>
      <c r="N38" s="111" t="s">
        <v>25</v>
      </c>
      <c r="O38" s="166" t="s">
        <v>820</v>
      </c>
    </row>
    <row r="39" spans="1:15">
      <c r="A39" s="166"/>
      <c r="B39" s="166"/>
      <c r="C39" s="166"/>
      <c r="D39" s="21" t="s">
        <v>161</v>
      </c>
      <c r="E39" s="20" t="s">
        <v>24</v>
      </c>
      <c r="F39" s="19" t="s">
        <v>821</v>
      </c>
      <c r="G39" s="22">
        <v>42809</v>
      </c>
      <c r="H39" s="22">
        <v>42810</v>
      </c>
      <c r="I39" s="166"/>
      <c r="J39" s="84" t="s">
        <v>0</v>
      </c>
      <c r="K39" s="166"/>
      <c r="L39" s="166"/>
      <c r="M39" s="17" t="s">
        <v>822</v>
      </c>
      <c r="N39" s="111"/>
      <c r="O39" s="166"/>
    </row>
    <row r="40" spans="1:15">
      <c r="A40" s="172" t="s">
        <v>823</v>
      </c>
      <c r="B40" s="170" t="s">
        <v>824</v>
      </c>
      <c r="C40" s="170" t="s">
        <v>825</v>
      </c>
      <c r="D40" s="21" t="s">
        <v>32</v>
      </c>
      <c r="E40" s="20" t="s">
        <v>24</v>
      </c>
      <c r="F40" s="19" t="s">
        <v>826</v>
      </c>
      <c r="G40" s="18">
        <v>42779</v>
      </c>
      <c r="H40" s="18">
        <v>42780</v>
      </c>
      <c r="I40" s="171">
        <v>42788</v>
      </c>
      <c r="J40" s="84" t="s">
        <v>0</v>
      </c>
      <c r="K40" s="166" t="s">
        <v>2</v>
      </c>
      <c r="L40" s="166" t="s">
        <v>1</v>
      </c>
      <c r="M40" s="17" t="s">
        <v>827</v>
      </c>
      <c r="N40" s="111" t="s">
        <v>53</v>
      </c>
      <c r="O40" s="166"/>
    </row>
    <row r="41" spans="1:15">
      <c r="A41" s="166"/>
      <c r="B41" s="166"/>
      <c r="C41" s="166"/>
      <c r="D41" s="21" t="s">
        <v>482</v>
      </c>
      <c r="E41" s="20" t="s">
        <v>24</v>
      </c>
      <c r="F41" s="19" t="s">
        <v>828</v>
      </c>
      <c r="G41" s="18">
        <v>42781</v>
      </c>
      <c r="H41" s="18">
        <v>42783</v>
      </c>
      <c r="I41" s="166"/>
      <c r="J41" s="84" t="s">
        <v>0</v>
      </c>
      <c r="K41" s="166"/>
      <c r="L41" s="166"/>
      <c r="M41" s="17" t="s">
        <v>829</v>
      </c>
      <c r="N41" s="111"/>
      <c r="O41" s="166"/>
    </row>
    <row r="42" spans="1:15">
      <c r="A42" s="174" t="s">
        <v>830</v>
      </c>
      <c r="B42" s="170" t="s">
        <v>831</v>
      </c>
      <c r="C42" s="170" t="s">
        <v>832</v>
      </c>
      <c r="D42" s="21" t="s">
        <v>23</v>
      </c>
      <c r="E42" s="20" t="s">
        <v>24</v>
      </c>
      <c r="F42" s="19" t="s">
        <v>833</v>
      </c>
      <c r="G42" s="18">
        <v>42802</v>
      </c>
      <c r="H42" s="18">
        <v>42804</v>
      </c>
      <c r="I42" s="171">
        <v>42822</v>
      </c>
      <c r="J42" s="84" t="s">
        <v>0</v>
      </c>
      <c r="K42" s="166" t="s">
        <v>2</v>
      </c>
      <c r="L42" s="166" t="s">
        <v>1</v>
      </c>
      <c r="M42" s="17" t="s">
        <v>834</v>
      </c>
      <c r="N42" s="111" t="s">
        <v>53</v>
      </c>
      <c r="O42" s="166"/>
    </row>
    <row r="43" spans="1:15">
      <c r="A43" s="175"/>
      <c r="B43" s="166"/>
      <c r="C43" s="166"/>
      <c r="D43" s="21" t="s">
        <v>27</v>
      </c>
      <c r="E43" s="20" t="s">
        <v>24</v>
      </c>
      <c r="F43" s="19" t="s">
        <v>835</v>
      </c>
      <c r="G43" s="18">
        <v>42810</v>
      </c>
      <c r="H43" s="18">
        <v>42811</v>
      </c>
      <c r="I43" s="166"/>
      <c r="J43" s="84" t="s">
        <v>0</v>
      </c>
      <c r="K43" s="166"/>
      <c r="L43" s="166"/>
      <c r="M43" s="17"/>
      <c r="N43" s="111"/>
      <c r="O43" s="166"/>
    </row>
    <row r="44" spans="1:15" ht="16.5" customHeight="1">
      <c r="A44" s="172" t="s">
        <v>836</v>
      </c>
      <c r="B44" s="170" t="s">
        <v>837</v>
      </c>
      <c r="C44" s="170" t="s">
        <v>838</v>
      </c>
      <c r="D44" s="21" t="s">
        <v>492</v>
      </c>
      <c r="E44" s="20" t="s">
        <v>24</v>
      </c>
      <c r="F44" s="19" t="s">
        <v>839</v>
      </c>
      <c r="G44" s="18">
        <v>42773</v>
      </c>
      <c r="H44" s="18">
        <v>42779</v>
      </c>
      <c r="I44" s="171">
        <v>42797</v>
      </c>
      <c r="J44" s="84" t="s">
        <v>0</v>
      </c>
      <c r="K44" s="166" t="s">
        <v>0</v>
      </c>
      <c r="L44" s="166" t="s">
        <v>0</v>
      </c>
      <c r="M44" s="24" t="s">
        <v>840</v>
      </c>
      <c r="N44" s="111" t="s">
        <v>25</v>
      </c>
      <c r="O44" s="145" t="s">
        <v>841</v>
      </c>
    </row>
    <row r="45" spans="1:15">
      <c r="A45" s="166"/>
      <c r="B45" s="166"/>
      <c r="C45" s="166"/>
      <c r="D45" s="21" t="s">
        <v>161</v>
      </c>
      <c r="E45" s="20" t="s">
        <v>24</v>
      </c>
      <c r="F45" s="19" t="s">
        <v>842</v>
      </c>
      <c r="G45" s="18">
        <v>42779</v>
      </c>
      <c r="H45" s="18">
        <v>42783</v>
      </c>
      <c r="I45" s="166"/>
      <c r="J45" s="84" t="s">
        <v>0</v>
      </c>
      <c r="K45" s="166"/>
      <c r="L45" s="166"/>
      <c r="M45" s="17" t="s">
        <v>843</v>
      </c>
      <c r="N45" s="111"/>
      <c r="O45" s="166"/>
    </row>
    <row r="46" spans="1:15">
      <c r="A46" s="172" t="s">
        <v>844</v>
      </c>
      <c r="B46" s="170" t="s">
        <v>845</v>
      </c>
      <c r="C46" s="170" t="s">
        <v>832</v>
      </c>
      <c r="D46" s="21" t="s">
        <v>32</v>
      </c>
      <c r="E46" s="20" t="s">
        <v>24</v>
      </c>
      <c r="F46" s="19" t="s">
        <v>846</v>
      </c>
      <c r="G46" s="18">
        <v>42809</v>
      </c>
      <c r="H46" s="18">
        <v>42811</v>
      </c>
      <c r="I46" s="172">
        <v>42822</v>
      </c>
      <c r="J46" s="84" t="s">
        <v>0</v>
      </c>
      <c r="K46" s="166" t="s">
        <v>0</v>
      </c>
      <c r="L46" s="166" t="s">
        <v>0</v>
      </c>
      <c r="M46" s="17" t="s">
        <v>847</v>
      </c>
      <c r="N46" s="111" t="s">
        <v>25</v>
      </c>
      <c r="O46" s="166" t="s">
        <v>848</v>
      </c>
    </row>
    <row r="47" spans="1:15">
      <c r="A47" s="166"/>
      <c r="B47" s="166"/>
      <c r="C47" s="166"/>
      <c r="D47" s="21" t="s">
        <v>489</v>
      </c>
      <c r="E47" s="20" t="s">
        <v>24</v>
      </c>
      <c r="F47" s="19" t="s">
        <v>849</v>
      </c>
      <c r="G47" s="22" t="s">
        <v>850</v>
      </c>
      <c r="H47" s="22">
        <v>42817</v>
      </c>
      <c r="I47" s="166"/>
      <c r="J47" s="84" t="s">
        <v>0</v>
      </c>
      <c r="K47" s="166"/>
      <c r="L47" s="166"/>
      <c r="M47" s="17"/>
      <c r="N47" s="111"/>
      <c r="O47" s="166"/>
    </row>
    <row r="48" spans="1:15" ht="38.25">
      <c r="A48" s="175" t="s">
        <v>851</v>
      </c>
      <c r="B48" s="170" t="s">
        <v>852</v>
      </c>
      <c r="C48" s="170" t="s">
        <v>838</v>
      </c>
      <c r="D48" s="21" t="s">
        <v>23</v>
      </c>
      <c r="E48" s="20" t="s">
        <v>24</v>
      </c>
      <c r="F48" s="19" t="s">
        <v>853</v>
      </c>
      <c r="G48" s="18">
        <v>42800</v>
      </c>
      <c r="H48" s="18">
        <v>42801</v>
      </c>
      <c r="I48" s="171">
        <v>42818</v>
      </c>
      <c r="J48" s="84" t="s">
        <v>0</v>
      </c>
      <c r="K48" s="166" t="s">
        <v>0</v>
      </c>
      <c r="L48" s="166" t="s">
        <v>0</v>
      </c>
      <c r="M48" s="24" t="s">
        <v>854</v>
      </c>
      <c r="N48" s="111" t="s">
        <v>25</v>
      </c>
      <c r="O48" s="166" t="s">
        <v>855</v>
      </c>
    </row>
    <row r="49" spans="1:15">
      <c r="A49" s="175"/>
      <c r="B49" s="166"/>
      <c r="C49" s="166"/>
      <c r="D49" s="21" t="s">
        <v>508</v>
      </c>
      <c r="E49" s="20" t="s">
        <v>24</v>
      </c>
      <c r="F49" s="19" t="s">
        <v>856</v>
      </c>
      <c r="G49" s="18">
        <v>42801</v>
      </c>
      <c r="H49" s="18">
        <v>42804</v>
      </c>
      <c r="I49" s="171"/>
      <c r="J49" s="84" t="s">
        <v>0</v>
      </c>
      <c r="K49" s="166"/>
      <c r="L49" s="166"/>
      <c r="M49" s="17" t="s">
        <v>857</v>
      </c>
      <c r="N49" s="111"/>
      <c r="O49" s="166"/>
    </row>
    <row r="50" spans="1:15">
      <c r="A50" s="172" t="s">
        <v>858</v>
      </c>
      <c r="B50" s="170" t="s">
        <v>859</v>
      </c>
      <c r="C50" s="166"/>
      <c r="D50" s="20"/>
      <c r="E50" s="20"/>
      <c r="F50" s="23"/>
      <c r="G50" s="18"/>
      <c r="H50" s="18"/>
      <c r="I50" s="166" t="s">
        <v>51</v>
      </c>
      <c r="J50" s="84"/>
      <c r="K50" s="166" t="s">
        <v>1</v>
      </c>
      <c r="L50" s="166" t="s">
        <v>190</v>
      </c>
      <c r="M50" s="17"/>
      <c r="N50" s="111" t="s">
        <v>53</v>
      </c>
      <c r="O50" s="166"/>
    </row>
    <row r="51" spans="1:15">
      <c r="A51" s="166"/>
      <c r="B51" s="166"/>
      <c r="C51" s="166"/>
      <c r="D51" s="20"/>
      <c r="E51" s="20"/>
      <c r="F51" s="23"/>
      <c r="G51" s="18"/>
      <c r="H51" s="18"/>
      <c r="I51" s="166"/>
      <c r="J51" s="84"/>
      <c r="K51" s="166"/>
      <c r="L51" s="166"/>
      <c r="M51" s="26"/>
      <c r="N51" s="111"/>
      <c r="O51" s="166"/>
    </row>
    <row r="52" spans="1:15">
      <c r="A52" s="172" t="s">
        <v>860</v>
      </c>
      <c r="B52" s="170" t="s">
        <v>861</v>
      </c>
      <c r="C52" s="170"/>
      <c r="D52" s="21" t="s">
        <v>504</v>
      </c>
      <c r="E52" s="20" t="s">
        <v>24</v>
      </c>
      <c r="F52" s="19" t="s">
        <v>862</v>
      </c>
      <c r="G52" s="18">
        <v>42775</v>
      </c>
      <c r="H52" s="18">
        <v>42781</v>
      </c>
      <c r="I52" s="171">
        <v>42788</v>
      </c>
      <c r="J52" s="84" t="s">
        <v>0</v>
      </c>
      <c r="K52" s="166" t="s">
        <v>0</v>
      </c>
      <c r="L52" s="166" t="s">
        <v>0</v>
      </c>
      <c r="M52" s="17" t="s">
        <v>863</v>
      </c>
      <c r="N52" s="111" t="s">
        <v>25</v>
      </c>
      <c r="O52" s="166" t="s">
        <v>864</v>
      </c>
    </row>
    <row r="53" spans="1:15">
      <c r="A53" s="166"/>
      <c r="B53" s="166"/>
      <c r="C53" s="166"/>
      <c r="D53" s="21" t="s">
        <v>187</v>
      </c>
      <c r="E53" s="20" t="s">
        <v>24</v>
      </c>
      <c r="F53" s="19" t="s">
        <v>865</v>
      </c>
      <c r="G53" s="18">
        <v>42776</v>
      </c>
      <c r="H53" s="18">
        <v>42780</v>
      </c>
      <c r="I53" s="171"/>
      <c r="J53" s="84" t="s">
        <v>0</v>
      </c>
      <c r="K53" s="166"/>
      <c r="L53" s="166"/>
      <c r="M53" s="17"/>
      <c r="N53" s="111"/>
      <c r="O53" s="166"/>
    </row>
    <row r="54" spans="1:15">
      <c r="A54" s="172" t="s">
        <v>866</v>
      </c>
      <c r="B54" s="170" t="s">
        <v>867</v>
      </c>
      <c r="C54" s="170" t="s">
        <v>868</v>
      </c>
      <c r="D54" s="21" t="s">
        <v>32</v>
      </c>
      <c r="E54" s="20" t="s">
        <v>24</v>
      </c>
      <c r="F54" s="19" t="s">
        <v>869</v>
      </c>
      <c r="G54" s="18">
        <v>42780</v>
      </c>
      <c r="H54" s="18">
        <v>42796</v>
      </c>
      <c r="I54" s="171">
        <v>42796</v>
      </c>
      <c r="J54" s="84" t="s">
        <v>0</v>
      </c>
      <c r="K54" s="166" t="s">
        <v>0</v>
      </c>
      <c r="L54" s="166" t="s">
        <v>0</v>
      </c>
      <c r="M54" s="17"/>
      <c r="N54" s="111" t="s">
        <v>25</v>
      </c>
      <c r="O54" s="166" t="s">
        <v>870</v>
      </c>
    </row>
    <row r="55" spans="1:15">
      <c r="A55" s="166"/>
      <c r="B55" s="166"/>
      <c r="C55" s="166"/>
      <c r="D55" s="21" t="s">
        <v>161</v>
      </c>
      <c r="E55" s="20" t="s">
        <v>24</v>
      </c>
      <c r="F55" s="19" t="s">
        <v>871</v>
      </c>
      <c r="G55" s="22">
        <v>42783</v>
      </c>
      <c r="H55" s="18">
        <v>42796</v>
      </c>
      <c r="I55" s="166"/>
      <c r="J55" s="84" t="s">
        <v>0</v>
      </c>
      <c r="K55" s="166"/>
      <c r="L55" s="166"/>
      <c r="M55" s="17" t="s">
        <v>872</v>
      </c>
      <c r="N55" s="111"/>
      <c r="O55" s="166"/>
    </row>
    <row r="56" spans="1:15">
      <c r="A56" s="172" t="s">
        <v>873</v>
      </c>
      <c r="B56" s="170" t="s">
        <v>874</v>
      </c>
      <c r="C56" s="166"/>
      <c r="D56" s="21" t="s">
        <v>23</v>
      </c>
      <c r="E56" s="20" t="s">
        <v>24</v>
      </c>
      <c r="F56" s="19" t="s">
        <v>875</v>
      </c>
      <c r="G56" s="18">
        <v>42779</v>
      </c>
      <c r="H56" s="18">
        <v>42787</v>
      </c>
      <c r="I56" s="166"/>
      <c r="J56" s="84" t="s">
        <v>0</v>
      </c>
      <c r="K56" s="166" t="s">
        <v>0</v>
      </c>
      <c r="L56" s="166" t="s">
        <v>0</v>
      </c>
      <c r="M56" s="17" t="s">
        <v>876</v>
      </c>
      <c r="N56" s="111" t="s">
        <v>25</v>
      </c>
      <c r="O56" s="166" t="s">
        <v>877</v>
      </c>
    </row>
    <row r="57" spans="1:15">
      <c r="A57" s="166"/>
      <c r="B57" s="166"/>
      <c r="C57" s="166"/>
      <c r="D57" s="21" t="s">
        <v>161</v>
      </c>
      <c r="E57" s="20" t="s">
        <v>24</v>
      </c>
      <c r="F57" s="19" t="s">
        <v>878</v>
      </c>
      <c r="G57" s="18">
        <v>42802</v>
      </c>
      <c r="H57" s="22">
        <v>42809</v>
      </c>
      <c r="I57" s="166"/>
      <c r="J57" s="84" t="s">
        <v>0</v>
      </c>
      <c r="K57" s="166"/>
      <c r="L57" s="166"/>
      <c r="M57" s="17"/>
      <c r="N57" s="111"/>
      <c r="O57" s="166"/>
    </row>
    <row r="58" spans="1:15">
      <c r="A58" s="174" t="s">
        <v>879</v>
      </c>
      <c r="B58" s="170" t="s">
        <v>880</v>
      </c>
      <c r="C58" s="166"/>
      <c r="D58" s="21" t="s">
        <v>482</v>
      </c>
      <c r="E58" s="20" t="s">
        <v>24</v>
      </c>
      <c r="F58" s="19" t="s">
        <v>881</v>
      </c>
      <c r="G58" s="18">
        <v>42780</v>
      </c>
      <c r="H58" s="18">
        <v>42815</v>
      </c>
      <c r="I58" s="171">
        <v>42821</v>
      </c>
      <c r="J58" s="84" t="s">
        <v>0</v>
      </c>
      <c r="K58" s="166" t="s">
        <v>0</v>
      </c>
      <c r="L58" s="166" t="s">
        <v>0</v>
      </c>
      <c r="M58" s="17" t="s">
        <v>882</v>
      </c>
      <c r="N58" s="111" t="s">
        <v>25</v>
      </c>
      <c r="O58" s="166" t="s">
        <v>883</v>
      </c>
    </row>
    <row r="59" spans="1:15">
      <c r="A59" s="175"/>
      <c r="B59" s="166"/>
      <c r="C59" s="166"/>
      <c r="D59" s="21" t="s">
        <v>476</v>
      </c>
      <c r="E59" s="20" t="s">
        <v>24</v>
      </c>
      <c r="F59" s="19" t="s">
        <v>884</v>
      </c>
      <c r="G59" s="18">
        <v>42811</v>
      </c>
      <c r="H59" s="18">
        <v>42811</v>
      </c>
      <c r="I59" s="166"/>
      <c r="J59" s="84" t="s">
        <v>0</v>
      </c>
      <c r="K59" s="166"/>
      <c r="L59" s="166"/>
      <c r="M59" s="17"/>
      <c r="N59" s="111"/>
      <c r="O59" s="166"/>
    </row>
    <row r="60" spans="1:15">
      <c r="A60" s="172" t="s">
        <v>885</v>
      </c>
      <c r="B60" s="170" t="s">
        <v>886</v>
      </c>
      <c r="C60" s="166"/>
      <c r="D60" s="20"/>
      <c r="E60" s="20"/>
      <c r="F60" s="23"/>
      <c r="G60" s="18"/>
      <c r="H60" s="20"/>
      <c r="I60" s="171" t="s">
        <v>51</v>
      </c>
      <c r="J60" s="84"/>
      <c r="K60" s="170" t="s">
        <v>1</v>
      </c>
      <c r="L60" s="166" t="s">
        <v>190</v>
      </c>
      <c r="M60" s="17" t="s">
        <v>887</v>
      </c>
      <c r="N60" s="111" t="s">
        <v>53</v>
      </c>
      <c r="O60" s="166"/>
    </row>
    <row r="61" spans="1:15">
      <c r="A61" s="166"/>
      <c r="B61" s="166"/>
      <c r="C61" s="166"/>
      <c r="D61" s="20"/>
      <c r="E61" s="20"/>
      <c r="F61" s="23"/>
      <c r="G61" s="18"/>
      <c r="H61" s="20"/>
      <c r="I61" s="166"/>
      <c r="J61" s="84"/>
      <c r="K61" s="166"/>
      <c r="L61" s="166"/>
      <c r="M61" s="17"/>
      <c r="N61" s="111"/>
      <c r="O61" s="166"/>
    </row>
    <row r="62" spans="1:15">
      <c r="A62" s="172" t="s">
        <v>888</v>
      </c>
      <c r="B62" s="170" t="s">
        <v>889</v>
      </c>
      <c r="C62" s="166"/>
      <c r="D62" s="21" t="s">
        <v>492</v>
      </c>
      <c r="E62" s="20" t="s">
        <v>24</v>
      </c>
      <c r="F62" s="19" t="s">
        <v>890</v>
      </c>
      <c r="G62" s="18">
        <v>42787</v>
      </c>
      <c r="H62" s="18">
        <v>42793</v>
      </c>
      <c r="I62" s="171">
        <v>42817</v>
      </c>
      <c r="J62" s="84" t="s">
        <v>0</v>
      </c>
      <c r="K62" s="166" t="s">
        <v>0</v>
      </c>
      <c r="L62" s="166" t="s">
        <v>0</v>
      </c>
      <c r="M62" s="17" t="s">
        <v>891</v>
      </c>
      <c r="N62" s="111" t="s">
        <v>25</v>
      </c>
      <c r="O62" s="166" t="s">
        <v>892</v>
      </c>
    </row>
    <row r="63" spans="1:15">
      <c r="A63" s="166"/>
      <c r="B63" s="166"/>
      <c r="C63" s="166"/>
      <c r="D63" s="21" t="s">
        <v>32</v>
      </c>
      <c r="E63" s="20" t="s">
        <v>24</v>
      </c>
      <c r="F63" s="19" t="s">
        <v>893</v>
      </c>
      <c r="G63" s="18">
        <v>42787</v>
      </c>
      <c r="H63" s="18">
        <v>42794</v>
      </c>
      <c r="I63" s="171"/>
      <c r="J63" s="84" t="s">
        <v>0</v>
      </c>
      <c r="K63" s="166"/>
      <c r="L63" s="166"/>
      <c r="M63" s="17"/>
      <c r="N63" s="111"/>
      <c r="O63" s="166"/>
    </row>
    <row r="64" spans="1:15">
      <c r="A64" s="172" t="s">
        <v>894</v>
      </c>
      <c r="B64" s="170" t="s">
        <v>895</v>
      </c>
      <c r="C64" s="170" t="s">
        <v>832</v>
      </c>
      <c r="D64" s="21" t="s">
        <v>492</v>
      </c>
      <c r="E64" s="20" t="s">
        <v>24</v>
      </c>
      <c r="F64" s="19" t="s">
        <v>896</v>
      </c>
      <c r="G64" s="18">
        <v>42801</v>
      </c>
      <c r="H64" s="20" t="s">
        <v>51</v>
      </c>
      <c r="I64" s="166" t="s">
        <v>51</v>
      </c>
      <c r="J64" s="84" t="s">
        <v>1</v>
      </c>
      <c r="K64" s="166" t="s">
        <v>1</v>
      </c>
      <c r="L64" s="166" t="s">
        <v>190</v>
      </c>
      <c r="M64" s="17" t="s">
        <v>897</v>
      </c>
      <c r="N64" s="111" t="s">
        <v>53</v>
      </c>
      <c r="O64" s="166"/>
    </row>
    <row r="65" spans="1:15">
      <c r="A65" s="166"/>
      <c r="B65" s="166"/>
      <c r="C65" s="166"/>
      <c r="D65" s="20"/>
      <c r="E65" s="20"/>
      <c r="F65" s="23"/>
      <c r="G65" s="18"/>
      <c r="H65" s="18"/>
      <c r="I65" s="166"/>
      <c r="J65" s="84"/>
      <c r="K65" s="166"/>
      <c r="L65" s="166"/>
      <c r="M65" s="17"/>
      <c r="N65" s="111"/>
      <c r="O65" s="166"/>
    </row>
    <row r="66" spans="1:15">
      <c r="A66" s="172" t="s">
        <v>898</v>
      </c>
      <c r="B66" s="170" t="s">
        <v>899</v>
      </c>
      <c r="C66" s="166"/>
      <c r="D66" s="21" t="s">
        <v>492</v>
      </c>
      <c r="E66" s="20" t="s">
        <v>24</v>
      </c>
      <c r="F66" s="19" t="s">
        <v>900</v>
      </c>
      <c r="G66" s="18">
        <v>42739</v>
      </c>
      <c r="H66" s="18">
        <v>42744</v>
      </c>
      <c r="I66" s="171">
        <v>42746</v>
      </c>
      <c r="J66" s="84" t="s">
        <v>0</v>
      </c>
      <c r="K66" s="166" t="s">
        <v>0</v>
      </c>
      <c r="L66" s="166" t="s">
        <v>0</v>
      </c>
      <c r="M66" s="17" t="s">
        <v>901</v>
      </c>
      <c r="N66" s="111" t="s">
        <v>25</v>
      </c>
      <c r="O66" s="166" t="s">
        <v>902</v>
      </c>
    </row>
    <row r="67" spans="1:15">
      <c r="A67" s="166"/>
      <c r="B67" s="166"/>
      <c r="C67" s="166"/>
      <c r="D67" s="21" t="s">
        <v>161</v>
      </c>
      <c r="E67" s="20" t="s">
        <v>24</v>
      </c>
      <c r="F67" s="19" t="s">
        <v>903</v>
      </c>
      <c r="G67" s="18">
        <v>42740</v>
      </c>
      <c r="H67" s="18">
        <v>42745</v>
      </c>
      <c r="I67" s="171"/>
      <c r="J67" s="84" t="s">
        <v>0</v>
      </c>
      <c r="K67" s="166"/>
      <c r="L67" s="166"/>
      <c r="M67" s="17"/>
      <c r="N67" s="111"/>
      <c r="O67" s="166"/>
    </row>
    <row r="68" spans="1:15">
      <c r="A68" s="172" t="s">
        <v>904</v>
      </c>
      <c r="B68" s="170" t="s">
        <v>905</v>
      </c>
      <c r="C68" s="166"/>
      <c r="D68" s="21" t="s">
        <v>30</v>
      </c>
      <c r="E68" s="20" t="s">
        <v>24</v>
      </c>
      <c r="F68" s="19" t="s">
        <v>906</v>
      </c>
      <c r="G68" s="18">
        <v>42741</v>
      </c>
      <c r="H68" s="18">
        <v>42744</v>
      </c>
      <c r="I68" s="171">
        <v>42745</v>
      </c>
      <c r="J68" s="84" t="s">
        <v>0</v>
      </c>
      <c r="K68" s="166" t="s">
        <v>0</v>
      </c>
      <c r="L68" s="166" t="s">
        <v>0</v>
      </c>
      <c r="M68" s="17"/>
      <c r="N68" s="111" t="s">
        <v>25</v>
      </c>
      <c r="O68" s="166" t="s">
        <v>907</v>
      </c>
    </row>
    <row r="69" spans="1:15">
      <c r="A69" s="166"/>
      <c r="B69" s="166"/>
      <c r="C69" s="166"/>
      <c r="D69" s="21" t="s">
        <v>23</v>
      </c>
      <c r="E69" s="20" t="s">
        <v>24</v>
      </c>
      <c r="F69" s="19" t="s">
        <v>908</v>
      </c>
      <c r="G69" s="18">
        <v>42744</v>
      </c>
      <c r="H69" s="18">
        <v>42744</v>
      </c>
      <c r="I69" s="166"/>
      <c r="J69" s="84" t="s">
        <v>0</v>
      </c>
      <c r="K69" s="166"/>
      <c r="L69" s="166"/>
      <c r="M69" s="17" t="s">
        <v>909</v>
      </c>
      <c r="N69" s="111"/>
      <c r="O69" s="166"/>
    </row>
    <row r="70" spans="1:15">
      <c r="A70" s="172" t="s">
        <v>910</v>
      </c>
      <c r="B70" s="170" t="s">
        <v>911</v>
      </c>
      <c r="C70" s="170" t="s">
        <v>912</v>
      </c>
      <c r="D70" s="21" t="s">
        <v>187</v>
      </c>
      <c r="E70" s="20" t="s">
        <v>24</v>
      </c>
      <c r="F70" s="19" t="s">
        <v>913</v>
      </c>
      <c r="G70" s="18">
        <v>42740</v>
      </c>
      <c r="H70" s="18">
        <v>42745</v>
      </c>
      <c r="I70" s="171">
        <v>42755</v>
      </c>
      <c r="J70" s="84" t="s">
        <v>0</v>
      </c>
      <c r="K70" s="166" t="s">
        <v>0</v>
      </c>
      <c r="L70" s="166" t="s">
        <v>0</v>
      </c>
      <c r="M70" s="17" t="s">
        <v>914</v>
      </c>
      <c r="N70" s="111" t="s">
        <v>25</v>
      </c>
      <c r="O70" s="166" t="s">
        <v>915</v>
      </c>
    </row>
    <row r="71" spans="1:15">
      <c r="A71" s="166"/>
      <c r="B71" s="166"/>
      <c r="C71" s="166"/>
      <c r="D71" s="21" t="s">
        <v>489</v>
      </c>
      <c r="E71" s="20" t="s">
        <v>24</v>
      </c>
      <c r="F71" s="19" t="s">
        <v>916</v>
      </c>
      <c r="G71" s="18">
        <v>42745</v>
      </c>
      <c r="H71" s="18">
        <v>42753</v>
      </c>
      <c r="I71" s="166"/>
      <c r="J71" s="84" t="s">
        <v>0</v>
      </c>
      <c r="K71" s="166"/>
      <c r="L71" s="166"/>
      <c r="M71" s="17"/>
      <c r="N71" s="111"/>
      <c r="O71" s="166"/>
    </row>
    <row r="72" spans="1:15">
      <c r="A72" s="170" t="s">
        <v>917</v>
      </c>
      <c r="B72" s="170" t="s">
        <v>918</v>
      </c>
      <c r="C72" s="166"/>
      <c r="D72" s="21" t="s">
        <v>187</v>
      </c>
      <c r="E72" s="20" t="s">
        <v>24</v>
      </c>
      <c r="F72" s="19" t="s">
        <v>919</v>
      </c>
      <c r="G72" s="18">
        <v>42745</v>
      </c>
      <c r="H72" s="18">
        <v>42758</v>
      </c>
      <c r="I72" s="171">
        <v>42760</v>
      </c>
      <c r="J72" s="84" t="s">
        <v>0</v>
      </c>
      <c r="K72" s="166" t="s">
        <v>0</v>
      </c>
      <c r="L72" s="166" t="s">
        <v>0</v>
      </c>
      <c r="M72" s="17"/>
      <c r="N72" s="111" t="s">
        <v>25</v>
      </c>
      <c r="O72" s="166" t="s">
        <v>920</v>
      </c>
    </row>
    <row r="73" spans="1:15">
      <c r="A73" s="170"/>
      <c r="B73" s="170"/>
      <c r="C73" s="166"/>
      <c r="D73" s="21" t="s">
        <v>489</v>
      </c>
      <c r="E73" s="20" t="s">
        <v>24</v>
      </c>
      <c r="F73" s="19" t="s">
        <v>921</v>
      </c>
      <c r="G73" s="22">
        <v>42754</v>
      </c>
      <c r="H73" s="18">
        <v>42758</v>
      </c>
      <c r="I73" s="171"/>
      <c r="J73" s="84" t="s">
        <v>0</v>
      </c>
      <c r="K73" s="166"/>
      <c r="L73" s="166"/>
      <c r="M73" s="17" t="s">
        <v>922</v>
      </c>
      <c r="N73" s="111"/>
      <c r="O73" s="166"/>
    </row>
    <row r="74" spans="1:15">
      <c r="A74" s="172" t="s">
        <v>923</v>
      </c>
      <c r="B74" s="170" t="s">
        <v>924</v>
      </c>
      <c r="C74" s="170"/>
      <c r="D74" s="21" t="s">
        <v>499</v>
      </c>
      <c r="E74" s="20" t="s">
        <v>24</v>
      </c>
      <c r="F74" s="19" t="s">
        <v>925</v>
      </c>
      <c r="G74" s="18">
        <v>42748</v>
      </c>
      <c r="H74" s="18">
        <v>42759</v>
      </c>
      <c r="I74" s="171" t="s">
        <v>51</v>
      </c>
      <c r="J74" s="84" t="s">
        <v>0</v>
      </c>
      <c r="K74" s="166" t="s">
        <v>1</v>
      </c>
      <c r="L74" s="166" t="s">
        <v>190</v>
      </c>
      <c r="M74" s="17" t="s">
        <v>926</v>
      </c>
      <c r="N74" s="111" t="s">
        <v>53</v>
      </c>
      <c r="O74" s="166"/>
    </row>
    <row r="75" spans="1:15">
      <c r="A75" s="166"/>
      <c r="B75" s="166"/>
      <c r="C75" s="166"/>
      <c r="D75" s="21" t="s">
        <v>27</v>
      </c>
      <c r="E75" s="20" t="s">
        <v>24</v>
      </c>
      <c r="F75" s="19" t="s">
        <v>927</v>
      </c>
      <c r="G75" s="18">
        <v>42751</v>
      </c>
      <c r="H75" s="18">
        <v>42753</v>
      </c>
      <c r="I75" s="171"/>
      <c r="J75" s="84" t="s">
        <v>0</v>
      </c>
      <c r="K75" s="166"/>
      <c r="L75" s="166"/>
      <c r="M75" s="17" t="s">
        <v>928</v>
      </c>
      <c r="N75" s="111"/>
      <c r="O75" s="166"/>
    </row>
    <row r="76" spans="1:15">
      <c r="A76" s="172" t="s">
        <v>929</v>
      </c>
      <c r="B76" s="170" t="s">
        <v>930</v>
      </c>
      <c r="C76" s="166"/>
      <c r="D76" s="21" t="s">
        <v>23</v>
      </c>
      <c r="E76" s="20" t="s">
        <v>24</v>
      </c>
      <c r="F76" s="19" t="s">
        <v>931</v>
      </c>
      <c r="G76" s="18">
        <v>42748</v>
      </c>
      <c r="H76" s="18">
        <v>42753</v>
      </c>
      <c r="I76" s="171">
        <v>42759</v>
      </c>
      <c r="J76" s="84" t="s">
        <v>0</v>
      </c>
      <c r="K76" s="166" t="s">
        <v>0</v>
      </c>
      <c r="L76" s="166" t="s">
        <v>0</v>
      </c>
      <c r="M76" s="17" t="s">
        <v>932</v>
      </c>
      <c r="N76" s="111" t="s">
        <v>25</v>
      </c>
      <c r="O76" s="166" t="s">
        <v>933</v>
      </c>
    </row>
    <row r="77" spans="1:15">
      <c r="A77" s="166"/>
      <c r="B77" s="166"/>
      <c r="C77" s="166"/>
      <c r="D77" s="21" t="s">
        <v>476</v>
      </c>
      <c r="E77" s="20" t="s">
        <v>24</v>
      </c>
      <c r="F77" s="19" t="s">
        <v>934</v>
      </c>
      <c r="G77" s="18">
        <v>42754</v>
      </c>
      <c r="H77" s="18">
        <v>42758</v>
      </c>
      <c r="I77" s="171"/>
      <c r="J77" s="84" t="s">
        <v>0</v>
      </c>
      <c r="K77" s="166"/>
      <c r="L77" s="166"/>
      <c r="M77" s="17"/>
      <c r="N77" s="111"/>
      <c r="O77" s="166"/>
    </row>
    <row r="78" spans="1:15">
      <c r="A78" s="172" t="s">
        <v>935</v>
      </c>
      <c r="B78" s="170" t="s">
        <v>936</v>
      </c>
      <c r="C78" s="166"/>
      <c r="D78" s="21" t="s">
        <v>482</v>
      </c>
      <c r="E78" s="20" t="s">
        <v>24</v>
      </c>
      <c r="F78" s="19" t="s">
        <v>937</v>
      </c>
      <c r="G78" s="18">
        <v>42747</v>
      </c>
      <c r="H78" s="18" t="s">
        <v>51</v>
      </c>
      <c r="I78" s="171" t="s">
        <v>51</v>
      </c>
      <c r="J78" s="84" t="s">
        <v>1</v>
      </c>
      <c r="K78" s="166" t="s">
        <v>1</v>
      </c>
      <c r="L78" s="166" t="s">
        <v>190</v>
      </c>
      <c r="M78" s="24"/>
      <c r="N78" s="111" t="s">
        <v>53</v>
      </c>
      <c r="O78" s="166"/>
    </row>
    <row r="79" spans="1:15" ht="25.5">
      <c r="A79" s="166"/>
      <c r="B79" s="166"/>
      <c r="C79" s="166"/>
      <c r="D79" s="33" t="s">
        <v>504</v>
      </c>
      <c r="E79" s="84" t="s">
        <v>24</v>
      </c>
      <c r="F79" s="25" t="s">
        <v>938</v>
      </c>
      <c r="G79" s="100">
        <v>42754</v>
      </c>
      <c r="H79" s="84" t="s">
        <v>51</v>
      </c>
      <c r="I79" s="171"/>
      <c r="J79" s="84" t="s">
        <v>1</v>
      </c>
      <c r="K79" s="166"/>
      <c r="L79" s="166"/>
      <c r="M79" s="24" t="s">
        <v>939</v>
      </c>
      <c r="N79" s="111"/>
      <c r="O79" s="166"/>
    </row>
    <row r="80" spans="1:15">
      <c r="A80" s="172" t="s">
        <v>940</v>
      </c>
      <c r="B80" s="170" t="s">
        <v>941</v>
      </c>
      <c r="C80" s="166"/>
      <c r="D80" s="21" t="s">
        <v>23</v>
      </c>
      <c r="E80" s="20" t="s">
        <v>24</v>
      </c>
      <c r="F80" s="19" t="s">
        <v>942</v>
      </c>
      <c r="G80" s="18">
        <v>42748</v>
      </c>
      <c r="H80" s="18" t="s">
        <v>51</v>
      </c>
      <c r="I80" s="171" t="s">
        <v>51</v>
      </c>
      <c r="J80" s="84" t="s">
        <v>1</v>
      </c>
      <c r="K80" s="166" t="s">
        <v>1</v>
      </c>
      <c r="L80" s="166" t="s">
        <v>190</v>
      </c>
      <c r="M80" s="17" t="s">
        <v>943</v>
      </c>
      <c r="N80" s="111" t="s">
        <v>53</v>
      </c>
      <c r="O80" s="166"/>
    </row>
    <row r="81" spans="1:15">
      <c r="A81" s="166"/>
      <c r="B81" s="166"/>
      <c r="C81" s="166"/>
      <c r="D81" s="20"/>
      <c r="E81" s="20"/>
      <c r="F81" s="23"/>
      <c r="G81" s="18"/>
      <c r="H81" s="18"/>
      <c r="I81" s="171"/>
      <c r="J81" s="84"/>
      <c r="K81" s="166"/>
      <c r="L81" s="166"/>
      <c r="M81" s="17"/>
      <c r="N81" s="111"/>
      <c r="O81" s="166"/>
    </row>
    <row r="82" spans="1:15">
      <c r="A82" s="172" t="s">
        <v>944</v>
      </c>
      <c r="B82" s="170" t="s">
        <v>945</v>
      </c>
      <c r="C82" s="166"/>
      <c r="D82" s="21" t="s">
        <v>30</v>
      </c>
      <c r="E82" s="20" t="s">
        <v>24</v>
      </c>
      <c r="F82" s="19" t="s">
        <v>946</v>
      </c>
      <c r="G82" s="18">
        <v>42765</v>
      </c>
      <c r="H82" s="18">
        <v>42766</v>
      </c>
      <c r="I82" s="171">
        <v>42767</v>
      </c>
      <c r="J82" s="84" t="s">
        <v>0</v>
      </c>
      <c r="K82" s="166" t="s">
        <v>0</v>
      </c>
      <c r="L82" s="166" t="s">
        <v>0</v>
      </c>
      <c r="M82" s="17"/>
      <c r="N82" s="111" t="s">
        <v>25</v>
      </c>
      <c r="O82" s="166" t="s">
        <v>947</v>
      </c>
    </row>
    <row r="83" spans="1:15">
      <c r="A83" s="166"/>
      <c r="B83" s="166"/>
      <c r="C83" s="166"/>
      <c r="D83" s="21" t="s">
        <v>32</v>
      </c>
      <c r="E83" s="20" t="s">
        <v>24</v>
      </c>
      <c r="F83" s="19" t="s">
        <v>948</v>
      </c>
      <c r="G83" s="18">
        <v>42765</v>
      </c>
      <c r="H83" s="22">
        <v>42766</v>
      </c>
      <c r="I83" s="171"/>
      <c r="J83" s="84" t="s">
        <v>0</v>
      </c>
      <c r="K83" s="166"/>
      <c r="L83" s="166"/>
      <c r="M83" s="17"/>
      <c r="N83" s="111"/>
      <c r="O83" s="166"/>
    </row>
    <row r="84" spans="1:15">
      <c r="A84" s="172" t="s">
        <v>949</v>
      </c>
      <c r="B84" s="170" t="s">
        <v>950</v>
      </c>
      <c r="C84" s="166"/>
      <c r="D84" s="21" t="s">
        <v>161</v>
      </c>
      <c r="E84" s="20" t="s">
        <v>24</v>
      </c>
      <c r="F84" s="19" t="s">
        <v>951</v>
      </c>
      <c r="G84" s="22">
        <v>42399</v>
      </c>
      <c r="H84" s="22">
        <v>42772</v>
      </c>
      <c r="I84" s="171">
        <v>42772</v>
      </c>
      <c r="J84" s="84" t="s">
        <v>0</v>
      </c>
      <c r="K84" s="166" t="s">
        <v>0</v>
      </c>
      <c r="L84" s="166" t="s">
        <v>0</v>
      </c>
      <c r="M84" s="17" t="s">
        <v>952</v>
      </c>
      <c r="N84" s="111" t="s">
        <v>25</v>
      </c>
      <c r="O84" s="166" t="s">
        <v>953</v>
      </c>
    </row>
    <row r="85" spans="1:15">
      <c r="A85" s="166"/>
      <c r="B85" s="166"/>
      <c r="C85" s="166"/>
      <c r="D85" s="21" t="s">
        <v>27</v>
      </c>
      <c r="E85" s="20" t="s">
        <v>24</v>
      </c>
      <c r="F85" s="19" t="s">
        <v>954</v>
      </c>
      <c r="G85" s="18">
        <v>42765</v>
      </c>
      <c r="H85" s="18"/>
      <c r="I85" s="171"/>
      <c r="J85" s="84" t="s">
        <v>0</v>
      </c>
      <c r="K85" s="166"/>
      <c r="L85" s="166"/>
      <c r="M85" s="17"/>
      <c r="N85" s="111"/>
      <c r="O85" s="166"/>
    </row>
    <row r="86" spans="1:15">
      <c r="A86" s="172" t="s">
        <v>955</v>
      </c>
      <c r="B86" s="170" t="s">
        <v>956</v>
      </c>
      <c r="C86" s="166"/>
      <c r="D86" s="21" t="s">
        <v>30</v>
      </c>
      <c r="E86" s="20" t="s">
        <v>24</v>
      </c>
      <c r="F86" s="19" t="s">
        <v>957</v>
      </c>
      <c r="G86" s="18">
        <v>42772</v>
      </c>
      <c r="H86" s="18">
        <v>42788</v>
      </c>
      <c r="I86" s="171">
        <v>42788</v>
      </c>
      <c r="J86" s="84" t="s">
        <v>0</v>
      </c>
      <c r="K86" s="166" t="s">
        <v>0</v>
      </c>
      <c r="L86" s="166" t="s">
        <v>0</v>
      </c>
      <c r="M86" s="17"/>
      <c r="N86" s="111" t="s">
        <v>25</v>
      </c>
      <c r="O86" s="166" t="s">
        <v>958</v>
      </c>
    </row>
    <row r="87" spans="1:15">
      <c r="A87" s="166"/>
      <c r="B87" s="166"/>
      <c r="C87" s="166"/>
      <c r="D87" s="21" t="s">
        <v>161</v>
      </c>
      <c r="E87" s="20" t="s">
        <v>24</v>
      </c>
      <c r="F87" s="19" t="s">
        <v>959</v>
      </c>
      <c r="G87" s="22">
        <v>42772</v>
      </c>
      <c r="H87" s="18">
        <v>42775</v>
      </c>
      <c r="I87" s="171"/>
      <c r="J87" s="84" t="s">
        <v>0</v>
      </c>
      <c r="K87" s="166"/>
      <c r="L87" s="166"/>
      <c r="M87" s="17" t="s">
        <v>960</v>
      </c>
      <c r="N87" s="111"/>
      <c r="O87" s="166"/>
    </row>
    <row r="88" spans="1:15">
      <c r="A88" s="172" t="s">
        <v>961</v>
      </c>
      <c r="B88" s="170" t="s">
        <v>962</v>
      </c>
      <c r="C88" s="166"/>
      <c r="D88" s="21" t="s">
        <v>113</v>
      </c>
      <c r="E88" s="20" t="s">
        <v>24</v>
      </c>
      <c r="F88" s="19" t="s">
        <v>963</v>
      </c>
      <c r="G88" s="18">
        <v>42772</v>
      </c>
      <c r="H88" s="18">
        <v>42775</v>
      </c>
      <c r="I88" s="171">
        <v>42796</v>
      </c>
      <c r="J88" s="84" t="s">
        <v>0</v>
      </c>
      <c r="K88" s="166" t="s">
        <v>0</v>
      </c>
      <c r="L88" s="166" t="s">
        <v>0</v>
      </c>
      <c r="M88" s="17"/>
      <c r="N88" s="111" t="s">
        <v>25</v>
      </c>
      <c r="O88" s="166" t="s">
        <v>964</v>
      </c>
    </row>
    <row r="89" spans="1:15">
      <c r="A89" s="166"/>
      <c r="B89" s="166"/>
      <c r="C89" s="166"/>
      <c r="D89" s="21" t="s">
        <v>32</v>
      </c>
      <c r="E89" s="20" t="s">
        <v>24</v>
      </c>
      <c r="F89" s="19" t="s">
        <v>965</v>
      </c>
      <c r="G89" s="18">
        <v>42772</v>
      </c>
      <c r="H89" s="18">
        <v>42774</v>
      </c>
      <c r="I89" s="171"/>
      <c r="J89" s="84" t="s">
        <v>0</v>
      </c>
      <c r="K89" s="166"/>
      <c r="L89" s="166"/>
      <c r="M89" s="17"/>
      <c r="N89" s="111"/>
      <c r="O89" s="166"/>
    </row>
    <row r="90" spans="1:15">
      <c r="A90" s="172" t="s">
        <v>966</v>
      </c>
      <c r="B90" s="170" t="s">
        <v>967</v>
      </c>
      <c r="C90" s="166"/>
      <c r="D90" s="21" t="s">
        <v>492</v>
      </c>
      <c r="E90" s="20" t="s">
        <v>24</v>
      </c>
      <c r="F90" s="19" t="s">
        <v>968</v>
      </c>
      <c r="G90" s="18">
        <v>42772</v>
      </c>
      <c r="H90" s="18" t="s">
        <v>51</v>
      </c>
      <c r="I90" s="171" t="s">
        <v>51</v>
      </c>
      <c r="J90" s="84" t="s">
        <v>2</v>
      </c>
      <c r="K90" s="166" t="s">
        <v>1</v>
      </c>
      <c r="L90" s="166" t="s">
        <v>190</v>
      </c>
      <c r="M90" s="17" t="s">
        <v>969</v>
      </c>
      <c r="N90" s="111" t="s">
        <v>53</v>
      </c>
      <c r="O90" s="166"/>
    </row>
    <row r="91" spans="1:15">
      <c r="A91" s="166"/>
      <c r="B91" s="166"/>
      <c r="C91" s="166"/>
      <c r="D91" s="21" t="s">
        <v>161</v>
      </c>
      <c r="E91" s="20" t="s">
        <v>24</v>
      </c>
      <c r="F91" s="19" t="s">
        <v>970</v>
      </c>
      <c r="G91" s="18">
        <v>42802</v>
      </c>
      <c r="H91" s="20" t="s">
        <v>51</v>
      </c>
      <c r="I91" s="171"/>
      <c r="J91" s="84" t="s">
        <v>2</v>
      </c>
      <c r="K91" s="166"/>
      <c r="L91" s="166"/>
      <c r="M91" s="17"/>
      <c r="N91" s="111"/>
      <c r="O91" s="166"/>
    </row>
    <row r="92" spans="1:15">
      <c r="A92" s="174" t="s">
        <v>971</v>
      </c>
      <c r="B92" s="170" t="s">
        <v>972</v>
      </c>
      <c r="C92" s="166"/>
      <c r="D92" s="21" t="s">
        <v>27</v>
      </c>
      <c r="E92" s="20" t="s">
        <v>24</v>
      </c>
      <c r="F92" s="19" t="s">
        <v>973</v>
      </c>
      <c r="G92" s="18">
        <v>42772</v>
      </c>
      <c r="H92" s="18">
        <v>42782</v>
      </c>
      <c r="I92" s="171" t="s">
        <v>51</v>
      </c>
      <c r="J92" s="84" t="s">
        <v>0</v>
      </c>
      <c r="K92" s="166" t="s">
        <v>1</v>
      </c>
      <c r="L92" s="166" t="s">
        <v>190</v>
      </c>
      <c r="M92" s="17" t="s">
        <v>974</v>
      </c>
      <c r="N92" s="111" t="s">
        <v>53</v>
      </c>
      <c r="O92" s="166"/>
    </row>
    <row r="93" spans="1:15">
      <c r="A93" s="175"/>
      <c r="B93" s="166"/>
      <c r="C93" s="166"/>
      <c r="D93" s="21" t="s">
        <v>482</v>
      </c>
      <c r="E93" s="20" t="s">
        <v>24</v>
      </c>
      <c r="F93" s="19" t="s">
        <v>975</v>
      </c>
      <c r="G93" s="18">
        <v>42774</v>
      </c>
      <c r="H93" s="18">
        <v>42776</v>
      </c>
      <c r="I93" s="171"/>
      <c r="J93" s="84" t="s">
        <v>0</v>
      </c>
      <c r="K93" s="166"/>
      <c r="L93" s="166"/>
      <c r="M93" s="17" t="s">
        <v>976</v>
      </c>
      <c r="N93" s="111"/>
      <c r="O93" s="166"/>
    </row>
    <row r="94" spans="1:15">
      <c r="A94" s="172" t="s">
        <v>977</v>
      </c>
      <c r="B94" s="170" t="s">
        <v>978</v>
      </c>
      <c r="C94" s="166"/>
      <c r="D94" s="21" t="s">
        <v>482</v>
      </c>
      <c r="E94" s="20" t="s">
        <v>24</v>
      </c>
      <c r="F94" s="19" t="s">
        <v>979</v>
      </c>
      <c r="G94" s="18">
        <v>42773</v>
      </c>
      <c r="H94" s="18">
        <v>42774</v>
      </c>
      <c r="I94" s="171">
        <v>42781</v>
      </c>
      <c r="J94" s="84" t="s">
        <v>0</v>
      </c>
      <c r="K94" s="166" t="s">
        <v>0</v>
      </c>
      <c r="L94" s="166" t="s">
        <v>0</v>
      </c>
      <c r="M94" s="17"/>
      <c r="N94" s="111" t="s">
        <v>25</v>
      </c>
      <c r="O94" s="166" t="s">
        <v>980</v>
      </c>
    </row>
    <row r="95" spans="1:15">
      <c r="A95" s="166"/>
      <c r="B95" s="166"/>
      <c r="C95" s="166"/>
      <c r="D95" s="21" t="s">
        <v>492</v>
      </c>
      <c r="E95" s="20" t="s">
        <v>24</v>
      </c>
      <c r="F95" s="19" t="s">
        <v>981</v>
      </c>
      <c r="G95" s="18">
        <v>42772</v>
      </c>
      <c r="H95" s="18">
        <v>42773</v>
      </c>
      <c r="I95" s="171"/>
      <c r="J95" s="84" t="s">
        <v>0</v>
      </c>
      <c r="K95" s="166"/>
      <c r="L95" s="166"/>
      <c r="M95" s="17" t="s">
        <v>982</v>
      </c>
      <c r="N95" s="111"/>
      <c r="O95" s="166"/>
    </row>
    <row r="96" spans="1:15">
      <c r="A96" s="172" t="s">
        <v>983</v>
      </c>
      <c r="B96" s="170" t="s">
        <v>984</v>
      </c>
      <c r="C96" s="166"/>
      <c r="D96" s="21" t="s">
        <v>499</v>
      </c>
      <c r="E96" s="20" t="s">
        <v>24</v>
      </c>
      <c r="F96" s="19" t="s">
        <v>985</v>
      </c>
      <c r="G96" s="18">
        <v>42772</v>
      </c>
      <c r="H96" s="18">
        <v>42788</v>
      </c>
      <c r="I96" s="171">
        <v>42802</v>
      </c>
      <c r="J96" s="84" t="s">
        <v>0</v>
      </c>
      <c r="K96" s="166" t="s">
        <v>0</v>
      </c>
      <c r="L96" s="166" t="s">
        <v>0</v>
      </c>
      <c r="M96" s="17"/>
      <c r="N96" s="111" t="s">
        <v>25</v>
      </c>
      <c r="O96" s="166" t="s">
        <v>986</v>
      </c>
    </row>
    <row r="97" spans="1:15">
      <c r="A97" s="166"/>
      <c r="B97" s="166"/>
      <c r="C97" s="166"/>
      <c r="D97" s="21" t="s">
        <v>489</v>
      </c>
      <c r="E97" s="20" t="s">
        <v>24</v>
      </c>
      <c r="F97" s="19" t="s">
        <v>987</v>
      </c>
      <c r="G97" s="18">
        <v>42789</v>
      </c>
      <c r="H97" s="18">
        <v>42793</v>
      </c>
      <c r="I97" s="171"/>
      <c r="J97" s="84" t="s">
        <v>0</v>
      </c>
      <c r="K97" s="166"/>
      <c r="L97" s="166"/>
      <c r="M97" s="17"/>
      <c r="N97" s="111"/>
      <c r="O97" s="166"/>
    </row>
    <row r="98" spans="1:15">
      <c r="A98"/>
      <c r="B98"/>
      <c r="C98"/>
      <c r="D98"/>
      <c r="E98"/>
      <c r="F98"/>
      <c r="G98"/>
      <c r="H98"/>
      <c r="I98"/>
      <c r="M98"/>
      <c r="N98"/>
      <c r="O98"/>
    </row>
    <row r="99" spans="1:15">
      <c r="A99"/>
      <c r="B99"/>
      <c r="C99"/>
      <c r="D99"/>
      <c r="E99"/>
      <c r="F99"/>
      <c r="G99"/>
      <c r="H99"/>
      <c r="I99"/>
      <c r="M99"/>
      <c r="N99"/>
      <c r="O99"/>
    </row>
    <row r="100" spans="1:15">
      <c r="A100"/>
      <c r="B100"/>
      <c r="C100"/>
      <c r="D100"/>
      <c r="E100"/>
      <c r="F100"/>
      <c r="G100"/>
      <c r="H100"/>
      <c r="I100"/>
      <c r="M100"/>
      <c r="N100"/>
      <c r="O100"/>
    </row>
    <row r="101" spans="1:15">
      <c r="A101"/>
      <c r="B101"/>
      <c r="C101"/>
      <c r="D101"/>
      <c r="E101"/>
      <c r="F101"/>
      <c r="G101"/>
      <c r="H101"/>
      <c r="I101"/>
      <c r="M101"/>
      <c r="N101"/>
      <c r="O101"/>
    </row>
    <row r="102" spans="1:15">
      <c r="A102"/>
      <c r="B102"/>
      <c r="C102"/>
      <c r="D102"/>
      <c r="E102"/>
      <c r="F102"/>
      <c r="G102"/>
      <c r="H102"/>
      <c r="I102"/>
      <c r="M102"/>
      <c r="N102"/>
      <c r="O102"/>
    </row>
    <row r="103" spans="1:15">
      <c r="A103"/>
      <c r="B103"/>
      <c r="C103"/>
      <c r="D103"/>
      <c r="E103"/>
      <c r="F103"/>
      <c r="G103"/>
      <c r="H103"/>
      <c r="I103"/>
      <c r="M103"/>
      <c r="N103"/>
      <c r="O103"/>
    </row>
    <row r="104" spans="1:15">
      <c r="A104"/>
      <c r="B104"/>
      <c r="C104"/>
      <c r="D104"/>
      <c r="E104"/>
      <c r="F104"/>
      <c r="G104"/>
      <c r="H104"/>
      <c r="I104"/>
      <c r="M104"/>
      <c r="N104"/>
      <c r="O104"/>
    </row>
    <row r="105" spans="1:15">
      <c r="A105"/>
      <c r="B105"/>
      <c r="C105"/>
      <c r="D105"/>
      <c r="E105"/>
      <c r="F105"/>
      <c r="G105"/>
      <c r="H105"/>
      <c r="I105"/>
      <c r="M105"/>
      <c r="N105"/>
      <c r="O105"/>
    </row>
    <row r="106" spans="1:15">
      <c r="A106"/>
      <c r="B106"/>
      <c r="C106"/>
      <c r="D106"/>
      <c r="E106"/>
      <c r="F106"/>
      <c r="G106"/>
      <c r="H106"/>
      <c r="I106"/>
      <c r="M106"/>
      <c r="N106"/>
      <c r="O106"/>
    </row>
    <row r="107" spans="1:15">
      <c r="A107"/>
      <c r="B107"/>
      <c r="C107"/>
      <c r="D107"/>
      <c r="E107"/>
      <c r="F107"/>
      <c r="G107"/>
      <c r="H107"/>
      <c r="I107"/>
      <c r="M107"/>
      <c r="N107"/>
      <c r="O107"/>
    </row>
    <row r="108" spans="1:15">
      <c r="A108"/>
      <c r="B108"/>
      <c r="C108"/>
      <c r="D108"/>
      <c r="E108"/>
      <c r="F108"/>
      <c r="G108"/>
      <c r="H108"/>
      <c r="I108"/>
      <c r="M108"/>
      <c r="N108"/>
      <c r="O108"/>
    </row>
    <row r="109" spans="1:15">
      <c r="A109"/>
      <c r="B109"/>
      <c r="C109"/>
      <c r="D109"/>
      <c r="E109"/>
      <c r="F109"/>
      <c r="G109"/>
      <c r="H109"/>
      <c r="I109"/>
      <c r="M109"/>
      <c r="N109"/>
      <c r="O109"/>
    </row>
    <row r="110" spans="1:15">
      <c r="A110"/>
      <c r="B110"/>
      <c r="C110"/>
      <c r="D110"/>
      <c r="E110"/>
      <c r="F110"/>
      <c r="G110"/>
      <c r="H110"/>
      <c r="I110"/>
      <c r="M110"/>
      <c r="N110"/>
      <c r="O110"/>
    </row>
    <row r="111" spans="1:15">
      <c r="A111"/>
      <c r="B111"/>
      <c r="C111"/>
      <c r="D111"/>
      <c r="E111"/>
      <c r="F111"/>
      <c r="G111"/>
      <c r="H111"/>
      <c r="I111"/>
      <c r="M111"/>
      <c r="N111"/>
      <c r="O111"/>
    </row>
    <row r="112" spans="1:15">
      <c r="A112"/>
      <c r="B112"/>
      <c r="C112"/>
      <c r="D112"/>
      <c r="E112"/>
      <c r="F112"/>
      <c r="G112"/>
      <c r="H112"/>
      <c r="I112"/>
      <c r="M112"/>
      <c r="N112"/>
      <c r="O112"/>
    </row>
    <row r="113" spans="1:15">
      <c r="A113"/>
      <c r="B113"/>
      <c r="C113"/>
      <c r="D113"/>
      <c r="E113"/>
      <c r="F113"/>
      <c r="G113"/>
      <c r="H113"/>
      <c r="I113"/>
      <c r="M113"/>
      <c r="N113"/>
      <c r="O113"/>
    </row>
    <row r="114" spans="1:15">
      <c r="A114"/>
      <c r="B114"/>
      <c r="C114"/>
      <c r="D114"/>
      <c r="E114"/>
      <c r="F114"/>
      <c r="G114"/>
      <c r="H114"/>
      <c r="I114"/>
      <c r="M114"/>
      <c r="N114"/>
      <c r="O114"/>
    </row>
    <row r="115" spans="1:15">
      <c r="A115"/>
      <c r="B115"/>
      <c r="C115"/>
      <c r="D115"/>
      <c r="E115"/>
      <c r="F115"/>
      <c r="G115"/>
      <c r="H115"/>
      <c r="I115"/>
      <c r="M115"/>
      <c r="N115"/>
      <c r="O115"/>
    </row>
    <row r="116" spans="1:15">
      <c r="A116"/>
      <c r="B116"/>
      <c r="C116"/>
      <c r="D116"/>
      <c r="E116"/>
      <c r="F116"/>
      <c r="G116"/>
      <c r="H116"/>
      <c r="I116"/>
      <c r="M116"/>
      <c r="N116"/>
      <c r="O116"/>
    </row>
    <row r="117" spans="1:15">
      <c r="A117"/>
      <c r="B117"/>
      <c r="C117"/>
      <c r="D117"/>
      <c r="E117"/>
      <c r="F117"/>
      <c r="G117"/>
      <c r="H117"/>
      <c r="I117"/>
      <c r="M117"/>
      <c r="N117"/>
      <c r="O117"/>
    </row>
    <row r="118" spans="1:15">
      <c r="A118"/>
      <c r="B118"/>
      <c r="C118"/>
      <c r="D118"/>
      <c r="E118"/>
      <c r="F118"/>
      <c r="G118"/>
      <c r="H118"/>
      <c r="I118"/>
      <c r="M118"/>
      <c r="N118"/>
      <c r="O118"/>
    </row>
    <row r="119" spans="1:15">
      <c r="A119"/>
      <c r="B119"/>
      <c r="C119"/>
      <c r="D119"/>
      <c r="E119"/>
      <c r="F119"/>
      <c r="G119"/>
      <c r="H119"/>
      <c r="I119"/>
      <c r="M119"/>
      <c r="N119"/>
      <c r="O119"/>
    </row>
    <row r="120" spans="1:15">
      <c r="A120"/>
      <c r="B120"/>
      <c r="C120"/>
      <c r="D120"/>
      <c r="E120"/>
      <c r="F120"/>
      <c r="G120"/>
      <c r="H120"/>
      <c r="I120"/>
      <c r="M120"/>
      <c r="N120"/>
      <c r="O120"/>
    </row>
    <row r="121" spans="1:15">
      <c r="A121"/>
      <c r="B121"/>
      <c r="C121"/>
      <c r="D121"/>
      <c r="E121"/>
      <c r="F121"/>
      <c r="G121"/>
      <c r="H121"/>
      <c r="I121"/>
      <c r="M121"/>
      <c r="N121"/>
      <c r="O121"/>
    </row>
    <row r="122" spans="1:15">
      <c r="A122"/>
      <c r="B122"/>
      <c r="C122"/>
      <c r="D122"/>
      <c r="E122"/>
      <c r="F122"/>
      <c r="G122"/>
      <c r="H122"/>
      <c r="I122"/>
      <c r="M122"/>
      <c r="N122"/>
      <c r="O122"/>
    </row>
    <row r="123" spans="1:15">
      <c r="A123"/>
      <c r="B123"/>
      <c r="C123"/>
      <c r="D123"/>
      <c r="E123"/>
      <c r="F123"/>
      <c r="G123"/>
      <c r="H123"/>
      <c r="I123"/>
      <c r="M123"/>
      <c r="N123"/>
      <c r="O123"/>
    </row>
    <row r="124" spans="1:15">
      <c r="A124"/>
      <c r="B124"/>
      <c r="C124"/>
      <c r="D124"/>
      <c r="E124"/>
      <c r="F124"/>
      <c r="G124"/>
      <c r="H124"/>
      <c r="I124"/>
      <c r="M124"/>
      <c r="N124"/>
      <c r="O124"/>
    </row>
    <row r="125" spans="1:15">
      <c r="A125"/>
      <c r="B125"/>
      <c r="C125"/>
      <c r="D125"/>
      <c r="E125"/>
      <c r="F125"/>
      <c r="G125"/>
      <c r="H125"/>
      <c r="I125"/>
      <c r="M125"/>
      <c r="N125"/>
      <c r="O125"/>
    </row>
    <row r="126" spans="1:15">
      <c r="A126"/>
      <c r="B126"/>
      <c r="C126"/>
      <c r="D126"/>
      <c r="E126"/>
      <c r="F126"/>
      <c r="G126"/>
      <c r="H126"/>
      <c r="I126"/>
      <c r="M126"/>
      <c r="N126"/>
      <c r="O126"/>
    </row>
    <row r="127" spans="1:15">
      <c r="A127"/>
      <c r="B127"/>
      <c r="C127"/>
      <c r="D127"/>
      <c r="E127"/>
      <c r="F127"/>
      <c r="G127"/>
      <c r="H127"/>
      <c r="I127"/>
      <c r="M127"/>
      <c r="N127"/>
      <c r="O127"/>
    </row>
    <row r="128" spans="1:15">
      <c r="A128"/>
      <c r="B128"/>
      <c r="C128"/>
      <c r="D128"/>
      <c r="E128"/>
      <c r="F128"/>
      <c r="G128"/>
      <c r="H128"/>
      <c r="I128"/>
      <c r="M128"/>
      <c r="N128"/>
      <c r="O128"/>
    </row>
    <row r="129" spans="1:15">
      <c r="A129"/>
      <c r="B129"/>
      <c r="C129"/>
      <c r="D129"/>
      <c r="E129"/>
      <c r="F129"/>
      <c r="G129"/>
      <c r="H129"/>
      <c r="I129"/>
      <c r="M129"/>
      <c r="N129"/>
      <c r="O129"/>
    </row>
    <row r="130" spans="1:15">
      <c r="A130"/>
      <c r="B130"/>
      <c r="C130"/>
      <c r="D130"/>
      <c r="E130"/>
      <c r="F130"/>
      <c r="G130"/>
      <c r="H130"/>
      <c r="I130"/>
      <c r="M130"/>
      <c r="N130"/>
      <c r="O130"/>
    </row>
    <row r="131" spans="1:15">
      <c r="A131"/>
      <c r="B131"/>
      <c r="C131"/>
      <c r="D131"/>
      <c r="E131"/>
      <c r="F131"/>
      <c r="G131"/>
      <c r="H131"/>
      <c r="I131"/>
      <c r="M131"/>
      <c r="N131"/>
      <c r="O131"/>
    </row>
    <row r="132" spans="1:15">
      <c r="A132"/>
      <c r="B132"/>
      <c r="C132"/>
      <c r="D132"/>
      <c r="E132"/>
      <c r="F132"/>
      <c r="G132"/>
      <c r="H132"/>
      <c r="I132"/>
      <c r="M132"/>
      <c r="N132"/>
      <c r="O132"/>
    </row>
    <row r="133" spans="1:15">
      <c r="A133"/>
      <c r="B133"/>
      <c r="C133"/>
      <c r="D133"/>
      <c r="E133"/>
      <c r="F133"/>
      <c r="G133"/>
      <c r="H133"/>
      <c r="I133"/>
      <c r="M133"/>
      <c r="N133"/>
      <c r="O133"/>
    </row>
    <row r="134" spans="1:15">
      <c r="A134"/>
      <c r="B134"/>
      <c r="C134"/>
      <c r="D134"/>
      <c r="E134"/>
      <c r="F134"/>
      <c r="G134"/>
      <c r="H134"/>
      <c r="I134"/>
      <c r="M134"/>
      <c r="N134"/>
      <c r="O134"/>
    </row>
    <row r="135" spans="1:15">
      <c r="A135"/>
      <c r="B135"/>
      <c r="C135"/>
      <c r="D135"/>
      <c r="E135"/>
      <c r="F135"/>
      <c r="G135"/>
      <c r="H135"/>
      <c r="I135"/>
      <c r="M135"/>
      <c r="N135"/>
      <c r="O135"/>
    </row>
    <row r="136" spans="1:15">
      <c r="A136"/>
      <c r="B136"/>
      <c r="C136"/>
      <c r="D136"/>
      <c r="E136"/>
      <c r="F136"/>
      <c r="G136"/>
      <c r="H136"/>
      <c r="I136"/>
      <c r="M136"/>
      <c r="N136"/>
      <c r="O136"/>
    </row>
    <row r="137" spans="1:15">
      <c r="A137"/>
      <c r="B137"/>
      <c r="C137"/>
      <c r="D137"/>
      <c r="E137"/>
      <c r="F137"/>
      <c r="G137"/>
      <c r="H137"/>
      <c r="I137"/>
      <c r="M137"/>
      <c r="N137"/>
      <c r="O137"/>
    </row>
    <row r="138" spans="1:15">
      <c r="A138"/>
      <c r="B138"/>
      <c r="C138"/>
      <c r="D138"/>
      <c r="E138"/>
      <c r="F138"/>
      <c r="G138"/>
      <c r="H138"/>
      <c r="I138"/>
      <c r="M138"/>
      <c r="N138"/>
      <c r="O138"/>
    </row>
    <row r="139" spans="1:15">
      <c r="A139"/>
      <c r="B139"/>
      <c r="C139"/>
      <c r="D139"/>
      <c r="E139"/>
      <c r="F139"/>
      <c r="G139"/>
      <c r="H139"/>
      <c r="I139"/>
      <c r="M139"/>
      <c r="N139"/>
      <c r="O139"/>
    </row>
    <row r="140" spans="1:15">
      <c r="A140"/>
      <c r="B140"/>
      <c r="C140"/>
      <c r="D140"/>
      <c r="E140"/>
      <c r="F140"/>
      <c r="G140"/>
      <c r="H140"/>
      <c r="I140"/>
      <c r="M140"/>
      <c r="N140"/>
      <c r="O140"/>
    </row>
    <row r="141" spans="1:15">
      <c r="A141"/>
      <c r="B141"/>
      <c r="C141"/>
      <c r="D141"/>
      <c r="E141"/>
      <c r="F141"/>
      <c r="G141"/>
      <c r="H141"/>
      <c r="I141"/>
      <c r="M141"/>
      <c r="N141"/>
      <c r="O141"/>
    </row>
    <row r="142" spans="1:15">
      <c r="A142"/>
      <c r="B142"/>
      <c r="C142"/>
      <c r="D142"/>
      <c r="E142"/>
      <c r="F142"/>
      <c r="G142"/>
      <c r="H142"/>
      <c r="I142"/>
      <c r="M142"/>
      <c r="N142"/>
      <c r="O142"/>
    </row>
    <row r="143" spans="1:15">
      <c r="A143"/>
      <c r="B143"/>
      <c r="C143"/>
      <c r="D143"/>
      <c r="E143"/>
      <c r="F143"/>
      <c r="G143"/>
      <c r="H143"/>
      <c r="I143"/>
      <c r="M143"/>
      <c r="N143"/>
      <c r="O143"/>
    </row>
    <row r="144" spans="1:15">
      <c r="A144"/>
      <c r="B144"/>
      <c r="C144"/>
      <c r="D144"/>
      <c r="E144"/>
      <c r="F144"/>
      <c r="G144"/>
      <c r="H144"/>
      <c r="I144"/>
      <c r="M144"/>
      <c r="N144"/>
      <c r="O144"/>
    </row>
    <row r="145" spans="1:15">
      <c r="A145"/>
      <c r="B145"/>
      <c r="C145"/>
      <c r="D145"/>
      <c r="E145"/>
      <c r="F145"/>
      <c r="G145"/>
      <c r="H145"/>
      <c r="I145"/>
      <c r="M145"/>
      <c r="N145"/>
      <c r="O145"/>
    </row>
    <row r="146" spans="1:15">
      <c r="A146"/>
      <c r="B146"/>
      <c r="C146"/>
      <c r="D146"/>
      <c r="E146"/>
      <c r="F146"/>
      <c r="G146"/>
      <c r="H146"/>
      <c r="I146"/>
      <c r="M146"/>
      <c r="N146"/>
      <c r="O146"/>
    </row>
    <row r="147" spans="1:15">
      <c r="A147"/>
      <c r="B147"/>
      <c r="C147"/>
      <c r="D147"/>
      <c r="E147"/>
      <c r="F147"/>
      <c r="G147"/>
      <c r="H147"/>
      <c r="I147"/>
      <c r="M147"/>
      <c r="N147"/>
      <c r="O147"/>
    </row>
    <row r="148" spans="1:15">
      <c r="A148"/>
      <c r="B148"/>
      <c r="C148"/>
      <c r="D148"/>
      <c r="E148"/>
      <c r="F148"/>
      <c r="G148"/>
      <c r="H148"/>
      <c r="I148"/>
      <c r="M148"/>
      <c r="N148"/>
      <c r="O148"/>
    </row>
    <row r="149" spans="1:15">
      <c r="A149"/>
      <c r="B149"/>
      <c r="C149"/>
      <c r="D149"/>
      <c r="E149"/>
      <c r="F149"/>
      <c r="G149"/>
      <c r="H149"/>
      <c r="I149"/>
      <c r="M149"/>
      <c r="N149"/>
      <c r="O149"/>
    </row>
    <row r="150" spans="1:15">
      <c r="A150"/>
      <c r="B150"/>
      <c r="C150"/>
      <c r="D150"/>
      <c r="E150"/>
      <c r="F150"/>
      <c r="G150"/>
      <c r="H150"/>
      <c r="I150"/>
      <c r="M150"/>
      <c r="N150"/>
      <c r="O150"/>
    </row>
    <row r="151" spans="1:15">
      <c r="A151"/>
      <c r="B151"/>
      <c r="C151"/>
      <c r="D151"/>
      <c r="E151"/>
      <c r="F151"/>
      <c r="G151"/>
      <c r="H151"/>
      <c r="I151"/>
      <c r="M151"/>
      <c r="N151"/>
      <c r="O151"/>
    </row>
    <row r="152" spans="1:15">
      <c r="A152"/>
      <c r="B152"/>
      <c r="C152"/>
      <c r="D152"/>
      <c r="E152"/>
      <c r="F152"/>
      <c r="G152"/>
      <c r="H152"/>
      <c r="I152"/>
      <c r="M152"/>
      <c r="N152"/>
      <c r="O152"/>
    </row>
    <row r="153" spans="1:15">
      <c r="A153"/>
      <c r="B153"/>
      <c r="C153"/>
      <c r="D153"/>
      <c r="E153"/>
      <c r="F153"/>
      <c r="G153"/>
      <c r="H153"/>
      <c r="I153"/>
      <c r="M153"/>
      <c r="N153"/>
      <c r="O153"/>
    </row>
    <row r="154" spans="1:15">
      <c r="A154"/>
      <c r="B154"/>
      <c r="C154"/>
      <c r="D154"/>
      <c r="E154"/>
      <c r="F154"/>
      <c r="G154"/>
      <c r="H154"/>
      <c r="I154"/>
      <c r="M154"/>
      <c r="N154"/>
      <c r="O154"/>
    </row>
    <row r="155" spans="1:15">
      <c r="A155"/>
      <c r="B155"/>
      <c r="C155"/>
      <c r="D155"/>
      <c r="E155"/>
      <c r="F155"/>
      <c r="G155"/>
      <c r="H155"/>
      <c r="I155"/>
      <c r="M155"/>
      <c r="N155"/>
      <c r="O155"/>
    </row>
    <row r="156" spans="1:15">
      <c r="A156"/>
      <c r="B156"/>
      <c r="C156"/>
      <c r="D156"/>
      <c r="E156"/>
      <c r="F156"/>
      <c r="G156"/>
      <c r="H156"/>
      <c r="I156"/>
      <c r="M156"/>
      <c r="N156"/>
      <c r="O156"/>
    </row>
    <row r="157" spans="1:15">
      <c r="A157"/>
      <c r="B157"/>
      <c r="C157"/>
      <c r="D157"/>
      <c r="E157"/>
      <c r="F157"/>
      <c r="G157"/>
      <c r="H157"/>
      <c r="I157"/>
      <c r="M157"/>
      <c r="N157"/>
      <c r="O157"/>
    </row>
    <row r="158" spans="1:15">
      <c r="A158"/>
      <c r="B158"/>
      <c r="C158"/>
      <c r="D158"/>
      <c r="E158"/>
      <c r="F158"/>
      <c r="G158"/>
      <c r="H158"/>
      <c r="I158"/>
      <c r="M158"/>
      <c r="N158"/>
      <c r="O158"/>
    </row>
    <row r="159" spans="1:15">
      <c r="A159"/>
      <c r="B159"/>
      <c r="C159"/>
      <c r="D159"/>
      <c r="E159"/>
      <c r="F159"/>
      <c r="G159"/>
      <c r="H159"/>
      <c r="I159"/>
      <c r="M159"/>
      <c r="N159"/>
      <c r="O159"/>
    </row>
    <row r="160" spans="1:15">
      <c r="A160"/>
      <c r="B160"/>
      <c r="C160"/>
      <c r="D160"/>
      <c r="E160"/>
      <c r="F160"/>
      <c r="G160"/>
      <c r="H160"/>
      <c r="I160"/>
      <c r="M160"/>
      <c r="N160"/>
      <c r="O160"/>
    </row>
    <row r="161" spans="1:15">
      <c r="A161"/>
      <c r="B161"/>
      <c r="C161"/>
      <c r="D161"/>
      <c r="E161"/>
      <c r="F161"/>
      <c r="G161"/>
      <c r="H161"/>
      <c r="I161"/>
      <c r="M161"/>
      <c r="N161"/>
      <c r="O161"/>
    </row>
    <row r="162" spans="1:15">
      <c r="A162"/>
      <c r="B162"/>
      <c r="C162"/>
      <c r="D162"/>
      <c r="E162"/>
      <c r="F162"/>
      <c r="G162"/>
      <c r="H162"/>
      <c r="I162"/>
      <c r="M162"/>
      <c r="N162"/>
      <c r="O162"/>
    </row>
    <row r="163" spans="1:15">
      <c r="A163"/>
      <c r="B163"/>
      <c r="C163"/>
      <c r="D163"/>
      <c r="E163"/>
      <c r="F163"/>
      <c r="G163"/>
      <c r="H163"/>
      <c r="I163"/>
      <c r="M163"/>
      <c r="N163"/>
      <c r="O163"/>
    </row>
    <row r="164" spans="1:15">
      <c r="A164"/>
      <c r="B164"/>
      <c r="C164"/>
      <c r="D164"/>
      <c r="E164"/>
      <c r="F164"/>
      <c r="G164"/>
      <c r="H164"/>
      <c r="I164"/>
      <c r="M164"/>
      <c r="N164"/>
      <c r="O164"/>
    </row>
    <row r="165" spans="1:15">
      <c r="A165"/>
      <c r="B165"/>
      <c r="C165"/>
      <c r="D165"/>
      <c r="E165"/>
      <c r="F165"/>
      <c r="G165"/>
      <c r="H165"/>
      <c r="I165"/>
      <c r="M165"/>
      <c r="N165"/>
      <c r="O165"/>
    </row>
    <row r="166" spans="1:15">
      <c r="A166"/>
      <c r="B166"/>
      <c r="C166"/>
      <c r="D166"/>
      <c r="E166"/>
      <c r="F166"/>
      <c r="G166"/>
      <c r="H166"/>
      <c r="I166"/>
      <c r="M166"/>
      <c r="N166"/>
      <c r="O166"/>
    </row>
    <row r="167" spans="1:15">
      <c r="A167"/>
      <c r="B167"/>
      <c r="C167"/>
      <c r="D167"/>
      <c r="E167"/>
      <c r="F167"/>
      <c r="G167"/>
      <c r="H167"/>
      <c r="I167"/>
      <c r="M167"/>
      <c r="N167"/>
      <c r="O167"/>
    </row>
    <row r="168" spans="1:15">
      <c r="A168"/>
      <c r="B168"/>
      <c r="C168"/>
      <c r="D168"/>
      <c r="E168"/>
      <c r="F168"/>
      <c r="G168"/>
      <c r="H168"/>
      <c r="I168"/>
      <c r="M168"/>
      <c r="N168"/>
      <c r="O168"/>
    </row>
    <row r="169" spans="1:15">
      <c r="A169"/>
      <c r="B169"/>
      <c r="C169"/>
      <c r="D169"/>
      <c r="E169"/>
      <c r="F169"/>
      <c r="G169"/>
      <c r="H169"/>
      <c r="I169"/>
      <c r="M169"/>
      <c r="N169"/>
      <c r="O169"/>
    </row>
    <row r="170" spans="1:15">
      <c r="A170"/>
      <c r="B170"/>
      <c r="C170"/>
      <c r="D170"/>
      <c r="E170"/>
      <c r="F170"/>
      <c r="G170"/>
      <c r="H170"/>
      <c r="I170"/>
      <c r="M170"/>
      <c r="N170"/>
      <c r="O170"/>
    </row>
    <row r="171" spans="1:15">
      <c r="A171"/>
      <c r="B171"/>
      <c r="C171"/>
      <c r="D171"/>
      <c r="E171"/>
      <c r="F171"/>
      <c r="G171"/>
      <c r="H171"/>
      <c r="I171"/>
      <c r="M171"/>
      <c r="N171"/>
      <c r="O171"/>
    </row>
    <row r="172" spans="1:15">
      <c r="A172"/>
      <c r="B172"/>
      <c r="C172"/>
      <c r="D172"/>
      <c r="E172"/>
      <c r="F172"/>
      <c r="G172"/>
      <c r="H172"/>
      <c r="I172"/>
      <c r="M172"/>
      <c r="N172"/>
      <c r="O172"/>
    </row>
    <row r="173" spans="1:15">
      <c r="A173"/>
      <c r="B173"/>
      <c r="C173"/>
      <c r="D173"/>
      <c r="E173"/>
      <c r="F173"/>
      <c r="G173"/>
      <c r="H173"/>
      <c r="I173"/>
      <c r="M173"/>
      <c r="N173"/>
      <c r="O173"/>
    </row>
    <row r="174" spans="1:15">
      <c r="A174"/>
      <c r="B174"/>
      <c r="C174"/>
      <c r="D174"/>
      <c r="E174"/>
      <c r="F174"/>
      <c r="G174"/>
      <c r="H174"/>
      <c r="I174"/>
      <c r="M174"/>
      <c r="N174"/>
      <c r="O174"/>
    </row>
    <row r="175" spans="1:15">
      <c r="A175"/>
      <c r="B175"/>
      <c r="C175"/>
      <c r="D175"/>
      <c r="E175"/>
      <c r="F175"/>
      <c r="G175"/>
      <c r="H175"/>
      <c r="I175"/>
      <c r="M175"/>
      <c r="N175"/>
      <c r="O175"/>
    </row>
    <row r="176" spans="1:15">
      <c r="A176"/>
      <c r="B176"/>
      <c r="C176"/>
      <c r="D176"/>
      <c r="E176"/>
      <c r="F176"/>
      <c r="G176"/>
      <c r="H176"/>
      <c r="I176"/>
      <c r="M176"/>
      <c r="N176"/>
      <c r="O176"/>
    </row>
    <row r="177" spans="1:15">
      <c r="A177"/>
      <c r="B177"/>
      <c r="C177"/>
      <c r="D177"/>
      <c r="E177"/>
      <c r="F177"/>
      <c r="G177"/>
      <c r="H177"/>
      <c r="I177"/>
      <c r="M177"/>
      <c r="N177"/>
      <c r="O177"/>
    </row>
    <row r="178" spans="1:15">
      <c r="A178"/>
      <c r="B178"/>
      <c r="C178"/>
      <c r="D178"/>
      <c r="E178"/>
      <c r="F178"/>
      <c r="G178"/>
      <c r="H178"/>
      <c r="I178"/>
      <c r="M178"/>
      <c r="N178"/>
      <c r="O178"/>
    </row>
    <row r="179" spans="1:15">
      <c r="A179"/>
      <c r="B179"/>
      <c r="C179"/>
      <c r="D179"/>
      <c r="E179"/>
      <c r="F179"/>
      <c r="G179"/>
      <c r="H179"/>
      <c r="I179"/>
      <c r="M179"/>
      <c r="N179"/>
      <c r="O179"/>
    </row>
    <row r="180" spans="1:15">
      <c r="A180"/>
      <c r="B180"/>
      <c r="C180"/>
      <c r="D180"/>
      <c r="E180"/>
      <c r="F180"/>
      <c r="G180"/>
      <c r="H180"/>
      <c r="I180"/>
      <c r="M180"/>
      <c r="N180"/>
      <c r="O180"/>
    </row>
    <row r="181" spans="1:15">
      <c r="A181"/>
      <c r="B181"/>
      <c r="C181"/>
      <c r="D181"/>
      <c r="E181"/>
      <c r="F181"/>
      <c r="G181"/>
      <c r="H181"/>
      <c r="I181"/>
      <c r="M181"/>
      <c r="N181"/>
      <c r="O181"/>
    </row>
    <row r="182" spans="1:15">
      <c r="A182"/>
      <c r="B182"/>
      <c r="C182"/>
      <c r="D182"/>
      <c r="E182"/>
      <c r="F182"/>
      <c r="G182"/>
      <c r="H182"/>
      <c r="I182"/>
      <c r="M182"/>
      <c r="N182"/>
      <c r="O182"/>
    </row>
    <row r="183" spans="1:15">
      <c r="A183"/>
      <c r="B183"/>
      <c r="C183"/>
      <c r="D183"/>
      <c r="E183"/>
      <c r="F183"/>
      <c r="G183"/>
      <c r="H183"/>
      <c r="I183"/>
      <c r="M183"/>
      <c r="N183"/>
      <c r="O183"/>
    </row>
    <row r="184" spans="1:15">
      <c r="A184"/>
      <c r="B184"/>
      <c r="C184"/>
      <c r="D184"/>
      <c r="E184"/>
      <c r="F184"/>
      <c r="G184"/>
      <c r="H184"/>
      <c r="I184"/>
      <c r="M184"/>
      <c r="N184"/>
      <c r="O184"/>
    </row>
    <row r="185" spans="1:15">
      <c r="A185"/>
      <c r="B185"/>
      <c r="C185"/>
      <c r="D185"/>
      <c r="E185"/>
      <c r="F185"/>
      <c r="G185"/>
      <c r="H185"/>
      <c r="I185"/>
      <c r="M185"/>
      <c r="N185"/>
      <c r="O185"/>
    </row>
    <row r="186" spans="1:15">
      <c r="A186"/>
      <c r="B186"/>
      <c r="C186"/>
      <c r="D186"/>
      <c r="E186"/>
      <c r="F186"/>
      <c r="G186"/>
      <c r="H186"/>
      <c r="I186"/>
      <c r="M186"/>
      <c r="N186"/>
      <c r="O186"/>
    </row>
    <row r="187" spans="1:15">
      <c r="A187"/>
      <c r="B187"/>
      <c r="C187"/>
      <c r="D187"/>
      <c r="E187"/>
      <c r="F187"/>
      <c r="G187"/>
      <c r="H187"/>
      <c r="I187"/>
      <c r="M187"/>
      <c r="N187"/>
      <c r="O187"/>
    </row>
    <row r="188" spans="1:15">
      <c r="A188"/>
      <c r="B188"/>
      <c r="C188"/>
      <c r="D188"/>
      <c r="E188"/>
      <c r="F188"/>
      <c r="G188"/>
      <c r="H188"/>
      <c r="I188"/>
      <c r="M188"/>
      <c r="N188"/>
      <c r="O188"/>
    </row>
    <row r="189" spans="1:15">
      <c r="A189"/>
      <c r="B189"/>
      <c r="C189"/>
      <c r="D189"/>
      <c r="E189"/>
      <c r="F189"/>
      <c r="G189"/>
      <c r="H189"/>
      <c r="I189"/>
      <c r="M189"/>
      <c r="N189"/>
      <c r="O189"/>
    </row>
    <row r="190" spans="1:15">
      <c r="A190"/>
      <c r="B190"/>
      <c r="C190"/>
      <c r="D190"/>
      <c r="E190"/>
      <c r="F190"/>
      <c r="G190"/>
      <c r="H190"/>
      <c r="I190"/>
      <c r="M190"/>
      <c r="N190"/>
      <c r="O190"/>
    </row>
    <row r="191" spans="1:15">
      <c r="A191"/>
      <c r="B191"/>
      <c r="C191"/>
      <c r="D191"/>
      <c r="E191"/>
      <c r="F191"/>
      <c r="G191"/>
      <c r="H191"/>
      <c r="I191"/>
      <c r="M191"/>
      <c r="N191"/>
      <c r="O191"/>
    </row>
    <row r="192" spans="1:15">
      <c r="A192"/>
      <c r="B192"/>
      <c r="C192"/>
      <c r="D192"/>
      <c r="E192"/>
      <c r="F192"/>
      <c r="G192"/>
      <c r="H192"/>
      <c r="I192"/>
      <c r="M192"/>
      <c r="N192"/>
      <c r="O192"/>
    </row>
    <row r="193" spans="1:15">
      <c r="A193"/>
      <c r="B193"/>
      <c r="C193"/>
      <c r="D193"/>
      <c r="E193"/>
      <c r="F193"/>
      <c r="G193"/>
      <c r="H193"/>
      <c r="I193"/>
      <c r="M193"/>
      <c r="N193"/>
      <c r="O193"/>
    </row>
    <row r="194" spans="1:15">
      <c r="A194"/>
      <c r="B194"/>
      <c r="C194"/>
      <c r="D194"/>
      <c r="E194"/>
      <c r="F194"/>
      <c r="G194"/>
      <c r="H194"/>
      <c r="I194"/>
      <c r="M194"/>
      <c r="N194"/>
      <c r="O194"/>
    </row>
    <row r="195" spans="1:15">
      <c r="A195"/>
      <c r="B195"/>
      <c r="C195"/>
      <c r="D195"/>
      <c r="E195"/>
      <c r="F195"/>
      <c r="G195"/>
      <c r="H195"/>
      <c r="I195"/>
      <c r="M195"/>
      <c r="N195"/>
      <c r="O195"/>
    </row>
    <row r="196" spans="1:15">
      <c r="A196"/>
      <c r="B196"/>
      <c r="C196"/>
      <c r="D196"/>
      <c r="E196"/>
      <c r="F196"/>
      <c r="G196"/>
      <c r="H196"/>
      <c r="I196"/>
      <c r="M196"/>
      <c r="N196"/>
      <c r="O196"/>
    </row>
    <row r="197" spans="1:15">
      <c r="A197"/>
      <c r="B197"/>
      <c r="C197"/>
      <c r="D197"/>
      <c r="E197"/>
      <c r="F197"/>
      <c r="G197"/>
      <c r="H197"/>
      <c r="I197"/>
      <c r="M197"/>
      <c r="N197"/>
      <c r="O197"/>
    </row>
    <row r="198" spans="1:15">
      <c r="A198"/>
      <c r="B198"/>
      <c r="C198"/>
      <c r="D198"/>
      <c r="E198"/>
      <c r="F198"/>
      <c r="G198"/>
      <c r="H198"/>
      <c r="I198"/>
      <c r="M198"/>
      <c r="N198"/>
      <c r="O198"/>
    </row>
    <row r="199" spans="1:15">
      <c r="A199"/>
      <c r="B199"/>
      <c r="C199"/>
      <c r="D199"/>
      <c r="E199"/>
      <c r="F199"/>
      <c r="G199"/>
      <c r="H199"/>
      <c r="I199"/>
      <c r="M199"/>
      <c r="N199"/>
      <c r="O199"/>
    </row>
    <row r="200" spans="1:15">
      <c r="A200"/>
      <c r="B200"/>
      <c r="C200"/>
      <c r="D200"/>
      <c r="E200"/>
      <c r="F200"/>
      <c r="G200"/>
      <c r="H200"/>
      <c r="I200"/>
      <c r="M200"/>
      <c r="N200"/>
      <c r="O200"/>
    </row>
    <row r="201" spans="1:15">
      <c r="A201"/>
      <c r="B201"/>
      <c r="C201"/>
      <c r="D201"/>
      <c r="E201"/>
      <c r="F201"/>
      <c r="G201"/>
      <c r="H201"/>
      <c r="I201"/>
      <c r="M201"/>
      <c r="N201"/>
      <c r="O201"/>
    </row>
    <row r="202" spans="1:15">
      <c r="A202"/>
      <c r="B202"/>
      <c r="C202"/>
      <c r="D202"/>
      <c r="E202"/>
      <c r="F202"/>
      <c r="G202"/>
      <c r="H202"/>
      <c r="I202"/>
      <c r="M202"/>
      <c r="N202"/>
      <c r="O202"/>
    </row>
    <row r="203" spans="1:15">
      <c r="A203"/>
      <c r="B203"/>
      <c r="C203"/>
      <c r="D203"/>
      <c r="E203"/>
      <c r="F203"/>
      <c r="G203"/>
      <c r="H203"/>
      <c r="I203"/>
      <c r="M203"/>
      <c r="N203"/>
      <c r="O203"/>
    </row>
    <row r="204" spans="1:15">
      <c r="A204"/>
      <c r="B204"/>
      <c r="C204"/>
      <c r="D204"/>
      <c r="E204"/>
      <c r="F204"/>
      <c r="G204"/>
      <c r="H204"/>
      <c r="I204"/>
      <c r="M204"/>
      <c r="N204"/>
      <c r="O204"/>
    </row>
    <row r="205" spans="1:15">
      <c r="A205"/>
      <c r="B205"/>
      <c r="C205"/>
      <c r="D205"/>
      <c r="E205"/>
      <c r="F205"/>
      <c r="G205"/>
      <c r="H205"/>
      <c r="I205"/>
      <c r="M205"/>
      <c r="N205"/>
      <c r="O205"/>
    </row>
    <row r="206" spans="1:15">
      <c r="A206"/>
      <c r="B206"/>
      <c r="C206"/>
      <c r="D206"/>
      <c r="E206"/>
      <c r="F206"/>
      <c r="G206"/>
      <c r="H206"/>
      <c r="I206"/>
      <c r="M206"/>
      <c r="N206"/>
      <c r="O206"/>
    </row>
    <row r="207" spans="1:15">
      <c r="A207"/>
      <c r="B207"/>
      <c r="C207"/>
      <c r="D207"/>
      <c r="E207"/>
      <c r="F207"/>
      <c r="G207"/>
      <c r="H207"/>
      <c r="I207"/>
      <c r="M207"/>
      <c r="N207"/>
      <c r="O207"/>
    </row>
    <row r="208" spans="1:15">
      <c r="A208"/>
      <c r="B208"/>
      <c r="C208"/>
      <c r="D208"/>
      <c r="E208"/>
      <c r="F208"/>
      <c r="G208"/>
      <c r="H208"/>
      <c r="I208"/>
      <c r="M208"/>
      <c r="N208"/>
      <c r="O208"/>
    </row>
    <row r="209" spans="1:15">
      <c r="A209"/>
      <c r="B209"/>
      <c r="C209"/>
      <c r="D209"/>
      <c r="E209"/>
      <c r="F209"/>
      <c r="G209"/>
      <c r="H209"/>
      <c r="I209"/>
      <c r="M209"/>
      <c r="N209"/>
      <c r="O209"/>
    </row>
    <row r="210" spans="1:15">
      <c r="A210"/>
      <c r="B210"/>
      <c r="C210"/>
      <c r="D210"/>
      <c r="E210"/>
      <c r="F210"/>
      <c r="G210"/>
      <c r="H210"/>
      <c r="I210"/>
      <c r="M210"/>
      <c r="N210"/>
      <c r="O210"/>
    </row>
    <row r="211" spans="1:15">
      <c r="A211"/>
      <c r="B211"/>
      <c r="C211"/>
      <c r="D211"/>
      <c r="E211"/>
      <c r="F211"/>
      <c r="G211"/>
      <c r="H211"/>
      <c r="I211"/>
      <c r="M211"/>
      <c r="N211"/>
      <c r="O211"/>
    </row>
    <row r="212" spans="1:15">
      <c r="A212"/>
      <c r="B212"/>
      <c r="C212"/>
      <c r="D212"/>
      <c r="E212"/>
      <c r="F212"/>
      <c r="G212"/>
      <c r="H212"/>
      <c r="I212"/>
      <c r="M212"/>
      <c r="N212"/>
      <c r="O212"/>
    </row>
    <row r="213" spans="1:15">
      <c r="A213"/>
      <c r="B213"/>
      <c r="C213"/>
      <c r="D213"/>
      <c r="E213"/>
      <c r="F213"/>
      <c r="G213"/>
      <c r="H213"/>
      <c r="I213"/>
      <c r="M213"/>
      <c r="N213"/>
      <c r="O213"/>
    </row>
    <row r="214" spans="1:15">
      <c r="A214"/>
      <c r="B214"/>
      <c r="C214"/>
      <c r="D214"/>
      <c r="E214"/>
      <c r="F214"/>
      <c r="G214"/>
      <c r="H214"/>
      <c r="I214"/>
      <c r="M214"/>
      <c r="N214"/>
      <c r="O214"/>
    </row>
    <row r="215" spans="1:15">
      <c r="A215"/>
      <c r="B215"/>
      <c r="C215"/>
      <c r="D215"/>
      <c r="E215"/>
      <c r="F215"/>
      <c r="G215"/>
      <c r="H215"/>
      <c r="I215"/>
      <c r="M215"/>
      <c r="N215"/>
      <c r="O215"/>
    </row>
    <row r="216" spans="1:15">
      <c r="A216"/>
      <c r="B216"/>
      <c r="C216"/>
      <c r="D216"/>
      <c r="E216"/>
      <c r="F216"/>
      <c r="G216"/>
      <c r="H216"/>
      <c r="I216"/>
      <c r="M216"/>
      <c r="N216"/>
      <c r="O216"/>
    </row>
    <row r="217" spans="1:15">
      <c r="A217"/>
      <c r="B217"/>
      <c r="C217"/>
      <c r="D217"/>
      <c r="E217"/>
      <c r="F217"/>
      <c r="G217"/>
      <c r="H217"/>
      <c r="I217"/>
      <c r="M217"/>
      <c r="N217"/>
      <c r="O217"/>
    </row>
    <row r="218" spans="1:15">
      <c r="A218"/>
      <c r="B218"/>
      <c r="C218"/>
      <c r="D218"/>
      <c r="E218"/>
      <c r="F218"/>
      <c r="G218"/>
      <c r="H218"/>
      <c r="I218"/>
      <c r="M218"/>
      <c r="N218"/>
      <c r="O218"/>
    </row>
    <row r="219" spans="1:15">
      <c r="A219"/>
      <c r="B219"/>
      <c r="C219"/>
      <c r="D219"/>
      <c r="E219"/>
      <c r="F219"/>
      <c r="G219"/>
      <c r="H219"/>
      <c r="I219"/>
      <c r="M219"/>
      <c r="N219"/>
      <c r="O219"/>
    </row>
    <row r="220" spans="1:15">
      <c r="A220"/>
      <c r="B220"/>
      <c r="C220"/>
      <c r="D220"/>
      <c r="E220"/>
      <c r="F220"/>
      <c r="G220"/>
      <c r="H220"/>
      <c r="I220"/>
      <c r="M220"/>
      <c r="N220"/>
      <c r="O220"/>
    </row>
    <row r="221" spans="1:15">
      <c r="A221"/>
      <c r="B221"/>
      <c r="C221"/>
      <c r="D221"/>
      <c r="E221"/>
      <c r="F221"/>
      <c r="G221"/>
      <c r="H221"/>
      <c r="I221"/>
      <c r="M221"/>
      <c r="N221"/>
      <c r="O221"/>
    </row>
    <row r="222" spans="1:15">
      <c r="A222"/>
      <c r="B222"/>
      <c r="C222"/>
      <c r="D222"/>
      <c r="E222"/>
      <c r="F222"/>
      <c r="G222"/>
      <c r="H222"/>
      <c r="I222"/>
      <c r="M222"/>
      <c r="N222"/>
      <c r="O222"/>
    </row>
    <row r="223" spans="1:15">
      <c r="A223"/>
      <c r="B223"/>
      <c r="C223"/>
      <c r="D223"/>
      <c r="E223"/>
      <c r="F223"/>
      <c r="G223"/>
      <c r="H223"/>
      <c r="I223"/>
      <c r="M223"/>
      <c r="N223"/>
      <c r="O223"/>
    </row>
    <row r="224" spans="1:15">
      <c r="A224"/>
      <c r="B224"/>
      <c r="C224"/>
      <c r="D224"/>
      <c r="E224"/>
      <c r="F224"/>
      <c r="G224"/>
      <c r="H224"/>
      <c r="I224"/>
      <c r="M224"/>
      <c r="N224"/>
      <c r="O224"/>
    </row>
    <row r="225" spans="1:15">
      <c r="A225"/>
      <c r="B225"/>
      <c r="C225"/>
      <c r="D225"/>
      <c r="E225"/>
      <c r="F225"/>
      <c r="G225"/>
      <c r="H225"/>
      <c r="I225"/>
      <c r="M225"/>
      <c r="N225"/>
      <c r="O225"/>
    </row>
    <row r="226" spans="1:15">
      <c r="A226"/>
      <c r="B226"/>
      <c r="C226"/>
      <c r="D226"/>
      <c r="E226"/>
      <c r="F226"/>
      <c r="G226"/>
      <c r="H226"/>
      <c r="I226"/>
      <c r="M226"/>
      <c r="N226"/>
      <c r="O226"/>
    </row>
    <row r="227" spans="1:15">
      <c r="A227"/>
      <c r="B227"/>
      <c r="C227"/>
      <c r="D227"/>
      <c r="E227"/>
      <c r="F227"/>
      <c r="G227"/>
      <c r="H227"/>
      <c r="I227"/>
      <c r="M227"/>
      <c r="N227"/>
      <c r="O227"/>
    </row>
    <row r="228" spans="1:15">
      <c r="A228"/>
      <c r="B228"/>
      <c r="C228"/>
      <c r="D228"/>
      <c r="E228"/>
      <c r="F228"/>
      <c r="G228"/>
      <c r="H228"/>
      <c r="I228"/>
      <c r="M228"/>
      <c r="N228"/>
      <c r="O228"/>
    </row>
    <row r="229" spans="1:15">
      <c r="A229"/>
      <c r="B229"/>
      <c r="C229"/>
      <c r="D229"/>
      <c r="E229"/>
      <c r="F229"/>
      <c r="G229"/>
      <c r="H229"/>
      <c r="I229"/>
      <c r="M229"/>
      <c r="N229"/>
      <c r="O229"/>
    </row>
    <row r="230" spans="1:15">
      <c r="A230"/>
      <c r="B230"/>
      <c r="C230"/>
      <c r="D230"/>
      <c r="E230"/>
      <c r="F230"/>
      <c r="G230"/>
      <c r="H230"/>
      <c r="I230"/>
      <c r="M230"/>
      <c r="N230"/>
      <c r="O230"/>
    </row>
    <row r="231" spans="1:15">
      <c r="A231"/>
      <c r="B231"/>
      <c r="C231"/>
      <c r="D231"/>
      <c r="E231"/>
      <c r="F231"/>
      <c r="G231"/>
      <c r="H231"/>
      <c r="I231"/>
      <c r="M231"/>
      <c r="N231"/>
      <c r="O231"/>
    </row>
    <row r="232" spans="1:15">
      <c r="A232"/>
      <c r="B232"/>
      <c r="C232"/>
      <c r="D232"/>
      <c r="E232"/>
      <c r="F232"/>
      <c r="G232"/>
      <c r="H232"/>
      <c r="I232"/>
      <c r="M232"/>
      <c r="N232"/>
      <c r="O232"/>
    </row>
    <row r="233" spans="1:15">
      <c r="A233"/>
      <c r="B233"/>
      <c r="C233"/>
      <c r="D233"/>
      <c r="E233"/>
      <c r="F233"/>
      <c r="G233"/>
      <c r="H233"/>
      <c r="I233"/>
      <c r="M233"/>
      <c r="N233"/>
      <c r="O233"/>
    </row>
    <row r="234" spans="1:15">
      <c r="A234"/>
      <c r="B234"/>
      <c r="C234"/>
      <c r="D234"/>
      <c r="E234"/>
      <c r="F234"/>
      <c r="G234"/>
      <c r="H234"/>
      <c r="I234"/>
      <c r="M234"/>
      <c r="N234"/>
      <c r="O234"/>
    </row>
    <row r="235" spans="1:15">
      <c r="A235"/>
      <c r="B235"/>
      <c r="C235"/>
      <c r="D235"/>
      <c r="E235"/>
      <c r="F235"/>
      <c r="G235"/>
      <c r="H235"/>
      <c r="I235"/>
      <c r="M235"/>
      <c r="N235"/>
      <c r="O235"/>
    </row>
    <row r="236" spans="1:15">
      <c r="A236"/>
      <c r="B236"/>
      <c r="C236"/>
      <c r="D236"/>
      <c r="E236"/>
      <c r="F236"/>
      <c r="G236"/>
      <c r="H236"/>
      <c r="I236"/>
      <c r="M236"/>
      <c r="N236"/>
      <c r="O236"/>
    </row>
    <row r="237" spans="1:15">
      <c r="A237"/>
      <c r="B237"/>
      <c r="C237"/>
      <c r="D237"/>
      <c r="E237"/>
      <c r="F237"/>
      <c r="G237"/>
      <c r="H237"/>
      <c r="I237"/>
      <c r="M237"/>
      <c r="N237"/>
      <c r="O237"/>
    </row>
    <row r="238" spans="1:15">
      <c r="A238"/>
      <c r="B238"/>
      <c r="C238"/>
      <c r="D238"/>
      <c r="E238"/>
      <c r="F238"/>
      <c r="G238"/>
      <c r="H238"/>
      <c r="I238"/>
      <c r="M238"/>
      <c r="N238"/>
      <c r="O238"/>
    </row>
    <row r="239" spans="1:15">
      <c r="A239"/>
      <c r="B239"/>
      <c r="C239"/>
      <c r="D239"/>
      <c r="E239"/>
      <c r="F239"/>
      <c r="G239"/>
      <c r="H239"/>
      <c r="I239"/>
      <c r="M239"/>
      <c r="N239"/>
      <c r="O239"/>
    </row>
    <row r="240" spans="1:15">
      <c r="A240"/>
      <c r="B240"/>
      <c r="C240"/>
      <c r="D240"/>
      <c r="E240"/>
      <c r="F240"/>
      <c r="G240"/>
      <c r="H240"/>
      <c r="I240"/>
      <c r="M240"/>
      <c r="N240"/>
      <c r="O240"/>
    </row>
  </sheetData>
  <autoFilter ref="A1:O120" xr:uid="{00000000-0009-0000-0000-000007000000}"/>
  <mergeCells count="384">
    <mergeCell ref="L90:L91"/>
    <mergeCell ref="C92:C93"/>
    <mergeCell ref="I92:I93"/>
    <mergeCell ref="K92:K93"/>
    <mergeCell ref="L92:L93"/>
    <mergeCell ref="A90:A91"/>
    <mergeCell ref="B90:B91"/>
    <mergeCell ref="I90:I91"/>
    <mergeCell ref="K90:K91"/>
    <mergeCell ref="C78:C79"/>
    <mergeCell ref="I78:I79"/>
    <mergeCell ref="K78:K79"/>
    <mergeCell ref="A84:A85"/>
    <mergeCell ref="B88:B89"/>
    <mergeCell ref="C88:C89"/>
    <mergeCell ref="I82:I83"/>
    <mergeCell ref="O88:O89"/>
    <mergeCell ref="I88:I89"/>
    <mergeCell ref="K88:K89"/>
    <mergeCell ref="L88:L89"/>
    <mergeCell ref="B80:B81"/>
    <mergeCell ref="C80:C81"/>
    <mergeCell ref="I80:I81"/>
    <mergeCell ref="N84:N85"/>
    <mergeCell ref="N86:N87"/>
    <mergeCell ref="N82:N83"/>
    <mergeCell ref="N78:N79"/>
    <mergeCell ref="N80:N81"/>
    <mergeCell ref="N88:N89"/>
    <mergeCell ref="N90:N91"/>
    <mergeCell ref="K82:K83"/>
    <mergeCell ref="O86:O87"/>
    <mergeCell ref="L82:L83"/>
    <mergeCell ref="N92:N93"/>
    <mergeCell ref="C90:C91"/>
    <mergeCell ref="A86:A87"/>
    <mergeCell ref="B86:B87"/>
    <mergeCell ref="C86:C87"/>
    <mergeCell ref="I86:I87"/>
    <mergeCell ref="K86:K87"/>
    <mergeCell ref="L86:L87"/>
    <mergeCell ref="A88:A89"/>
    <mergeCell ref="O92:O93"/>
    <mergeCell ref="B84:B85"/>
    <mergeCell ref="C84:C85"/>
    <mergeCell ref="I84:I85"/>
    <mergeCell ref="K84:K85"/>
    <mergeCell ref="L84:L85"/>
    <mergeCell ref="A82:A83"/>
    <mergeCell ref="B82:B83"/>
    <mergeCell ref="C82:C83"/>
    <mergeCell ref="K80:K81"/>
    <mergeCell ref="L80:L81"/>
    <mergeCell ref="O78:O79"/>
    <mergeCell ref="O80:O81"/>
    <mergeCell ref="A92:A93"/>
    <mergeCell ref="B92:B93"/>
    <mergeCell ref="A80:A81"/>
    <mergeCell ref="B78:B79"/>
    <mergeCell ref="A72:A73"/>
    <mergeCell ref="B72:B73"/>
    <mergeCell ref="A70:A71"/>
    <mergeCell ref="B70:B71"/>
    <mergeCell ref="A74:A75"/>
    <mergeCell ref="B74:B75"/>
    <mergeCell ref="A78:A79"/>
    <mergeCell ref="O70:O71"/>
    <mergeCell ref="C70:C71"/>
    <mergeCell ref="I70:I71"/>
    <mergeCell ref="K70:K71"/>
    <mergeCell ref="L70:L71"/>
    <mergeCell ref="L74:L75"/>
    <mergeCell ref="N72:N73"/>
    <mergeCell ref="C76:C77"/>
    <mergeCell ref="I76:I77"/>
    <mergeCell ref="K76:K77"/>
    <mergeCell ref="N74:N75"/>
    <mergeCell ref="K74:K75"/>
    <mergeCell ref="C74:C75"/>
    <mergeCell ref="I74:I75"/>
    <mergeCell ref="L76:L77"/>
    <mergeCell ref="A68:A69"/>
    <mergeCell ref="B68:B69"/>
    <mergeCell ref="A66:A67"/>
    <mergeCell ref="B66:B67"/>
    <mergeCell ref="K66:K67"/>
    <mergeCell ref="C68:C69"/>
    <mergeCell ref="C66:C67"/>
    <mergeCell ref="I62:I63"/>
    <mergeCell ref="N62:N63"/>
    <mergeCell ref="N66:N67"/>
    <mergeCell ref="L64:L65"/>
    <mergeCell ref="I68:I69"/>
    <mergeCell ref="K68:K69"/>
    <mergeCell ref="L68:L69"/>
    <mergeCell ref="N64:N65"/>
    <mergeCell ref="L62:L63"/>
    <mergeCell ref="N46:N47"/>
    <mergeCell ref="N48:N49"/>
    <mergeCell ref="N50:N51"/>
    <mergeCell ref="N52:N53"/>
    <mergeCell ref="N54:N55"/>
    <mergeCell ref="L54:L55"/>
    <mergeCell ref="L66:L67"/>
    <mergeCell ref="C56:C57"/>
    <mergeCell ref="I56:I57"/>
    <mergeCell ref="N56:N57"/>
    <mergeCell ref="K50:K51"/>
    <mergeCell ref="L50:L51"/>
    <mergeCell ref="A48:A49"/>
    <mergeCell ref="I52:I53"/>
    <mergeCell ref="C50:C51"/>
    <mergeCell ref="I50:I51"/>
    <mergeCell ref="O62:O63"/>
    <mergeCell ref="O64:O65"/>
    <mergeCell ref="O66:O67"/>
    <mergeCell ref="N60:N61"/>
    <mergeCell ref="N70:N71"/>
    <mergeCell ref="I44:I45"/>
    <mergeCell ref="K44:K45"/>
    <mergeCell ref="L44:L45"/>
    <mergeCell ref="I48:I49"/>
    <mergeCell ref="K48:K49"/>
    <mergeCell ref="K52:K53"/>
    <mergeCell ref="L52:L53"/>
    <mergeCell ref="A50:A51"/>
    <mergeCell ref="B50:B51"/>
    <mergeCell ref="B46:B47"/>
    <mergeCell ref="C46:C47"/>
    <mergeCell ref="I46:I47"/>
    <mergeCell ref="L48:L49"/>
    <mergeCell ref="A46:A47"/>
    <mergeCell ref="A44:A45"/>
    <mergeCell ref="B44:B45"/>
    <mergeCell ref="C44:C45"/>
    <mergeCell ref="K46:K47"/>
    <mergeCell ref="L46:L47"/>
    <mergeCell ref="A52:A53"/>
    <mergeCell ref="B52:B53"/>
    <mergeCell ref="C52:C53"/>
    <mergeCell ref="L40:L41"/>
    <mergeCell ref="A38:A39"/>
    <mergeCell ref="A42:A43"/>
    <mergeCell ref="B42:B43"/>
    <mergeCell ref="C42:C43"/>
    <mergeCell ref="I42:I43"/>
    <mergeCell ref="K42:K43"/>
    <mergeCell ref="L42:L43"/>
    <mergeCell ref="A40:A41"/>
    <mergeCell ref="B38:B39"/>
    <mergeCell ref="C38:C39"/>
    <mergeCell ref="I38:I39"/>
    <mergeCell ref="O38:O39"/>
    <mergeCell ref="O40:O41"/>
    <mergeCell ref="O42:O43"/>
    <mergeCell ref="N2:N3"/>
    <mergeCell ref="N4:N5"/>
    <mergeCell ref="N6:N7"/>
    <mergeCell ref="N8:N9"/>
    <mergeCell ref="N10:N11"/>
    <mergeCell ref="N12:N13"/>
    <mergeCell ref="N14:N15"/>
    <mergeCell ref="N16:N17"/>
    <mergeCell ref="L38:L39"/>
    <mergeCell ref="N34:N35"/>
    <mergeCell ref="N36:N37"/>
    <mergeCell ref="O36:O37"/>
    <mergeCell ref="O34:O35"/>
    <mergeCell ref="K6:K7"/>
    <mergeCell ref="L6:L7"/>
    <mergeCell ref="A24:A25"/>
    <mergeCell ref="B24:B25"/>
    <mergeCell ref="C24:C25"/>
    <mergeCell ref="I24:I25"/>
    <mergeCell ref="K24:K25"/>
    <mergeCell ref="L24:L25"/>
    <mergeCell ref="A22:A23"/>
    <mergeCell ref="B22:B23"/>
    <mergeCell ref="C22:C23"/>
    <mergeCell ref="I22:I23"/>
    <mergeCell ref="K22:K23"/>
    <mergeCell ref="L22:L23"/>
    <mergeCell ref="N26:N27"/>
    <mergeCell ref="N28:N29"/>
    <mergeCell ref="N30:N31"/>
    <mergeCell ref="B26:B27"/>
    <mergeCell ref="N32:N33"/>
    <mergeCell ref="I30:I31"/>
    <mergeCell ref="K30:K31"/>
    <mergeCell ref="L30:L31"/>
    <mergeCell ref="A32:A33"/>
    <mergeCell ref="B32:B33"/>
    <mergeCell ref="C32:C33"/>
    <mergeCell ref="B30:B31"/>
    <mergeCell ref="O30:O31"/>
    <mergeCell ref="O32:O33"/>
    <mergeCell ref="K10:K11"/>
    <mergeCell ref="L10:L11"/>
    <mergeCell ref="K38:K39"/>
    <mergeCell ref="L96:L97"/>
    <mergeCell ref="A94:A95"/>
    <mergeCell ref="B94:B95"/>
    <mergeCell ref="C94:C95"/>
    <mergeCell ref="I94:I95"/>
    <mergeCell ref="K94:K95"/>
    <mergeCell ref="L94:L95"/>
    <mergeCell ref="O94:O95"/>
    <mergeCell ref="N96:N97"/>
    <mergeCell ref="A96:A97"/>
    <mergeCell ref="B96:B97"/>
    <mergeCell ref="C96:C97"/>
    <mergeCell ref="I96:I97"/>
    <mergeCell ref="K96:K97"/>
    <mergeCell ref="N94:N95"/>
    <mergeCell ref="O96:O97"/>
    <mergeCell ref="B54:B55"/>
    <mergeCell ref="C54:C55"/>
    <mergeCell ref="I54:I55"/>
    <mergeCell ref="K54:K55"/>
    <mergeCell ref="A12:A13"/>
    <mergeCell ref="N22:N23"/>
    <mergeCell ref="N24:N25"/>
    <mergeCell ref="L20:L21"/>
    <mergeCell ref="A18:A19"/>
    <mergeCell ref="B18:B19"/>
    <mergeCell ref="C18:C19"/>
    <mergeCell ref="I18:I19"/>
    <mergeCell ref="K18:K19"/>
    <mergeCell ref="L18:L19"/>
    <mergeCell ref="O14:O15"/>
    <mergeCell ref="C14:C15"/>
    <mergeCell ref="B20:B21"/>
    <mergeCell ref="C20:C21"/>
    <mergeCell ref="I20:I21"/>
    <mergeCell ref="K20:K21"/>
    <mergeCell ref="A14:A15"/>
    <mergeCell ref="I32:I33"/>
    <mergeCell ref="K32:K33"/>
    <mergeCell ref="L32:L33"/>
    <mergeCell ref="A30:A31"/>
    <mergeCell ref="A34:A35"/>
    <mergeCell ref="A16:A17"/>
    <mergeCell ref="C36:C37"/>
    <mergeCell ref="I36:I37"/>
    <mergeCell ref="K36:K37"/>
    <mergeCell ref="L36:L37"/>
    <mergeCell ref="A26:A27"/>
    <mergeCell ref="B34:B35"/>
    <mergeCell ref="C34:C35"/>
    <mergeCell ref="I34:I35"/>
    <mergeCell ref="K34:K35"/>
    <mergeCell ref="L34:L35"/>
    <mergeCell ref="C26:C27"/>
    <mergeCell ref="I26:I27"/>
    <mergeCell ref="K26:K27"/>
    <mergeCell ref="L26:L27"/>
    <mergeCell ref="A36:A37"/>
    <mergeCell ref="B36:B37"/>
    <mergeCell ref="C30:C31"/>
    <mergeCell ref="O16:O17"/>
    <mergeCell ref="O18:O19"/>
    <mergeCell ref="A2:A3"/>
    <mergeCell ref="B2:B3"/>
    <mergeCell ref="C2:C3"/>
    <mergeCell ref="I2:I3"/>
    <mergeCell ref="K2:K3"/>
    <mergeCell ref="L2:L3"/>
    <mergeCell ref="N20:N21"/>
    <mergeCell ref="O20:O21"/>
    <mergeCell ref="B16:B17"/>
    <mergeCell ref="C16:C17"/>
    <mergeCell ref="I16:I17"/>
    <mergeCell ref="K16:K17"/>
    <mergeCell ref="L16:L17"/>
    <mergeCell ref="N18:N19"/>
    <mergeCell ref="A8:A9"/>
    <mergeCell ref="I14:I15"/>
    <mergeCell ref="K14:K15"/>
    <mergeCell ref="L14:L15"/>
    <mergeCell ref="A20:A21"/>
    <mergeCell ref="A4:A5"/>
    <mergeCell ref="B4:B5"/>
    <mergeCell ref="C4:C5"/>
    <mergeCell ref="I4:I5"/>
    <mergeCell ref="A6:A7"/>
    <mergeCell ref="I12:I13"/>
    <mergeCell ref="K12:K13"/>
    <mergeCell ref="L12:L13"/>
    <mergeCell ref="A10:A11"/>
    <mergeCell ref="B10:B11"/>
    <mergeCell ref="C10:C11"/>
    <mergeCell ref="I10:I11"/>
    <mergeCell ref="K4:K5"/>
    <mergeCell ref="L4:L5"/>
    <mergeCell ref="B6:B7"/>
    <mergeCell ref="C6:C7"/>
    <mergeCell ref="I6:I7"/>
    <mergeCell ref="B12:B13"/>
    <mergeCell ref="C12:C13"/>
    <mergeCell ref="B8:B9"/>
    <mergeCell ref="C8:C9"/>
    <mergeCell ref="I8:I9"/>
    <mergeCell ref="K8:K9"/>
    <mergeCell ref="L8:L9"/>
    <mergeCell ref="O2:O3"/>
    <mergeCell ref="O4:O5"/>
    <mergeCell ref="O6:O7"/>
    <mergeCell ref="O8:O9"/>
    <mergeCell ref="O10:O11"/>
    <mergeCell ref="O12:O13"/>
    <mergeCell ref="A28:A29"/>
    <mergeCell ref="B28:B29"/>
    <mergeCell ref="C28:C29"/>
    <mergeCell ref="I28:I29"/>
    <mergeCell ref="K28:K29"/>
    <mergeCell ref="L28:L29"/>
    <mergeCell ref="O22:O23"/>
    <mergeCell ref="O24:O25"/>
    <mergeCell ref="O26:O27"/>
    <mergeCell ref="O28:O29"/>
    <mergeCell ref="B14:B15"/>
    <mergeCell ref="O44:O45"/>
    <mergeCell ref="O46:O47"/>
    <mergeCell ref="O48:O49"/>
    <mergeCell ref="O50:O51"/>
    <mergeCell ref="O52:O53"/>
    <mergeCell ref="O60:O61"/>
    <mergeCell ref="N38:N39"/>
    <mergeCell ref="N40:N41"/>
    <mergeCell ref="N42:N43"/>
    <mergeCell ref="N44:N45"/>
    <mergeCell ref="C40:C41"/>
    <mergeCell ref="I40:I41"/>
    <mergeCell ref="K40:K41"/>
    <mergeCell ref="K56:K57"/>
    <mergeCell ref="L56:L57"/>
    <mergeCell ref="A54:A55"/>
    <mergeCell ref="B48:B49"/>
    <mergeCell ref="B40:B41"/>
    <mergeCell ref="A56:A57"/>
    <mergeCell ref="B56:B57"/>
    <mergeCell ref="L58:L59"/>
    <mergeCell ref="I60:I61"/>
    <mergeCell ref="A64:A65"/>
    <mergeCell ref="O54:O55"/>
    <mergeCell ref="K62:K63"/>
    <mergeCell ref="O56:O57"/>
    <mergeCell ref="O58:O59"/>
    <mergeCell ref="K60:K61"/>
    <mergeCell ref="B60:B61"/>
    <mergeCell ref="C60:C61"/>
    <mergeCell ref="K64:K65"/>
    <mergeCell ref="A58:A59"/>
    <mergeCell ref="A62:A63"/>
    <mergeCell ref="B64:B65"/>
    <mergeCell ref="B58:B59"/>
    <mergeCell ref="C58:C59"/>
    <mergeCell ref="I58:I59"/>
    <mergeCell ref="K58:K59"/>
    <mergeCell ref="N58:N59"/>
    <mergeCell ref="C48:C49"/>
    <mergeCell ref="L60:L61"/>
    <mergeCell ref="O90:O91"/>
    <mergeCell ref="L78:L79"/>
    <mergeCell ref="A76:A77"/>
    <mergeCell ref="B76:B77"/>
    <mergeCell ref="O82:O83"/>
    <mergeCell ref="O84:O85"/>
    <mergeCell ref="O76:O77"/>
    <mergeCell ref="O72:O73"/>
    <mergeCell ref="O68:O69"/>
    <mergeCell ref="O74:O75"/>
    <mergeCell ref="N76:N77"/>
    <mergeCell ref="C72:C73"/>
    <mergeCell ref="I72:I73"/>
    <mergeCell ref="K72:K73"/>
    <mergeCell ref="L72:L73"/>
    <mergeCell ref="N68:N69"/>
    <mergeCell ref="B62:B63"/>
    <mergeCell ref="C62:C63"/>
    <mergeCell ref="I66:I67"/>
    <mergeCell ref="C64:C65"/>
    <mergeCell ref="I64:I65"/>
    <mergeCell ref="A60:A61"/>
  </mergeCells>
  <conditionalFormatting sqref="N241:N1048576 J241:L1048576 J1:L97 N1:N97">
    <cfRule type="containsText" dxfId="838" priority="10" operator="containsText" text="In Progress">
      <formula>NOT(ISERROR(SEARCH("In Progress",J1)))</formula>
    </cfRule>
  </conditionalFormatting>
  <conditionalFormatting sqref="J241:L1048576 J1:L97">
    <cfRule type="containsText" dxfId="837" priority="4" operator="containsText" text="Review">
      <formula>NOT(ISERROR(SEARCH("Review",J1)))</formula>
    </cfRule>
    <cfRule type="containsText" dxfId="836" priority="5" operator="containsText" text="Ignore">
      <formula>NOT(ISERROR(SEARCH("Ignore",J1)))</formula>
    </cfRule>
    <cfRule type="containsText" dxfId="835" priority="6" operator="containsText" text="Other">
      <formula>NOT(ISERROR(SEARCH("Other",J1)))</formula>
    </cfRule>
    <cfRule type="containsText" dxfId="834" priority="7" operator="containsText" text="Incomplete">
      <formula>NOT(ISERROR(SEARCH("Incomplete",J1)))</formula>
    </cfRule>
    <cfRule type="containsText" dxfId="833" priority="8" operator="containsText" text="Untraceable">
      <formula>NOT(ISERROR(SEARCH("Untraceable",J1)))</formula>
    </cfRule>
    <cfRule type="containsText" dxfId="832" priority="9" operator="containsText" text="Completed">
      <formula>NOT(ISERROR(SEARCH("Completed",J1)))</formula>
    </cfRule>
  </conditionalFormatting>
  <conditionalFormatting sqref="N241:N1048576 N1:N97">
    <cfRule type="containsText" dxfId="831" priority="2" operator="containsText" text="No">
      <formula>NOT(ISERROR(SEARCH("No",N1)))</formula>
    </cfRule>
    <cfRule type="containsText" dxfId="830" priority="3" operator="containsText" text="Yes">
      <formula>NOT(ISERROR(SEARCH("Yes",N1)))</formula>
    </cfRule>
  </conditionalFormatting>
  <conditionalFormatting sqref="J1:L1048576">
    <cfRule type="containsText" dxfId="829" priority="1" operator="containsText" text="Waiting">
      <formula>NOT(ISERROR(SEARCH("Waiting",J1)))</formula>
    </cfRule>
  </conditionalFormatting>
  <dataValidations count="7">
    <dataValidation type="list" allowBlank="1" showInputMessage="1" showErrorMessage="1" sqref="L241:L1048576 L2:L97" xr:uid="{00000000-0002-0000-0700-000000000000}">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6" xr:uid="{00000000-0002-0000-0700-000001000000}">
      <formula1>"Yes, No, In Progress"</formula1>
    </dataValidation>
    <dataValidation type="list" allowBlank="1" showInputMessage="1" sqref="G70:I71 G2:I3 G4:I5 G6:I7 G8:I9 G10:I11 G12:I13 G14:I15 G16:I17 G18:I19 G20:I21 G22:I23 G24:I25 G26:I27 G28:I29 G30:I31 G32:I33 G34:I35 G36:I37 G38:I39 G40:I41 G42:I43 G44:I45 G46:I47 G48:I49 G50:I51 G52:I53 G54:I55 G56:I57 G58:I59 G60:I61 G62:I63 G64:I65 G66:I67 G68:I69 G72:H73 G74:H75 G76:H77 G78:H79 G80:H81 G82:H83 G84:H85 G86:H87 G88:H89 G90:H91 G92:H93 G94:H95 G96:H97" xr:uid="{00000000-0002-0000-0700-000002000000}">
      <formula1>"Ø,=TODAY()"</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xr:uid="{00000000-0002-0000-0700-000003000000}">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E94:E95 E96:E97" xr:uid="{00000000-0002-0000-0700-000004000000}">
      <formula1>"Manual,Auto,Semi-Auto"</formula1>
    </dataValidation>
    <dataValidation type="list" allowBlank="1" showInputMessage="1" sqref="I72:I73 I74:I75 I76:I77 I78:I79 I80:I81 I82:I83 I84:I85 I86:I87 I88:I89 I90:I91 I92:I93 I94:I95 I96:I97" xr:uid="{00000000-0002-0000-0700-000005000000}">
      <formula1>"Ø, =TODAY()"</formula1>
    </dataValidation>
    <dataValidation type="list" allowBlank="1" showInputMessage="1" showErrorMessage="1" sqref="J241:K1048576 J2:K97" xr:uid="{00000000-0002-0000-0700-000006000000}">
      <formula1>"In Progress, Completed, Untraceable, Incomplete, Other, Review, Waiting"</formula1>
    </dataValidation>
  </dataValidations>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75"/>
  <sheetViews>
    <sheetView topLeftCell="B1" zoomScale="90" zoomScaleNormal="90" workbookViewId="0" xr3:uid="{44B22561-5205-5C8A-B808-2C70100D228F}">
      <pane ySplit="1" topLeftCell="A18" activePane="bottomLeft" state="frozen"/>
      <selection pane="bottomLeft" activeCell="A58" sqref="A58:XFD58"/>
      <selection activeCell="A86" sqref="A86:P86"/>
    </sheetView>
  </sheetViews>
  <sheetFormatPr defaultRowHeight="15"/>
  <cols>
    <col min="1" max="1" width="18.5703125" style="3" bestFit="1" customWidth="1"/>
    <col min="2" max="2" width="25.5703125" style="3" bestFit="1" customWidth="1"/>
    <col min="3" max="3" width="24" style="3" bestFit="1" customWidth="1"/>
    <col min="4" max="4" width="15.28515625" style="16" bestFit="1" customWidth="1"/>
    <col min="5" max="5" width="18.140625" style="16" bestFit="1" customWidth="1"/>
    <col min="6" max="6" width="14.5703125" style="15" bestFit="1" customWidth="1"/>
    <col min="7" max="7" width="25.7109375" style="15" bestFit="1" customWidth="1"/>
    <col min="8" max="8" width="15" style="14" bestFit="1" customWidth="1"/>
    <col min="9" max="9" width="14" style="14" bestFit="1" customWidth="1"/>
    <col min="10" max="10" width="20" style="3" bestFit="1" customWidth="1"/>
    <col min="11" max="11" width="23.28515625" bestFit="1" customWidth="1"/>
    <col min="12" max="12" width="18.7109375" bestFit="1" customWidth="1"/>
    <col min="13" max="13" width="14.7109375" bestFit="1" customWidth="1"/>
    <col min="14" max="14" width="69.42578125" style="13" customWidth="1"/>
    <col min="15" max="15" width="15.5703125" style="2" bestFit="1" customWidth="1"/>
    <col min="16" max="16" width="15.85546875" style="1" bestFit="1" customWidth="1"/>
  </cols>
  <sheetData>
    <row r="1" spans="1:16">
      <c r="A1" s="11" t="s">
        <v>6</v>
      </c>
      <c r="B1" s="11" t="s">
        <v>7</v>
      </c>
      <c r="C1" s="11" t="s">
        <v>8</v>
      </c>
      <c r="D1" s="12" t="s">
        <v>9</v>
      </c>
      <c r="E1" s="12" t="s">
        <v>10</v>
      </c>
      <c r="F1" s="12" t="s">
        <v>988</v>
      </c>
      <c r="G1" s="12" t="s">
        <v>11</v>
      </c>
      <c r="H1" s="12" t="s">
        <v>12</v>
      </c>
      <c r="I1" s="12" t="s">
        <v>13</v>
      </c>
      <c r="J1" s="11" t="s">
        <v>14</v>
      </c>
      <c r="K1" s="11" t="s">
        <v>15</v>
      </c>
      <c r="L1" s="11" t="s">
        <v>16</v>
      </c>
      <c r="M1" s="11" t="s">
        <v>17</v>
      </c>
      <c r="N1" s="10" t="s">
        <v>18</v>
      </c>
      <c r="O1" s="10" t="s">
        <v>19</v>
      </c>
      <c r="P1" s="9" t="s">
        <v>20</v>
      </c>
    </row>
    <row r="2" spans="1:16">
      <c r="A2" s="170" t="s">
        <v>989</v>
      </c>
      <c r="B2" s="170" t="s">
        <v>990</v>
      </c>
      <c r="C2" s="170" t="s">
        <v>991</v>
      </c>
      <c r="D2" s="20" t="s">
        <v>113</v>
      </c>
      <c r="E2" s="20" t="s">
        <v>24</v>
      </c>
      <c r="F2" s="23" t="s">
        <v>992</v>
      </c>
      <c r="G2" s="23" t="str">
        <f>IF(D2="Amina",A2&amp;"_AZ",IF(D2="Perry",A2&amp;"_PB",IF(D2="Gina",A2&amp;"_GB",IF(D2="Cameron",A2&amp;"_CA",IF(D2="Bruno",A2&amp;"_BDS",IF(D2="Daniel",A2&amp;"_DR",IF(D2="Monet",A2&amp;"_MW","")))))))</f>
        <v>2017-01-15_G-001_DR</v>
      </c>
      <c r="H2" s="18">
        <v>42790</v>
      </c>
      <c r="I2" s="18">
        <v>42794</v>
      </c>
      <c r="J2" s="171">
        <v>42795</v>
      </c>
      <c r="K2" s="84" t="str">
        <f>IF(AND(NOT(OR(H2="",H2="Ø")),I2=""),"In Progress",IF(AND(NOT(OR(I2="Ø",I2="")),NOT(OR(H2="Ø",H2=""))),"Completed",""))</f>
        <v>Completed</v>
      </c>
      <c r="L2" s="166" t="str">
        <f>IF(OR(K2="In Progress",K3="In Progress"),"In Progress",IF(OR(AND(K2="Completed",K3="Untraceable"),AND(K2="Untraceable",K3="Completed")),"Review",IF(OR(AND(K2="Completed",K3="Incomplete"),AND(K2="Incomplete",K3="Completed")),"Review",IF(OR(AND(K2="Completed",K3="Other"),AND(K2="Other",K3="Completed")),"Review",IF(OR(AND(K2="Incomplete",K3="Untraceable"),AND(K2="Untraceable",K3="Incomplete")),"Review",IF(OR(AND(K2="Other",K3="Untraceable"),AND(K2="Untraceable",K3="Other")),"Review",IF(OR(AND(K2="Incomplete",K3="Other"),AND(K2="Other",K3="Incomplete")),"Review",IF(AND(NOT(OR(I2="Ø",I2="")),NOT(OR(I3="Ø",I3="")),J2=""),"In Progress",IF(AND(K2="Untraceable",K3="Untraceable"),"Untraceable",IF(AND(NOT(OR(I2="Ø",I2="")),NOT(OR(I3="Ø",I3="")),NOT(OR(J2="Ø",J2=""))),"Completed",IF(AND(K2="Incomplete",K3="Incomplete"),"Incomplete",IF(AND(K2="Other",K3="Other"),"Other",""))))))))))))</f>
        <v>Completed</v>
      </c>
      <c r="M2" s="166" t="s">
        <v>0</v>
      </c>
      <c r="N2" s="26" t="s">
        <v>993</v>
      </c>
      <c r="O2" s="111" t="s">
        <v>25</v>
      </c>
      <c r="P2" s="110" t="s">
        <v>994</v>
      </c>
    </row>
    <row r="3" spans="1:16">
      <c r="A3" s="170"/>
      <c r="B3" s="166"/>
      <c r="C3" s="166"/>
      <c r="D3" s="20" t="s">
        <v>161</v>
      </c>
      <c r="E3" s="20" t="s">
        <v>24</v>
      </c>
      <c r="F3" s="23" t="s">
        <v>992</v>
      </c>
      <c r="G3" s="23" t="str">
        <f>IF(D3="Amina",A2&amp;"_AZ",IF(D3="Perry",A2&amp;"_PB",IF(D3="Gina",A2&amp;"_GB",IF(D3="Cameron",A2&amp;"_CA",IF(D3="Bruno",A2&amp;"_BDS",IF(D3="Daniel",A2&amp;"_DR",IF(D3="Monet",A2&amp;"_MW","")))))))</f>
        <v>2017-01-15_G-001_BDS</v>
      </c>
      <c r="H3" s="18">
        <v>42790</v>
      </c>
      <c r="I3" s="18">
        <v>42794</v>
      </c>
      <c r="J3" s="171"/>
      <c r="K3" s="84" t="s">
        <v>0</v>
      </c>
      <c r="L3" s="166"/>
      <c r="M3" s="166"/>
      <c r="N3" s="17"/>
      <c r="O3" s="111"/>
      <c r="P3" s="110"/>
    </row>
    <row r="4" spans="1:16">
      <c r="A4" s="172" t="s">
        <v>995</v>
      </c>
      <c r="B4" s="170" t="s">
        <v>996</v>
      </c>
      <c r="C4" s="166"/>
      <c r="D4" s="20" t="s">
        <v>27</v>
      </c>
      <c r="E4" s="20" t="s">
        <v>24</v>
      </c>
      <c r="F4" s="23" t="s">
        <v>997</v>
      </c>
      <c r="G4" s="23" t="str">
        <f>IF(D4="Amina",A4&amp;"_AZ",IF(D4="Perry",A4&amp;"_PB",IF(D4="Gina",A4&amp;"_GB",IF(D4="Cameron",A4&amp;"_CA",IF(D4="Bruno",A4&amp;"_BDS",IF(D4="Daniel",A4&amp;"_DR",IF(D4="Monet",A4&amp;"_MW","")))))))</f>
        <v>2017-01-15_G-002_GB</v>
      </c>
      <c r="H4" s="18">
        <v>42793</v>
      </c>
      <c r="I4" s="18">
        <v>42795</v>
      </c>
      <c r="J4" s="171">
        <v>42836</v>
      </c>
      <c r="K4" s="84" t="str">
        <f>IF(AND(NOT(OR(H4="",H4="Ø")),I4=""),"In Progress",IF(AND(NOT(OR(I4="Ø",I4="")),NOT(OR(H4="Ø",H4=""))),"Completed",""))</f>
        <v>Completed</v>
      </c>
      <c r="L4" s="166" t="str">
        <f>IF(OR(K4="In Progress",K5="In Progress"),"In Progress",IF(OR(AND(K4="Completed",K5="Untraceable"),AND(K4="Untraceable",K5="Completed")),"Review",IF(OR(AND(K4="Completed",K5="Incomplete"),AND(K4="Incomplete",K5="Completed")),"Review",IF(OR(AND(K4="Completed",K5="Other"),AND(K4="Other",K5="Completed")),"Review",IF(OR(AND(K4="Incomplete",K5="Untraceable"),AND(K4="Untraceable",K5="Incomplete")),"Review",IF(OR(AND(K4="Other",K5="Untraceable"),AND(K4="Untraceable",K5="Other")),"Review",IF(OR(AND(K4="Incomplete",K5="Other"),AND(K4="Other",K5="Incomplete")),"Review",IF(AND(NOT(OR(I4="Ø",I4="")),NOT(OR(I5="Ø",I5="")),J4=""),"In Progress",IF(AND(K4="Untraceable",K5="Untraceable"),"Untraceable",IF(AND(NOT(OR(I4="Ø",I4="")),NOT(OR(I5="Ø",I5="")),NOT(OR(J4="Ø",J4=""))),"Completed",IF(AND(K4="Incomplete",K5="Incomplete"),"Incomplete",IF(AND(K4="Other",K5="Other"),"Other",""))))))))))))</f>
        <v>Completed</v>
      </c>
      <c r="M4" s="166" t="s">
        <v>0</v>
      </c>
      <c r="N4" s="17"/>
      <c r="O4" s="111" t="s">
        <v>25</v>
      </c>
      <c r="P4" s="110" t="s">
        <v>998</v>
      </c>
    </row>
    <row r="5" spans="1:16">
      <c r="A5" s="166"/>
      <c r="B5" s="166"/>
      <c r="C5" s="166"/>
      <c r="D5" s="20" t="s">
        <v>113</v>
      </c>
      <c r="E5" s="20" t="s">
        <v>24</v>
      </c>
      <c r="F5" s="19" t="s">
        <v>992</v>
      </c>
      <c r="G5" s="23" t="str">
        <f>IF(D5="Amina",A4&amp;"_AZ",IF(D5="Perry",A4&amp;"_PB",IF(D5="Gina",A4&amp;"_GB",IF(D5="Cameron",A4&amp;"_CA",IF(D5="Bruno",A4&amp;"_BDS",IF(D5="Daniel",A4&amp;"_DR",IF(D5="Monet",A4&amp;"_MW","")))))))</f>
        <v>2017-01-15_G-002_DR</v>
      </c>
      <c r="H5" s="18">
        <v>42794</v>
      </c>
      <c r="I5" s="18">
        <v>42795</v>
      </c>
      <c r="J5" s="166"/>
      <c r="K5" s="84" t="str">
        <f>IF(AND(NOT(OR(H5="",H5="Ø")),I5=""),"In Progress",IF(AND(NOT(OR(I5="Ø",I5="")),NOT(OR(H5="Ø",H5=""))),"Completed",""))</f>
        <v>Completed</v>
      </c>
      <c r="L5" s="166"/>
      <c r="M5" s="166"/>
      <c r="N5" s="17"/>
      <c r="O5" s="111"/>
      <c r="P5" s="110"/>
    </row>
    <row r="6" spans="1:16">
      <c r="A6" s="172" t="s">
        <v>999</v>
      </c>
      <c r="B6" s="170" t="s">
        <v>1000</v>
      </c>
      <c r="C6" s="170" t="s">
        <v>1001</v>
      </c>
      <c r="D6" s="20" t="s">
        <v>30</v>
      </c>
      <c r="E6" s="20" t="s">
        <v>24</v>
      </c>
      <c r="F6" s="23" t="s">
        <v>997</v>
      </c>
      <c r="G6" s="23" t="str">
        <f>IF(D6="Amina",A6&amp;"_AZ",IF(D6="Perry",A6&amp;"_PB",IF(D6="Gina",A6&amp;"_GB",IF(D6="Cameron",A6&amp;"_CA",IF(D6="Bruno",A6&amp;"_BDS",IF(D6="Daniel",A6&amp;"_DR",IF(D6="Monet",A6&amp;"_MW","")))))))</f>
        <v>2017-01-15_G-003_PB</v>
      </c>
      <c r="H6" s="18">
        <v>42794</v>
      </c>
      <c r="I6" s="18">
        <v>42797</v>
      </c>
      <c r="J6" s="171">
        <v>42803</v>
      </c>
      <c r="K6" s="84" t="str">
        <f>IF(AND(NOT(OR(H6="",H6="Ø")),I6=""),"In Progress",IF(AND(NOT(OR(I6="Ø",I6="")),NOT(OR(H6="Ø",H6=""))),"Completed",""))</f>
        <v>Completed</v>
      </c>
      <c r="L6" s="166" t="str">
        <f>IF(OR(K6="In Progress",K7="In Progress"),"In Progress",IF(OR(AND(K6="Completed",K7="Untraceable"),AND(K6="Untraceable",K7="Completed")),"Review",IF(OR(AND(K6="Completed",K7="Incomplete"),AND(K6="Incomplete",K7="Completed")),"Review",IF(OR(AND(K6="Completed",K7="Other"),AND(K6="Other",K7="Completed")),"Review",IF(OR(AND(K6="Incomplete",K7="Untraceable"),AND(K6="Untraceable",K7="Incomplete")),"Review",IF(OR(AND(K6="Other",K7="Untraceable"),AND(K6="Untraceable",K7="Other")),"Review",IF(OR(AND(K6="Incomplete",K7="Other"),AND(K6="Other",K7="Incomplete")),"Review",IF(AND(NOT(OR(I6="Ø",I6="")),NOT(OR(I7="Ø",I7="")),J6=""),"In Progress",IF(AND(K6="Untraceable",K7="Untraceable"),"Untraceable",IF(AND(NOT(OR(I6="Ø",I6="")),NOT(OR(I7="Ø",I7="")),NOT(OR(J6="Ø",J6=""))),"Completed",IF(AND(K6="Incomplete",K7="Incomplete"),"Incomplete",IF(AND(K6="Other",K7="Other"),"Other",""))))))))))))</f>
        <v>Completed</v>
      </c>
      <c r="M6" s="166" t="s">
        <v>0</v>
      </c>
      <c r="N6" s="17" t="s">
        <v>1002</v>
      </c>
      <c r="O6" s="111" t="s">
        <v>25</v>
      </c>
      <c r="P6" s="110" t="s">
        <v>1003</v>
      </c>
    </row>
    <row r="7" spans="1:16">
      <c r="A7" s="166"/>
      <c r="B7" s="166"/>
      <c r="C7" s="166"/>
      <c r="D7" s="20" t="s">
        <v>23</v>
      </c>
      <c r="E7" s="21" t="s">
        <v>24</v>
      </c>
      <c r="F7" s="23" t="s">
        <v>992</v>
      </c>
      <c r="G7" s="23" t="str">
        <f>IF(D7="Amina",A6&amp;"_AZ",IF(D7="Perry",A6&amp;"_PB",IF(D7="Gina",A6&amp;"_GB",IF(D7="Cameron",A6&amp;"_CA",IF(D7="Bruno",A6&amp;"_BDS",IF(D7="Daniel",A6&amp;"_DR",IF(D7="Monet",A6&amp;"_MW","")))))))</f>
        <v>2017-01-15_G-003_CA</v>
      </c>
      <c r="H7" s="18">
        <v>42794</v>
      </c>
      <c r="I7" s="18">
        <v>42795</v>
      </c>
      <c r="J7" s="171"/>
      <c r="K7" s="84" t="str">
        <f>IF(AND(NOT(OR(H7="",H7="Ø")),I7=""),"In Progress",IF(AND(NOT(OR(I7="Ø",I7="")),NOT(OR(H7="Ø",H7=""))),"Completed",""))</f>
        <v>Completed</v>
      </c>
      <c r="L7" s="166"/>
      <c r="M7" s="166"/>
      <c r="N7" s="17" t="s">
        <v>1004</v>
      </c>
      <c r="O7" s="111"/>
      <c r="P7" s="110"/>
    </row>
    <row r="8" spans="1:16">
      <c r="A8" s="172" t="s">
        <v>1005</v>
      </c>
      <c r="B8" s="170" t="s">
        <v>1006</v>
      </c>
      <c r="C8" s="166"/>
      <c r="D8" s="20" t="s">
        <v>187</v>
      </c>
      <c r="E8" s="20" t="s">
        <v>24</v>
      </c>
      <c r="F8" s="23" t="s">
        <v>992</v>
      </c>
      <c r="G8" s="23" t="str">
        <f>IF(D8="Amina",A8&amp;"_AZ",IF(D8="Perry",A8&amp;"_PB",IF(D8="Gina",A8&amp;"_GB",IF(D8="Cameron",A8&amp;"_CA",IF(D8="Bruno",A8&amp;"_BDS",IF(D8="Daniel",A8&amp;"_DR",IF(D8="Monet",A8&amp;"_MW","")))))))</f>
        <v>2017-01-15_G-004_MW</v>
      </c>
      <c r="H8" s="18">
        <v>42789</v>
      </c>
      <c r="I8" s="18">
        <v>42793</v>
      </c>
      <c r="J8" s="171">
        <v>42823</v>
      </c>
      <c r="K8" s="84" t="str">
        <f>IF(AND(NOT(OR(H8="",H8="Ø")),I8=""),"In Progress",IF(AND(NOT(OR(I8="Ø",I8="")),NOT(OR(H8="Ø",H8=""))),"Completed",""))</f>
        <v>Completed</v>
      </c>
      <c r="L8" s="166" t="s">
        <v>0</v>
      </c>
      <c r="M8" s="166" t="s">
        <v>0</v>
      </c>
      <c r="N8" s="17" t="s">
        <v>1007</v>
      </c>
      <c r="O8" s="111" t="s">
        <v>25</v>
      </c>
      <c r="P8" s="110" t="s">
        <v>1008</v>
      </c>
    </row>
    <row r="9" spans="1:16">
      <c r="A9" s="166"/>
      <c r="B9" s="166"/>
      <c r="C9" s="166"/>
      <c r="D9" s="20" t="s">
        <v>161</v>
      </c>
      <c r="E9" s="20" t="s">
        <v>24</v>
      </c>
      <c r="F9" s="23"/>
      <c r="G9" s="23" t="str">
        <f>IF(D9="Amina",A8&amp;"_AZ",IF(D9="Perry",A8&amp;"_PB",IF(D9="Gina",A8&amp;"_GB",IF(D9="Cameron",A8&amp;"_CA",IF(D9="Bruno",A8&amp;"_BDS",IF(D9="Daniel",A8&amp;"_DR",IF(D9="Monet",A8&amp;"_MW","")))))))</f>
        <v>2017-01-15_G-004_BDS</v>
      </c>
      <c r="H9" s="18">
        <v>42794</v>
      </c>
      <c r="I9" s="18">
        <v>42796</v>
      </c>
      <c r="J9" s="166"/>
      <c r="K9" s="84" t="str">
        <f>IF(AND(NOT(OR(H9="",H9="Ø")),I9=""),"In Progress",IF(AND(NOT(OR(I9="Ø",I9="")),NOT(OR(H9="Ø",H9=""))),"Completed",""))</f>
        <v>Completed</v>
      </c>
      <c r="L9" s="166"/>
      <c r="M9" s="166"/>
      <c r="N9" s="17" t="s">
        <v>1009</v>
      </c>
      <c r="O9" s="111"/>
      <c r="P9" s="110"/>
    </row>
    <row r="10" spans="1:16">
      <c r="A10" s="172" t="s">
        <v>1010</v>
      </c>
      <c r="B10" s="170" t="s">
        <v>1011</v>
      </c>
      <c r="C10" s="166"/>
      <c r="D10" s="20" t="s">
        <v>187</v>
      </c>
      <c r="E10" s="20" t="s">
        <v>24</v>
      </c>
      <c r="F10" s="23" t="s">
        <v>992</v>
      </c>
      <c r="G10" s="23" t="str">
        <f>IF(D10="Amina",A10&amp;"_AZ",IF(D10="Perry",A10&amp;"_PB",IF(D10="Gina",A10&amp;"_GB",IF(D10="Cameron",A10&amp;"_CA",IF(D10="Bruno",A10&amp;"_BDS",IF(D10="Daniel",A10&amp;"_DR",IF(D10="Monet",A10&amp;"_MW","")))))))</f>
        <v>2017-01-15_G-005_MW</v>
      </c>
      <c r="H10" s="18">
        <v>42794</v>
      </c>
      <c r="I10" s="18">
        <v>42795</v>
      </c>
      <c r="J10" s="171">
        <v>42828</v>
      </c>
      <c r="K10" s="84" t="str">
        <f>IF(AND(NOT(OR(H10="",H10="Ø")),I10=""),"In Progress",IF(AND(NOT(OR(I10="Ø",I10="")),NOT(OR(H10="Ø",H10=""))),"Completed",""))</f>
        <v>Completed</v>
      </c>
      <c r="L10" s="166" t="str">
        <f>IF(OR(K10="In Progress",K11="In Progress"),"In Progress",IF(OR(AND(K10="Completed",K11="Untraceable"),AND(K10="Untraceable",K11="Completed")),"Review",IF(OR(AND(K10="Completed",K11="Incomplete"),AND(K10="Incomplete",K11="Completed")),"Review",IF(OR(AND(K10="Completed",K11="Other"),AND(K10="Other",K11="Completed")),"Review",IF(OR(AND(K10="Incomplete",K11="Untraceable"),AND(K10="Untraceable",K11="Incomplete")),"Review",IF(OR(AND(K10="Other",K11="Untraceable"),AND(K10="Untraceable",K11="Other")),"Review",IF(OR(AND(K10="Incomplete",K11="Other"),AND(K10="Other",K11="Incomplete")),"Review",IF(AND(NOT(OR(I10="Ø",I10="")),NOT(OR(I11="Ø",I11="")),J10=""),"In Progress",IF(AND(K10="Untraceable",K11="Untraceable"),"Untraceable",IF(AND(NOT(OR(I10="Ø",I10="")),NOT(OR(I11="Ø",I11="")),NOT(OR(J10="Ø",J10=""))),"Completed",IF(AND(K10="Incomplete",K11="Incomplete"),"Incomplete",IF(AND(K10="Other",K11="Other"),"Other",""))))))))))))</f>
        <v>Completed</v>
      </c>
      <c r="M10" s="166" t="s">
        <v>0</v>
      </c>
      <c r="N10" s="17" t="s">
        <v>1012</v>
      </c>
      <c r="O10" s="111" t="s">
        <v>25</v>
      </c>
      <c r="P10" s="110" t="s">
        <v>1013</v>
      </c>
    </row>
    <row r="11" spans="1:16">
      <c r="A11" s="166"/>
      <c r="B11" s="166"/>
      <c r="C11" s="166"/>
      <c r="D11" s="20" t="s">
        <v>32</v>
      </c>
      <c r="E11" s="20" t="s">
        <v>24</v>
      </c>
      <c r="F11" s="23" t="s">
        <v>992</v>
      </c>
      <c r="G11" s="23" t="str">
        <f>IF(D11="Amina",A10&amp;"_AZ",IF(D11="Perry",A10&amp;"_PB",IF(D11="Gina",A10&amp;"_GB",IF(D11="Cameron",A10&amp;"_CA",IF(D11="Bruno",A10&amp;"_BDS",IF(D11="Daniel",A10&amp;"_DR",IF(D11="Monet",A10&amp;"_MW","")))))))</f>
        <v>2017-01-15_G-005_AZ</v>
      </c>
      <c r="H11" s="18">
        <v>42794</v>
      </c>
      <c r="I11" s="18">
        <v>42796</v>
      </c>
      <c r="J11" s="166"/>
      <c r="K11" s="84" t="s">
        <v>0</v>
      </c>
      <c r="L11" s="166"/>
      <c r="M11" s="166"/>
      <c r="N11" s="17"/>
      <c r="O11" s="111"/>
      <c r="P11" s="110"/>
    </row>
    <row r="12" spans="1:16" ht="14.45" customHeight="1">
      <c r="A12" s="172" t="s">
        <v>1014</v>
      </c>
      <c r="B12" s="170" t="s">
        <v>1015</v>
      </c>
      <c r="C12" s="166"/>
      <c r="D12" s="20" t="s">
        <v>187</v>
      </c>
      <c r="E12" s="20" t="s">
        <v>24</v>
      </c>
      <c r="F12" s="23" t="s">
        <v>992</v>
      </c>
      <c r="G12" s="23" t="str">
        <f>IF(D12="Amina",A12&amp;"_AZ",IF(D12="Perry",A12&amp;"_PB",IF(D12="Gina",A12&amp;"_GB",IF(D12="Cameron",A12&amp;"_CA",IF(D12="Bruno",A12&amp;"_BDS",IF(D12="Daniel",A12&amp;"_DR",IF(D12="Monet",A12&amp;"_MW","")))))))</f>
        <v>2017-01-15_G-006_MW</v>
      </c>
      <c r="H12" s="18">
        <v>42793</v>
      </c>
      <c r="I12" s="18">
        <v>42794</v>
      </c>
      <c r="J12" s="171">
        <v>42837</v>
      </c>
      <c r="K12" s="84" t="str">
        <f>IF(AND(NOT(OR(H12="",H12="Ø")),I12=""),"In Progress",IF(AND(NOT(OR(I12="Ø",I12="")),NOT(OR(H12="Ø",H12=""))),"Completed",""))</f>
        <v>Completed</v>
      </c>
      <c r="L12" s="166" t="str">
        <f>IF(OR(K12="In Progress",K13="In Progress"),"In Progress",IF(OR(AND(K12="Completed",K13="Untraceable"),AND(K12="Untraceable",K13="Completed")),"Review",IF(OR(AND(K12="Completed",K13="Incomplete"),AND(K12="Incomplete",K13="Completed")),"Review",IF(OR(AND(K12="Completed",K13="Other"),AND(K12="Other",K13="Completed")),"Review",IF(OR(AND(K12="Incomplete",K13="Untraceable"),AND(K12="Untraceable",K13="Incomplete")),"Review",IF(OR(AND(K12="Other",K13="Untraceable"),AND(K12="Untraceable",K13="Other")),"Review",IF(OR(AND(K12="Incomplete",K13="Other"),AND(K12="Other",K13="Incomplete")),"Review",IF(AND(NOT(OR(I12="Ø",I12="")),NOT(OR(I13="Ø",I13="")),J12=""),"In Progress",IF(AND(K12="Untraceable",K13="Untraceable"),"Untraceable",IF(AND(NOT(OR(I12="Ø",I12="")),NOT(OR(I13="Ø",I13="")),NOT(OR(J12="Ø",J12=""))),"Completed",IF(AND(K12="Incomplete",K13="Incomplete"),"Incomplete",IF(AND(K12="Other",K13="Other"),"Other",""))))))))))))</f>
        <v>Completed</v>
      </c>
      <c r="M12" s="166" t="s">
        <v>0</v>
      </c>
      <c r="N12" s="17"/>
      <c r="O12" s="111" t="s">
        <v>25</v>
      </c>
      <c r="P12" s="110" t="s">
        <v>1016</v>
      </c>
    </row>
    <row r="13" spans="1:16" ht="14.45" customHeight="1">
      <c r="A13" s="166"/>
      <c r="B13" s="166"/>
      <c r="C13" s="166"/>
      <c r="D13" s="20" t="s">
        <v>23</v>
      </c>
      <c r="E13" s="20" t="s">
        <v>24</v>
      </c>
      <c r="F13" s="23" t="s">
        <v>992</v>
      </c>
      <c r="G13" s="23" t="str">
        <f>IF(D13="Amina",A12&amp;"_AZ",IF(D13="Perry",A12&amp;"_PB",IF(D13="Gina",A12&amp;"_GB",IF(D13="Cameron",A12&amp;"_CA",IF(D13="Bruno",A12&amp;"_BDS",IF(D13="Daniel",A12&amp;"_DR",IF(D13="Monet",A12&amp;"_MW","")))))))</f>
        <v>2017-01-15_G-006_CA</v>
      </c>
      <c r="H13" s="18">
        <v>42793</v>
      </c>
      <c r="I13" s="18">
        <v>42794</v>
      </c>
      <c r="J13" s="166"/>
      <c r="K13" s="84" t="str">
        <f>IF(AND(NOT(OR(H13="",H13="Ø")),I13=""),"In Progress",IF(AND(NOT(OR(I13="Ø",I13="")),NOT(OR(H13="Ø",H13=""))),"Completed",""))</f>
        <v>Completed</v>
      </c>
      <c r="L13" s="166"/>
      <c r="M13" s="166"/>
      <c r="N13" s="17" t="s">
        <v>1017</v>
      </c>
      <c r="O13" s="111"/>
      <c r="P13" s="110"/>
    </row>
    <row r="14" spans="1:16" ht="15" customHeight="1">
      <c r="A14" s="172" t="s">
        <v>1018</v>
      </c>
      <c r="B14" s="170" t="s">
        <v>1019</v>
      </c>
      <c r="C14" s="166"/>
      <c r="D14" s="20" t="s">
        <v>187</v>
      </c>
      <c r="E14" s="20" t="s">
        <v>24</v>
      </c>
      <c r="F14" s="23" t="s">
        <v>992</v>
      </c>
      <c r="G14" s="23" t="str">
        <f>IF(D14="Amina",A14&amp;"_AZ",IF(D14="Perry",A14&amp;"_PB",IF(D14="Gina",A14&amp;"_GB",IF(D14="Cameron",A14&amp;"_CA",IF(D14="Bruno",A14&amp;"_BDS",IF(D14="Daniel",A14&amp;"_DR",IF(D14="Monet",A14&amp;"_MW","")))))))</f>
        <v>2017-01-15_G-007_MW</v>
      </c>
      <c r="H14" s="18">
        <v>42794</v>
      </c>
      <c r="I14" s="18">
        <v>42817</v>
      </c>
      <c r="J14" s="171">
        <v>42837</v>
      </c>
      <c r="K14" s="84" t="str">
        <f>IF(AND(NOT(OR(H14="",H14="Ø")),I14=""),"In Progress",IF(AND(NOT(OR(I14="Ø",I14="")),NOT(OR(H14="Ø",H14=""))),"Completed",""))</f>
        <v>Completed</v>
      </c>
      <c r="L14" s="166" t="s">
        <v>0</v>
      </c>
      <c r="M14" s="166" t="s">
        <v>0</v>
      </c>
      <c r="N14" s="17" t="s">
        <v>1020</v>
      </c>
      <c r="O14" s="111" t="s">
        <v>25</v>
      </c>
      <c r="P14" s="110" t="s">
        <v>1021</v>
      </c>
    </row>
    <row r="15" spans="1:16" ht="14.45" customHeight="1">
      <c r="A15" s="166"/>
      <c r="B15" s="166"/>
      <c r="C15" s="166"/>
      <c r="D15" s="20" t="s">
        <v>113</v>
      </c>
      <c r="E15" s="20" t="s">
        <v>24</v>
      </c>
      <c r="F15" s="23" t="s">
        <v>992</v>
      </c>
      <c r="G15" s="23" t="str">
        <f>IF(D15="Amina",A14&amp;"_AZ",IF(D15="Perry",A14&amp;"_PB",IF(D15="Gina",A14&amp;"_GB",IF(D15="Cameron",A14&amp;"_CA",IF(D15="Bruno",A14&amp;"_BDS",IF(D15="Daniel",A14&amp;"_DR",IF(D15="Monet",A14&amp;"_MW","")))))))</f>
        <v>2017-01-15_G-007_DR</v>
      </c>
      <c r="H15" s="18">
        <v>42796</v>
      </c>
      <c r="I15" s="18">
        <v>42821</v>
      </c>
      <c r="J15" s="166"/>
      <c r="K15" s="84" t="str">
        <f>IF(AND(NOT(OR(H15="",H15="Ø")),I15=""),"In Progress",IF(AND(NOT(OR(I15="Ø",I15="")),NOT(OR(H15="Ø",H15=""))),"Completed",""))</f>
        <v>Completed</v>
      </c>
      <c r="L15" s="166"/>
      <c r="M15" s="166"/>
      <c r="N15" s="17"/>
      <c r="O15" s="111"/>
      <c r="P15" s="110"/>
    </row>
    <row r="16" spans="1:16" ht="15" customHeight="1">
      <c r="A16" s="172" t="s">
        <v>1022</v>
      </c>
      <c r="B16" s="170" t="s">
        <v>1023</v>
      </c>
      <c r="C16" s="166"/>
      <c r="D16" s="20" t="s">
        <v>30</v>
      </c>
      <c r="E16" s="20" t="s">
        <v>24</v>
      </c>
      <c r="F16" s="23" t="s">
        <v>997</v>
      </c>
      <c r="G16" s="23" t="str">
        <f>IF(D16="Amina",A16&amp;"_AZ",IF(D16="Perry",A16&amp;"_PB",IF(D16="Gina",A16&amp;"_GB",IF(D16="Cameron",A16&amp;"_CA",IF(D16="Bruno",A16&amp;"_BDS",IF(D16="Daniel",A16&amp;"_DR",IF(D16="Monet",A16&amp;"_MW","")))))))</f>
        <v>2017-01-15_G-008_PB</v>
      </c>
      <c r="H16" s="18">
        <v>42790</v>
      </c>
      <c r="I16" s="18">
        <v>42794</v>
      </c>
      <c r="J16" s="171">
        <v>42794</v>
      </c>
      <c r="K16" s="84" t="str">
        <f>IF(AND(NOT(OR(H16="",H16="Ø")),I16=""),"In Progress",IF(AND(NOT(OR(I16="Ø",I16="")),NOT(OR(H16="Ø",H16=""))),"Completed",""))</f>
        <v>Completed</v>
      </c>
      <c r="L16" s="166" t="str">
        <f>IF(OR(K16="In Progress",K17="In Progress"),"In Progress",IF(OR(AND(K16="Completed",K17="Untraceable"),AND(K16="Untraceable",K17="Completed")),"Review",IF(OR(AND(K16="Completed",K17="Incomplete"),AND(K16="Incomplete",K17="Completed")),"Review",IF(OR(AND(K16="Completed",K17="Other"),AND(K16="Other",K17="Completed")),"Review",IF(OR(AND(K16="Incomplete",K17="Untraceable"),AND(K16="Untraceable",K17="Incomplete")),"Review",IF(OR(AND(K16="Other",K17="Untraceable"),AND(K16="Untraceable",K17="Other")),"Review",IF(OR(AND(K16="Incomplete",K17="Other"),AND(K16="Other",K17="Incomplete")),"Review",IF(AND(NOT(OR(I16="Ø",I16="")),NOT(OR(I17="Ø",I17="")),J16=""),"In Progress",IF(AND(K16="Untraceable",K17="Untraceable"),"Untraceable",IF(AND(NOT(OR(I16="Ø",I16="")),NOT(OR(I17="Ø",I17="")),NOT(OR(J16="Ø",J16=""))),"Completed",IF(AND(K16="Incomplete",K17="Incomplete"),"Incomplete",IF(AND(K16="Other",K17="Other"),"Other",""))))))))))))</f>
        <v>Completed</v>
      </c>
      <c r="M16" s="166" t="s">
        <v>0</v>
      </c>
      <c r="N16" s="17" t="s">
        <v>1024</v>
      </c>
      <c r="O16" s="111" t="s">
        <v>25</v>
      </c>
      <c r="P16" s="110" t="s">
        <v>1025</v>
      </c>
    </row>
    <row r="17" spans="1:16" ht="14.45" customHeight="1">
      <c r="A17" s="166"/>
      <c r="B17" s="166"/>
      <c r="C17" s="166"/>
      <c r="D17" s="20" t="s">
        <v>23</v>
      </c>
      <c r="E17" s="20" t="s">
        <v>24</v>
      </c>
      <c r="F17" s="23" t="s">
        <v>992</v>
      </c>
      <c r="G17" s="23" t="str">
        <f>IF(D17="Amina",A16&amp;"_AZ",IF(D17="Perry",A16&amp;"_PB",IF(D17="Gina",A16&amp;"_GB",IF(D17="Cameron",A16&amp;"_CA",IF(D17="Bruno",A16&amp;"_BDS",IF(D17="Daniel",A16&amp;"_DR",IF(D17="Monet",A16&amp;"_MW","")))))))</f>
        <v>2017-01-15_G-008_CA</v>
      </c>
      <c r="H17" s="18">
        <v>42793</v>
      </c>
      <c r="I17" s="18">
        <v>42793</v>
      </c>
      <c r="J17" s="171"/>
      <c r="K17" s="84" t="str">
        <f>IF(AND(NOT(OR(H17="",H17="Ø")),I17=""),"In Progress",IF(AND(NOT(OR(I17="Ø",I17="")),NOT(OR(H17="Ø",H17=""))),"Completed",""))</f>
        <v>Completed</v>
      </c>
      <c r="L17" s="166"/>
      <c r="M17" s="166"/>
      <c r="N17" s="17" t="s">
        <v>1026</v>
      </c>
      <c r="O17" s="111"/>
      <c r="P17" s="110"/>
    </row>
    <row r="18" spans="1:16" ht="14.45" customHeight="1">
      <c r="A18" s="172" t="s">
        <v>1027</v>
      </c>
      <c r="B18" s="170" t="s">
        <v>1028</v>
      </c>
      <c r="C18" s="166"/>
      <c r="D18" s="20" t="s">
        <v>32</v>
      </c>
      <c r="E18" s="20" t="s">
        <v>24</v>
      </c>
      <c r="F18" s="23" t="s">
        <v>992</v>
      </c>
      <c r="G18" s="23" t="str">
        <f>IF(D18="Amina",A18&amp;"_AZ",IF(D18="Perry",A18&amp;"_PB",IF(D18="Gina",A18&amp;"_GB",IF(D18="Cameron",A18&amp;"_CA",IF(D18="Bruno",A18&amp;"_BDS",IF(D18="Daniel",A18&amp;"_DR",IF(D18="Monet",A18&amp;"_MW","")))))))</f>
        <v>2017-01-15_G-009_AZ</v>
      </c>
      <c r="H18" s="18">
        <v>42796</v>
      </c>
      <c r="I18" s="22">
        <v>42821</v>
      </c>
      <c r="J18" s="172">
        <v>42821</v>
      </c>
      <c r="K18" s="84" t="str">
        <f>IF(AND(NOT(OR(H18="",H18="Ø")),I18=""),"In Progress",IF(AND(NOT(OR(I18="Ø",I18="")),NOT(OR(H18="Ø",H18=""))),"Completed",""))</f>
        <v>Completed</v>
      </c>
      <c r="L18" s="166" t="str">
        <f>IF(OR(K18="In Progress",K19="In Progress"),"In Progress",IF(OR(AND(K18="Completed",K19="Untraceable"),AND(K18="Untraceable",K19="Completed")),"Review",IF(OR(AND(K18="Completed",K19="Incomplete"),AND(K18="Incomplete",K19="Completed")),"Review",IF(OR(AND(K18="Completed",K19="Other"),AND(K18="Other",K19="Completed")),"Review",IF(OR(AND(K18="Incomplete",K19="Untraceable"),AND(K18="Untraceable",K19="Incomplete")),"Review",IF(OR(AND(K18="Other",K19="Untraceable"),AND(K18="Untraceable",K19="Other")),"Review",IF(OR(AND(K18="Incomplete",K19="Other"),AND(K18="Other",K19="Incomplete")),"Review",IF(AND(NOT(OR(I18="Ø",I18="")),NOT(OR(I19="Ø",I19="")),J18=""),"In Progress",IF(AND(K18="Untraceable",K19="Untraceable"),"Untraceable",IF(AND(NOT(OR(I18="Ø",I18="")),NOT(OR(I19="Ø",I19="")),NOT(OR(J18="Ø",J18=""))),"Completed",IF(AND(K18="Incomplete",K19="Incomplete"),"Incomplete",IF(AND(K18="Other",K19="Other"),"Other",""))))))))))))</f>
        <v>Completed</v>
      </c>
      <c r="M18" s="166" t="s">
        <v>0</v>
      </c>
      <c r="N18" s="17"/>
      <c r="O18" s="111" t="s">
        <v>25</v>
      </c>
      <c r="P18" s="110" t="s">
        <v>1029</v>
      </c>
    </row>
    <row r="19" spans="1:16" ht="14.45" customHeight="1">
      <c r="A19" s="166"/>
      <c r="B19" s="166"/>
      <c r="C19" s="166"/>
      <c r="D19" s="20" t="s">
        <v>23</v>
      </c>
      <c r="E19" s="21" t="s">
        <v>24</v>
      </c>
      <c r="F19" s="23"/>
      <c r="G19" s="23" t="str">
        <f>IF(D19="Amina",A18&amp;"_AZ",IF(D19="Perry",A18&amp;"_PB",IF(D19="Gina",A18&amp;"_GB",IF(D19="Cameron",A18&amp;"_CA",IF(D19="Bruno",A18&amp;"_BDS",IF(D19="Daniel",A18&amp;"_DR",IF(D19="Monet",A18&amp;"_MW","")))))))</f>
        <v>2017-01-15_G-009_CA</v>
      </c>
      <c r="H19" s="18">
        <v>42797</v>
      </c>
      <c r="I19" s="18">
        <v>42804</v>
      </c>
      <c r="J19" s="166"/>
      <c r="K19" s="84" t="str">
        <f>IF(AND(NOT(OR(H19="",H19="Ø")),I19=""),"In Progress",IF(AND(NOT(OR(I19="Ø",I19="")),NOT(OR(H19="Ø",H19=""))),"Completed",""))</f>
        <v>Completed</v>
      </c>
      <c r="L19" s="166"/>
      <c r="M19" s="166"/>
      <c r="N19" s="17" t="s">
        <v>1030</v>
      </c>
      <c r="O19" s="111"/>
      <c r="P19" s="110"/>
    </row>
    <row r="20" spans="1:16">
      <c r="A20" s="172" t="s">
        <v>1031</v>
      </c>
      <c r="B20" s="170" t="s">
        <v>1032</v>
      </c>
      <c r="C20" s="166"/>
      <c r="D20" s="20" t="s">
        <v>187</v>
      </c>
      <c r="E20" s="20" t="s">
        <v>24</v>
      </c>
      <c r="F20" s="23" t="s">
        <v>997</v>
      </c>
      <c r="G20" s="23" t="str">
        <f>IF(D20="Amina",A20&amp;"_AZ",IF(D20="Perry",A20&amp;"_PB",IF(D20="Gina",A20&amp;"_GB",IF(D20="Cameron",A20&amp;"_CA",IF(D20="Bruno",A20&amp;"_BDS",IF(D20="Daniel",A20&amp;"_DR",IF(D20="Monet",A20&amp;"_MW","")))))))</f>
        <v>2017-01-15_G-010_MW</v>
      </c>
      <c r="H20" s="18">
        <v>42795</v>
      </c>
      <c r="I20" s="18">
        <v>42815</v>
      </c>
      <c r="J20" s="171">
        <v>42821</v>
      </c>
      <c r="K20" s="84" t="str">
        <f>IF(AND(NOT(OR(H20="",H20="Ø")),I20=""),"In Progress",IF(AND(NOT(OR(I20="Ø",I20="")),NOT(OR(H20="Ø",H20=""))),"Completed",""))</f>
        <v>Completed</v>
      </c>
      <c r="L20" s="166" t="str">
        <f>IF(OR(K20="In Progress",K21="In Progress"),"In Progress",IF(OR(AND(K20="Completed",K21="Untraceable"),AND(K20="Untraceable",K21="Completed")),"Review",IF(OR(AND(K20="Completed",K21="Incomplete"),AND(K20="Incomplete",K21="Completed")),"Review",IF(OR(AND(K20="Completed",K21="Other"),AND(K20="Other",K21="Completed")),"Review",IF(OR(AND(K20="Incomplete",K21="Untraceable"),AND(K20="Untraceable",K21="Incomplete")),"Review",IF(OR(AND(K20="Other",K21="Untraceable"),AND(K20="Untraceable",K21="Other")),"Review",IF(OR(AND(K20="Incomplete",K21="Other"),AND(K20="Other",K21="Incomplete")),"Review",IF(AND(NOT(OR(I20="Ø",I20="")),NOT(OR(I21="Ø",I21="")),J20=""),"In Progress",IF(AND(K20="Untraceable",K21="Untraceable"),"Untraceable",IF(AND(NOT(OR(I20="Ø",I20="")),NOT(OR(I21="Ø",I21="")),NOT(OR(J20="Ø",J20=""))),"Completed",IF(AND(K20="Incomplete",K21="Incomplete"),"Incomplete",IF(AND(K20="Other",K21="Other"),"Other",""))))))))))))</f>
        <v>Completed</v>
      </c>
      <c r="M20" s="166" t="s">
        <v>0</v>
      </c>
      <c r="N20" s="17"/>
      <c r="O20" s="111" t="s">
        <v>25</v>
      </c>
      <c r="P20" s="110" t="s">
        <v>1033</v>
      </c>
    </row>
    <row r="21" spans="1:16">
      <c r="A21" s="166"/>
      <c r="B21" s="166"/>
      <c r="C21" s="166"/>
      <c r="D21" s="20" t="s">
        <v>27</v>
      </c>
      <c r="E21" s="20" t="s">
        <v>24</v>
      </c>
      <c r="F21" s="23"/>
      <c r="G21" s="23" t="str">
        <f>IF(D21="Amina",A20&amp;"_AZ",IF(D21="Perry",A20&amp;"_PB",IF(D21="Gina",A20&amp;"_GB",IF(D21="Cameron",A20&amp;"_CA",IF(D21="Bruno",A20&amp;"_BDS",IF(D21="Daniel",A20&amp;"_DR",IF(D21="Monet",A20&amp;"_MW","")))))))</f>
        <v>2017-01-15_G-010_GB</v>
      </c>
      <c r="H21" s="18">
        <v>42796</v>
      </c>
      <c r="I21" s="18">
        <v>42796</v>
      </c>
      <c r="J21" s="171"/>
      <c r="K21" s="84" t="str">
        <f>IF(AND(NOT(OR(H21="",H21="Ø")),I21=""),"In Progress",IF(AND(NOT(OR(I21="Ø",I21="")),NOT(OR(H21="Ø",H21=""))),"Completed",""))</f>
        <v>Completed</v>
      </c>
      <c r="L21" s="166"/>
      <c r="M21" s="166"/>
      <c r="N21" s="17"/>
      <c r="O21" s="111"/>
      <c r="P21" s="110"/>
    </row>
    <row r="22" spans="1:16">
      <c r="A22" s="172" t="s">
        <v>1034</v>
      </c>
      <c r="B22" s="170" t="s">
        <v>1035</v>
      </c>
      <c r="C22" s="166" t="s">
        <v>1036</v>
      </c>
      <c r="D22" s="20" t="s">
        <v>23</v>
      </c>
      <c r="E22" s="20" t="s">
        <v>24</v>
      </c>
      <c r="F22" s="23" t="s">
        <v>992</v>
      </c>
      <c r="G22" s="23" t="str">
        <f>IF(D22="Amina",A22&amp;"_AZ",IF(D22="Perry",A22&amp;"_PB",IF(D22="Gina",A22&amp;"_GB",IF(D22="Cameron",A22&amp;"_CA",IF(D22="Bruno",A22&amp;"_BDS",IF(D22="Daniel",A22&amp;"_DR",IF(D22="Monet",A22&amp;"_MW","")))))))</f>
        <v>2017-01-15_G-011_CA</v>
      </c>
      <c r="H22" s="18">
        <v>42795</v>
      </c>
      <c r="I22" s="18">
        <v>42796</v>
      </c>
      <c r="J22" s="171">
        <v>42823</v>
      </c>
      <c r="K22" s="84" t="str">
        <f>IF(AND(NOT(OR(H22="",H22="Ø")),I22=""),"In Progress",IF(AND(NOT(OR(I22="Ø",I22="")),NOT(OR(H22="Ø",H22=""))),"Completed",""))</f>
        <v>Completed</v>
      </c>
      <c r="L22" s="166" t="str">
        <f>IF(OR(K22="In Progress",K23="In Progress"),"In Progress",IF(OR(AND(K22="Completed",K23="Untraceable"),AND(K22="Untraceable",K23="Completed")),"Review",IF(OR(AND(K22="Completed",K23="Incomplete"),AND(K22="Incomplete",K23="Completed")),"Review",IF(OR(AND(K22="Completed",K23="Other"),AND(K22="Other",K23="Completed")),"Review",IF(OR(AND(K22="Incomplete",K23="Untraceable"),AND(K22="Untraceable",K23="Incomplete")),"Review",IF(OR(AND(K22="Other",K23="Untraceable"),AND(K22="Untraceable",K23="Other")),"Review",IF(OR(AND(K22="Incomplete",K23="Other"),AND(K22="Other",K23="Incomplete")),"Review",IF(AND(NOT(OR(I22="Ø",I22="")),NOT(OR(I23="Ø",I23="")),J22=""),"In Progress",IF(AND(K22="Untraceable",K23="Untraceable"),"Untraceable",IF(AND(NOT(OR(I22="Ø",I22="")),NOT(OR(I23="Ø",I23="")),NOT(OR(J22="Ø",J22=""))),"Completed",IF(AND(K22="Incomplete",K23="Incomplete"),"Incomplete",IF(AND(K22="Other",K23="Other"),"Other",""))))))))))))</f>
        <v>Completed</v>
      </c>
      <c r="M22" s="166" t="s">
        <v>0</v>
      </c>
      <c r="N22" s="17" t="s">
        <v>1037</v>
      </c>
      <c r="O22" s="111" t="s">
        <v>25</v>
      </c>
      <c r="P22" s="110" t="s">
        <v>1038</v>
      </c>
    </row>
    <row r="23" spans="1:16">
      <c r="A23" s="166"/>
      <c r="B23" s="166"/>
      <c r="C23" s="166"/>
      <c r="D23" s="20" t="s">
        <v>161</v>
      </c>
      <c r="E23" s="20" t="s">
        <v>24</v>
      </c>
      <c r="F23" s="23"/>
      <c r="G23" s="23" t="str">
        <f>IF(D23="Amina",A22&amp;"_AZ",IF(D23="Perry",A22&amp;"_PB",IF(D23="Gina",A22&amp;"_GB",IF(D23="Cameron",A22&amp;"_CA",IF(D23="Bruno",A22&amp;"_BDS",IF(D23="Daniel",A22&amp;"_DR",IF(D23="Monet",A22&amp;"_MW","")))))))</f>
        <v>2017-01-15_G-011_BDS</v>
      </c>
      <c r="H23" s="18">
        <v>42796</v>
      </c>
      <c r="I23" s="18">
        <v>42823</v>
      </c>
      <c r="J23" s="166"/>
      <c r="K23" s="84" t="str">
        <f>IF(AND(NOT(OR(H23="",H23="Ø")),I23=""),"In Progress",IF(AND(NOT(OR(I23="Ø",I23="")),NOT(OR(H23="Ø",H23=""))),"Completed",""))</f>
        <v>Completed</v>
      </c>
      <c r="L23" s="166"/>
      <c r="M23" s="166"/>
      <c r="N23" s="17" t="s">
        <v>814</v>
      </c>
      <c r="O23" s="111"/>
      <c r="P23" s="110"/>
    </row>
    <row r="24" spans="1:16" ht="14.45" customHeight="1">
      <c r="A24" s="172" t="s">
        <v>1039</v>
      </c>
      <c r="B24" s="170" t="s">
        <v>1040</v>
      </c>
      <c r="C24" s="166"/>
      <c r="D24" s="20" t="s">
        <v>32</v>
      </c>
      <c r="E24" s="20" t="s">
        <v>24</v>
      </c>
      <c r="F24" s="23" t="s">
        <v>992</v>
      </c>
      <c r="G24" s="23" t="str">
        <f>IF(D24="Amina",A24&amp;"_AZ",IF(D24="Perry",A24&amp;"_PB",IF(D24="Gina",A24&amp;"_GB",IF(D24="Cameron",A24&amp;"_CA",IF(D24="Bruno",A24&amp;"_BDS",IF(D24="Daniel",A24&amp;"_DR",IF(D24="Monet",A24&amp;"_MW","")))))))</f>
        <v>2017-01-15_G-012_AZ</v>
      </c>
      <c r="H24" s="18">
        <v>42823</v>
      </c>
      <c r="I24" s="18" t="s">
        <v>51</v>
      </c>
      <c r="J24" s="166" t="s">
        <v>51</v>
      </c>
      <c r="K24" s="84" t="s">
        <v>2</v>
      </c>
      <c r="L24" s="166" t="s">
        <v>2</v>
      </c>
      <c r="M24" s="166" t="str">
        <f>IF(L24="Untraceable","Ignore",IF(L24="Incomplete","Ignore",IF(L24="Other","Ignore","")))</f>
        <v>Ignore</v>
      </c>
      <c r="N24" s="17" t="s">
        <v>1041</v>
      </c>
      <c r="O24" s="111" t="s">
        <v>53</v>
      </c>
      <c r="P24" s="110"/>
    </row>
    <row r="25" spans="1:16" ht="14.45" customHeight="1">
      <c r="A25" s="166"/>
      <c r="B25" s="166"/>
      <c r="C25" s="166"/>
      <c r="D25" s="20" t="s">
        <v>187</v>
      </c>
      <c r="E25" s="20" t="s">
        <v>24</v>
      </c>
      <c r="F25" s="23" t="s">
        <v>992</v>
      </c>
      <c r="G25" s="23" t="str">
        <f>IF(D25="Amina",A24&amp;"_AZ",IF(D25="Perry",A24&amp;"_PB",IF(D25="Gina",A24&amp;"_GB",IF(D25="Cameron",A24&amp;"_CA",IF(D25="Bruno",A24&amp;"_BDS",IF(D25="Daniel",A24&amp;"_DR",IF(D25="Monet",A24&amp;"_MW","")))))))</f>
        <v>2017-01-15_G-012_MW</v>
      </c>
      <c r="H25" s="18">
        <v>42822</v>
      </c>
      <c r="I25" s="18" t="s">
        <v>51</v>
      </c>
      <c r="J25" s="166"/>
      <c r="K25" s="84" t="s">
        <v>2</v>
      </c>
      <c r="L25" s="166"/>
      <c r="M25" s="166"/>
      <c r="N25" s="17"/>
      <c r="O25" s="111"/>
      <c r="P25" s="110"/>
    </row>
    <row r="26" spans="1:16">
      <c r="A26" s="170" t="s">
        <v>1042</v>
      </c>
      <c r="B26" s="170" t="s">
        <v>1043</v>
      </c>
      <c r="C26" s="166"/>
      <c r="D26" s="20" t="s">
        <v>30</v>
      </c>
      <c r="E26" s="20" t="s">
        <v>24</v>
      </c>
      <c r="F26" s="23" t="s">
        <v>992</v>
      </c>
      <c r="G26" s="23" t="str">
        <f>IF(D26="Amina",A26&amp;"_AZ",IF(D26="Perry",A26&amp;"_PB",IF(D26="Gina",A26&amp;"_GB",IF(D26="Cameron",A26&amp;"_CA",IF(D26="Bruno",A26&amp;"_BDS",IF(D26="Daniel",A26&amp;"_DR",IF(D26="Monet",A26&amp;"_MW","")))))))</f>
        <v>2017-01-15_G-013_PB</v>
      </c>
      <c r="H26" s="18">
        <v>42821</v>
      </c>
      <c r="I26" s="18">
        <v>42823</v>
      </c>
      <c r="J26" s="171">
        <v>42850</v>
      </c>
      <c r="K26" s="84" t="str">
        <f>IF(AND(NOT(OR(H26="",H26="Ø")),I26=""),"In Progress",IF(AND(NOT(OR(I26="Ø",I26="")),NOT(OR(H26="Ø",H26=""))),"Completed",""))</f>
        <v>Completed</v>
      </c>
      <c r="L26" s="176" t="s">
        <v>2</v>
      </c>
      <c r="M26" s="176" t="s">
        <v>190</v>
      </c>
      <c r="N26" s="17" t="s">
        <v>1044</v>
      </c>
      <c r="O26" s="111" t="s">
        <v>53</v>
      </c>
      <c r="P26" s="166"/>
    </row>
    <row r="27" spans="1:16">
      <c r="A27" s="166"/>
      <c r="B27" s="166"/>
      <c r="C27" s="166"/>
      <c r="D27" s="20" t="s">
        <v>23</v>
      </c>
      <c r="E27" s="20" t="s">
        <v>24</v>
      </c>
      <c r="F27" s="23" t="s">
        <v>992</v>
      </c>
      <c r="G27" s="23" t="str">
        <f>IF(D27="Amina",A26&amp;"_AZ",IF(D27="Perry",A26&amp;"_PB",IF(D27="Gina",A26&amp;"_GB",IF(D27="Cameron",A26&amp;"_CA",IF(D27="Bruno",A26&amp;"_BDS",IF(D27="Daniel",A26&amp;"_DR",IF(D27="Monet",A26&amp;"_MW","")))))))</f>
        <v>2017-01-15_G-013_CA</v>
      </c>
      <c r="H27" s="18">
        <v>42821</v>
      </c>
      <c r="I27" s="18" t="s">
        <v>51</v>
      </c>
      <c r="J27" s="166"/>
      <c r="K27" s="84" t="s">
        <v>2</v>
      </c>
      <c r="L27" s="176"/>
      <c r="M27" s="176"/>
      <c r="N27" s="17" t="s">
        <v>1045</v>
      </c>
      <c r="O27" s="111"/>
      <c r="P27" s="166"/>
    </row>
    <row r="28" spans="1:16" ht="14.45" customHeight="1">
      <c r="A28" s="172" t="s">
        <v>1046</v>
      </c>
      <c r="B28" s="170" t="s">
        <v>1047</v>
      </c>
      <c r="C28" s="166" t="s">
        <v>1001</v>
      </c>
      <c r="D28" s="20" t="s">
        <v>30</v>
      </c>
      <c r="E28" s="20" t="s">
        <v>24</v>
      </c>
      <c r="F28" s="23" t="s">
        <v>997</v>
      </c>
      <c r="G28" s="23" t="str">
        <f>IF(D28="Amina",A28&amp;"_AZ",IF(D28="Perry",A28&amp;"_PB",IF(D28="Gina",A28&amp;"_GB",IF(D28="Cameron",A28&amp;"_CA",IF(D28="Bruno",A28&amp;"_BDS",IF(D28="Daniel",A28&amp;"_DR",IF(D28="Monet",A28&amp;"_MW","")))))))</f>
        <v>2017-01-15_G-014_PB</v>
      </c>
      <c r="H28" s="18">
        <v>42811</v>
      </c>
      <c r="I28" s="18" t="s">
        <v>51</v>
      </c>
      <c r="J28" s="166" t="s">
        <v>51</v>
      </c>
      <c r="K28" s="84" t="s">
        <v>2</v>
      </c>
      <c r="L28" s="166" t="str">
        <f>IF(OR(K28="In Progress",K29="In Progress"),"In Progress",IF(OR(AND(K28="Completed",K29="Untraceable"),AND(K28="Untraceable",K29="Completed")),"Review",IF(OR(AND(K28="Completed",K29="Incomplete"),AND(K28="Incomplete",K29="Completed")),"Review",IF(OR(AND(K28="Completed",K29="Other"),AND(K28="Other",K29="Completed")),"Review",IF(OR(AND(K28="Incomplete",K29="Untraceable"),AND(K28="Untraceable",K29="Incomplete")),"Review",IF(OR(AND(K28="Other",K29="Untraceable"),AND(K28="Untraceable",K29="Other")),"Review",IF(OR(AND(K28="Incomplete",K29="Other"),AND(K28="Other",K29="Incomplete")),"Review",IF(AND(NOT(OR(I28="Ø",I28="")),NOT(OR(I29="Ø",I29="")),J28=""),"In Progress",IF(AND(K28="Untraceable",K29="Untraceable"),"Untraceable",IF(AND(NOT(OR(I28="Ø",I28="")),NOT(OR(I29="Ø",I29="")),NOT(OR(J28="Ø",J28=""))),"Completed",IF(AND(K28="Incomplete",K29="Incomplete"),"Incomplete",IF(AND(K28="Other",K29="Other"),"Other",""))))))))))))</f>
        <v>Incomplete</v>
      </c>
      <c r="M28" s="166" t="str">
        <f>IF(L28="Untraceable","Ignore",IF(L28="Incomplete","Ignore",IF(L28="Other","Ignore","")))</f>
        <v>Ignore</v>
      </c>
      <c r="N28" s="17" t="s">
        <v>1048</v>
      </c>
      <c r="O28" s="111" t="s">
        <v>53</v>
      </c>
      <c r="P28" s="110"/>
    </row>
    <row r="29" spans="1:16" ht="14.45" customHeight="1">
      <c r="A29" s="166"/>
      <c r="B29" s="166"/>
      <c r="C29" s="166"/>
      <c r="D29" s="20" t="s">
        <v>23</v>
      </c>
      <c r="E29" s="20" t="s">
        <v>24</v>
      </c>
      <c r="F29" s="23" t="s">
        <v>992</v>
      </c>
      <c r="G29" s="23" t="str">
        <f>IF(D29="Amina",A28&amp;"_AZ",IF(D29="Perry",A28&amp;"_PB",IF(D29="Gina",A28&amp;"_GB",IF(D29="Cameron",A28&amp;"_CA",IF(D29="Bruno",A28&amp;"_BDS",IF(D29="Daniel",A28&amp;"_DR",IF(D29="Monet",A28&amp;"_MW","")))))))</f>
        <v>2017-01-15_G-014_CA</v>
      </c>
      <c r="H29" s="18">
        <v>42811</v>
      </c>
      <c r="I29" s="20" t="s">
        <v>51</v>
      </c>
      <c r="J29" s="166"/>
      <c r="K29" s="84" t="s">
        <v>2</v>
      </c>
      <c r="L29" s="166"/>
      <c r="M29" s="166"/>
      <c r="N29" s="24" t="s">
        <v>1049</v>
      </c>
      <c r="O29" s="111"/>
      <c r="P29" s="110"/>
    </row>
    <row r="30" spans="1:16">
      <c r="A30" s="172" t="s">
        <v>1050</v>
      </c>
      <c r="B30" s="170" t="s">
        <v>1051</v>
      </c>
      <c r="C30" s="166" t="s">
        <v>1052</v>
      </c>
      <c r="D30" s="20" t="s">
        <v>27</v>
      </c>
      <c r="E30" s="20" t="s">
        <v>24</v>
      </c>
      <c r="F30" s="23"/>
      <c r="G30" s="23" t="str">
        <f>IF(D30="Amina",A30&amp;"_AZ",IF(D30="Perry",A30&amp;"_PB",IF(D30="Gina",A30&amp;"_GB",IF(D30="Cameron",A30&amp;"_CA",IF(D30="Bruno",A30&amp;"_BDS",IF(D30="Daniel",A30&amp;"_DR",IF(D30="Monet",A30&amp;"_MW","")))))))</f>
        <v>2017-01-15_G-015_GB</v>
      </c>
      <c r="H30" s="18">
        <v>42822</v>
      </c>
      <c r="I30" s="18">
        <v>42824</v>
      </c>
      <c r="J30" s="171">
        <v>42824</v>
      </c>
      <c r="K30" s="84" t="str">
        <f>IF(AND(NOT(OR(H30="",H30="Ø")),I30=""),"In Progress",IF(AND(NOT(OR(I30="Ø",I30="")),NOT(OR(H30="Ø",H30=""))),"Completed",""))</f>
        <v>Completed</v>
      </c>
      <c r="L30" s="166" t="s">
        <v>0</v>
      </c>
      <c r="M30" s="166" t="s">
        <v>0</v>
      </c>
      <c r="N30" s="17"/>
      <c r="O30" s="111" t="s">
        <v>25</v>
      </c>
      <c r="P30" s="110" t="s">
        <v>1053</v>
      </c>
    </row>
    <row r="31" spans="1:16">
      <c r="A31" s="166"/>
      <c r="B31" s="166"/>
      <c r="C31" s="166"/>
      <c r="D31" s="20" t="s">
        <v>23</v>
      </c>
      <c r="E31" s="20" t="s">
        <v>24</v>
      </c>
      <c r="F31" s="23"/>
      <c r="G31" s="23" t="str">
        <f>IF(D31="Amina",A30&amp;"_AZ",IF(D31="Perry",A30&amp;"_PB",IF(D31="Gina",A30&amp;"_GB",IF(D31="Cameron",A30&amp;"_CA",IF(D31="Bruno",A30&amp;"_BDS",IF(D31="Daniel",A30&amp;"_DR",IF(D31="Monet",A30&amp;"_MW","")))))))</f>
        <v>2017-01-15_G-015_CA</v>
      </c>
      <c r="H31" s="18">
        <v>42822</v>
      </c>
      <c r="I31" s="18">
        <v>42823</v>
      </c>
      <c r="J31" s="166"/>
      <c r="K31" s="84" t="str">
        <f>IF(AND(NOT(OR(H31="",H31="Ø")),I31=""),"In Progress",IF(AND(NOT(OR(I31="Ø",I31="")),NOT(OR(H31="Ø",H31=""))),"Completed",""))</f>
        <v>Completed</v>
      </c>
      <c r="L31" s="166"/>
      <c r="M31" s="166"/>
      <c r="N31" s="17" t="s">
        <v>1054</v>
      </c>
      <c r="O31" s="111"/>
      <c r="P31" s="110"/>
    </row>
    <row r="32" spans="1:16" ht="14.45" customHeight="1">
      <c r="A32" s="172" t="s">
        <v>1055</v>
      </c>
      <c r="B32" s="170" t="s">
        <v>1056</v>
      </c>
      <c r="C32" s="166"/>
      <c r="D32" s="20" t="s">
        <v>23</v>
      </c>
      <c r="E32" s="20" t="s">
        <v>24</v>
      </c>
      <c r="F32" s="23" t="s">
        <v>992</v>
      </c>
      <c r="G32" s="23" t="str">
        <f>IF(D32="Amina",A32&amp;"_AZ",IF(D32="Perry",A32&amp;"_PB",IF(D32="Gina",A32&amp;"_GB",IF(D32="Cameron",A32&amp;"_CA",IF(D32="Bruno",A32&amp;"_BDS",IF(D32="Daniel",A32&amp;"_DR",IF(D32="Monet",A32&amp;"_MW","")))))))</f>
        <v>2017-01-15_G-016_CA</v>
      </c>
      <c r="H32" s="18">
        <v>42816</v>
      </c>
      <c r="I32" s="18">
        <v>42817</v>
      </c>
      <c r="J32" s="171">
        <v>42838</v>
      </c>
      <c r="K32" s="84" t="s">
        <v>0</v>
      </c>
      <c r="L32" s="166" t="s">
        <v>0</v>
      </c>
      <c r="M32" s="166" t="s">
        <v>0</v>
      </c>
      <c r="N32" s="17" t="s">
        <v>1057</v>
      </c>
      <c r="O32" s="111" t="str">
        <f>IF(NOT(A32=""),"In Progress","")</f>
        <v>In Progress</v>
      </c>
      <c r="P32" s="110"/>
    </row>
    <row r="33" spans="1:16" ht="14.45" customHeight="1">
      <c r="A33" s="166"/>
      <c r="B33" s="166"/>
      <c r="C33" s="166"/>
      <c r="D33" s="20" t="s">
        <v>113</v>
      </c>
      <c r="E33" s="20" t="s">
        <v>24</v>
      </c>
      <c r="F33" s="23" t="s">
        <v>992</v>
      </c>
      <c r="G33" s="23" t="str">
        <f>IF(D33="Amina",A32&amp;"_AZ",IF(D33="Perry",A32&amp;"_PB",IF(D33="Gina",A32&amp;"_GB",IF(D33="Cameron",A32&amp;"_CA",IF(D33="Bruno",A32&amp;"_BDS",IF(D33="Daniel",A32&amp;"_DR",IF(D33="Monet",A32&amp;"_MW","")))))))</f>
        <v>2017-01-15_G-016_DR</v>
      </c>
      <c r="H33" s="18">
        <v>42823</v>
      </c>
      <c r="I33" s="18">
        <v>42838</v>
      </c>
      <c r="J33" s="166"/>
      <c r="K33" s="84" t="s">
        <v>0</v>
      </c>
      <c r="L33" s="166"/>
      <c r="M33" s="166"/>
      <c r="N33" s="17" t="s">
        <v>1058</v>
      </c>
      <c r="O33" s="111"/>
      <c r="P33" s="110"/>
    </row>
    <row r="34" spans="1:16" ht="14.45" customHeight="1">
      <c r="A34" s="172" t="s">
        <v>1059</v>
      </c>
      <c r="B34" s="170" t="s">
        <v>1060</v>
      </c>
      <c r="C34" s="166"/>
      <c r="D34" s="20" t="s">
        <v>30</v>
      </c>
      <c r="E34" s="20" t="s">
        <v>24</v>
      </c>
      <c r="F34" s="23" t="s">
        <v>997</v>
      </c>
      <c r="G34" s="23" t="str">
        <f>IF(D34="Amina",A34&amp;"_AZ",IF(D34="Perry",A34&amp;"_PB",IF(D34="Gina",A34&amp;"_GB",IF(D34="Cameron",A34&amp;"_CA",IF(D34="Bruno",A34&amp;"_BDS",IF(D34="Daniel",A34&amp;"_DR",IF(D34="Monet",A34&amp;"_MW","")))))))</f>
        <v>2017-01-15_G-017_PB</v>
      </c>
      <c r="H34" s="18">
        <v>42814</v>
      </c>
      <c r="I34" s="18">
        <v>42815</v>
      </c>
      <c r="J34" s="171">
        <v>42816</v>
      </c>
      <c r="K34" s="84" t="str">
        <f>IF(AND(NOT(OR(H34="",H34="Ø")),I34=""),"In Progress",IF(AND(NOT(OR(I34="Ø",I34="")),NOT(OR(H34="Ø",H34=""))),"Completed",""))</f>
        <v>Completed</v>
      </c>
      <c r="L34" s="166" t="str">
        <f>IF(OR(K34="In Progress",K35="In Progress"),"In Progress",IF(OR(AND(K34="Completed",K35="Untraceable"),AND(K34="Untraceable",K35="Completed")),"Review",IF(OR(AND(K34="Completed",K35="Incomplete"),AND(K34="Incomplete",K35="Completed")),"Review",IF(OR(AND(K34="Completed",K35="Other"),AND(K34="Other",K35="Completed")),"Review",IF(OR(AND(K34="Incomplete",K35="Untraceable"),AND(K34="Untraceable",K35="Incomplete")),"Review",IF(OR(AND(K34="Other",K35="Untraceable"),AND(K34="Untraceable",K35="Other")),"Review",IF(OR(AND(K34="Incomplete",K35="Other"),AND(K34="Other",K35="Incomplete")),"Review",IF(AND(NOT(OR(I34="Ø",I34="")),NOT(OR(I35="Ø",I35="")),J34=""),"In Progress",IF(AND(K34="Untraceable",K35="Untraceable"),"Untraceable",IF(AND(NOT(OR(I34="Ø",I34="")),NOT(OR(I35="Ø",I35="")),NOT(OR(J34="Ø",J34=""))),"Completed",IF(AND(K34="Incomplete",K35="Incomplete"),"Incomplete",IF(AND(K34="Other",K35="Other"),"Other",""))))))))))))</f>
        <v>Completed</v>
      </c>
      <c r="M34" s="166" t="s">
        <v>0</v>
      </c>
      <c r="N34" s="17"/>
      <c r="O34" s="111" t="s">
        <v>25</v>
      </c>
      <c r="P34" s="110" t="s">
        <v>1061</v>
      </c>
    </row>
    <row r="35" spans="1:16" ht="14.45" customHeight="1">
      <c r="A35" s="166"/>
      <c r="B35" s="166"/>
      <c r="C35" s="166"/>
      <c r="D35" s="20" t="s">
        <v>23</v>
      </c>
      <c r="E35" s="20" t="s">
        <v>24</v>
      </c>
      <c r="F35" s="23" t="s">
        <v>992</v>
      </c>
      <c r="G35" s="23" t="str">
        <f>IF(D35="Amina",A34&amp;"_AZ",IF(D35="Perry",A34&amp;"_PB",IF(D35="Gina",A34&amp;"_GB",IF(D35="Cameron",A34&amp;"_CA",IF(D35="Bruno",A34&amp;"_BDS",IF(D35="Daniel",A34&amp;"_DR",IF(D35="Monet",A34&amp;"_MW","")))))))</f>
        <v>2017-01-15_G-017_CA</v>
      </c>
      <c r="H35" s="18">
        <v>42815</v>
      </c>
      <c r="I35" s="18">
        <v>42815</v>
      </c>
      <c r="J35" s="171"/>
      <c r="K35" s="84" t="str">
        <f>IF(AND(NOT(OR(H35="",H35="Ø")),I35=""),"In Progress",IF(AND(NOT(OR(I35="Ø",I35="")),NOT(OR(H35="Ø",H35=""))),"Completed",""))</f>
        <v>Completed</v>
      </c>
      <c r="L35" s="166"/>
      <c r="M35" s="166"/>
      <c r="N35" s="17" t="s">
        <v>1062</v>
      </c>
      <c r="O35" s="111"/>
      <c r="P35" s="110"/>
    </row>
    <row r="36" spans="1:16" ht="14.45" customHeight="1">
      <c r="A36" s="172" t="s">
        <v>1063</v>
      </c>
      <c r="B36" s="170" t="s">
        <v>1064</v>
      </c>
      <c r="C36" s="166"/>
      <c r="D36" s="20" t="s">
        <v>187</v>
      </c>
      <c r="E36" s="20" t="s">
        <v>24</v>
      </c>
      <c r="F36" s="23" t="s">
        <v>992</v>
      </c>
      <c r="G36" s="23" t="str">
        <f>IF(D36="Amina",A36&amp;"_AZ",IF(D36="Perry",A36&amp;"_PB",IF(D36="Gina",A36&amp;"_GB",IF(D36="Cameron",A36&amp;"_CA",IF(D36="Bruno",A36&amp;"_BDS",IF(D36="Daniel",A36&amp;"_DR",IF(D36="Monet",A36&amp;"_MW","")))))))</f>
        <v>2017-01-15_G-018_MW</v>
      </c>
      <c r="H36" s="18">
        <v>42817</v>
      </c>
      <c r="I36" s="18">
        <v>42817</v>
      </c>
      <c r="J36" s="171">
        <v>42850</v>
      </c>
      <c r="K36" s="84" t="str">
        <f>IF(AND(NOT(OR(H36="",H36="Ø")),I36=""),"In Progress",IF(AND(NOT(OR(I36="Ø",I36="")),NOT(OR(H36="Ø",H36=""))),"Completed",""))</f>
        <v>Completed</v>
      </c>
      <c r="L36" s="166" t="str">
        <f>IF(OR(K36="In Progress",K37="In Progress"),"In Progress",IF(OR(AND(K36="Completed",K37="Untraceable"),AND(K36="Untraceable",K37="Completed")),"Review",IF(OR(AND(K36="Completed",K37="Incomplete"),AND(K36="Incomplete",K37="Completed")),"Review",IF(OR(AND(K36="Completed",K37="Other"),AND(K36="Other",K37="Completed")),"Review",IF(OR(AND(K36="Incomplete",K37="Untraceable"),AND(K36="Untraceable",K37="Incomplete")),"Review",IF(OR(AND(K36="Other",K37="Untraceable"),AND(K36="Untraceable",K37="Other")),"Review",IF(OR(AND(K36="Incomplete",K37="Other"),AND(K36="Other",K37="Incomplete")),"Review",IF(AND(NOT(OR(I36="Ø",I36="")),NOT(OR(I37="Ø",I37="")),J36=""),"In Progress",IF(AND(K36="Untraceable",K37="Untraceable"),"Untraceable",IF(AND(NOT(OR(I36="Ø",I36="")),NOT(OR(I37="Ø",I37="")),NOT(OR(J36="Ø",J36=""))),"Completed",IF(AND(K36="Incomplete",K37="Incomplete"),"Incomplete",IF(AND(K36="Other",K37="Other"),"Other",""))))))))))))</f>
        <v>Completed</v>
      </c>
      <c r="M36" s="166" t="s">
        <v>0</v>
      </c>
      <c r="N36" s="17" t="s">
        <v>1065</v>
      </c>
      <c r="O36" s="111" t="s">
        <v>25</v>
      </c>
      <c r="P36" s="110" t="s">
        <v>1066</v>
      </c>
    </row>
    <row r="37" spans="1:16" ht="14.45" customHeight="1">
      <c r="A37" s="166"/>
      <c r="B37" s="166"/>
      <c r="C37" s="166"/>
      <c r="D37" s="20" t="s">
        <v>30</v>
      </c>
      <c r="E37" s="20" t="s">
        <v>24</v>
      </c>
      <c r="F37" s="23" t="s">
        <v>992</v>
      </c>
      <c r="G37" s="23" t="str">
        <f>IF(D37="Amina",A36&amp;"_AZ",IF(D37="Perry",A36&amp;"_PB",IF(D37="Gina",A36&amp;"_GB",IF(D37="Cameron",A36&amp;"_CA",IF(D37="Bruno",A36&amp;"_BDS",IF(D37="Daniel",A36&amp;"_DR",IF(D37="Monet",A36&amp;"_MW","")))))))</f>
        <v>2017-01-15_G-018_PB</v>
      </c>
      <c r="H37" s="18">
        <v>42816</v>
      </c>
      <c r="I37" s="18">
        <v>42816</v>
      </c>
      <c r="J37" s="166"/>
      <c r="K37" s="84" t="s">
        <v>0</v>
      </c>
      <c r="L37" s="166"/>
      <c r="M37" s="166"/>
      <c r="N37" s="17" t="s">
        <v>1067</v>
      </c>
      <c r="O37" s="111"/>
      <c r="P37" s="110"/>
    </row>
    <row r="38" spans="1:16">
      <c r="A38" s="172" t="s">
        <v>1068</v>
      </c>
      <c r="B38" s="170" t="s">
        <v>1069</v>
      </c>
      <c r="C38" s="166" t="s">
        <v>1070</v>
      </c>
      <c r="D38" s="20" t="s">
        <v>161</v>
      </c>
      <c r="E38" s="20" t="s">
        <v>24</v>
      </c>
      <c r="F38" s="23" t="s">
        <v>992</v>
      </c>
      <c r="G38" s="23" t="str">
        <f>IF(D38="Amina",A38&amp;"_AZ",IF(D38="Perry",A38&amp;"_PB",IF(D38="Gina",A38&amp;"_GB",IF(D38="Cameron",A38&amp;"_CA",IF(D38="Bruno",A38&amp;"_BDS",IF(D38="Daniel",A38&amp;"_DR",IF(D38="Monet",A38&amp;"_MW","")))))))</f>
        <v>2017-01-15_G-019_BDS</v>
      </c>
      <c r="H38" s="22" t="s">
        <v>1071</v>
      </c>
      <c r="I38" s="21" t="s">
        <v>1072</v>
      </c>
      <c r="J38" s="171">
        <v>42822</v>
      </c>
      <c r="K38" s="84" t="str">
        <f>IF(AND(NOT(OR(H38="",H38="Ø")),I38=""),"In Progress",IF(AND(NOT(OR(I38="Ø",I38="")),NOT(OR(H38="Ø",H38=""))),"Completed",""))</f>
        <v>Completed</v>
      </c>
      <c r="L38" s="166" t="s">
        <v>0</v>
      </c>
      <c r="M38" s="166" t="s">
        <v>0</v>
      </c>
      <c r="N38" s="17" t="s">
        <v>1073</v>
      </c>
      <c r="O38" s="111" t="str">
        <f>IF(NOT(A38=""),"In Progress","")</f>
        <v>In Progress</v>
      </c>
      <c r="P38" s="110"/>
    </row>
    <row r="39" spans="1:16">
      <c r="A39" s="166"/>
      <c r="B39" s="166"/>
      <c r="C39" s="166"/>
      <c r="D39" s="20" t="s">
        <v>23</v>
      </c>
      <c r="E39" s="20" t="s">
        <v>24</v>
      </c>
      <c r="F39" s="23" t="s">
        <v>992</v>
      </c>
      <c r="G39" s="23" t="str">
        <f>IF(D39="Amina",A38&amp;"_AZ",IF(D39="Perry",A38&amp;"_PB",IF(D39="Gina",A38&amp;"_GB",IF(D39="Cameron",A38&amp;"_CA",IF(D39="Bruno",A38&amp;"_BDS",IF(D39="Daniel",A38&amp;"_DR",IF(D39="Monet",A38&amp;"_MW","")))))))</f>
        <v>2017-01-15_G-019_CA</v>
      </c>
      <c r="H39" s="18">
        <v>42818</v>
      </c>
      <c r="I39" s="18">
        <v>42821</v>
      </c>
      <c r="J39" s="171"/>
      <c r="K39" s="84" t="str">
        <f>IF(AND(NOT(OR(H39="",H39="Ø")),I39=""),"In Progress",IF(AND(NOT(OR(I39="Ø",I39="")),NOT(OR(H39="Ø",H39=""))),"Completed",""))</f>
        <v>Completed</v>
      </c>
      <c r="L39" s="166"/>
      <c r="M39" s="166"/>
      <c r="N39" s="17" t="s">
        <v>1074</v>
      </c>
      <c r="O39" s="111"/>
      <c r="P39" s="110"/>
    </row>
    <row r="40" spans="1:16" ht="14.45" customHeight="1">
      <c r="A40" s="172" t="s">
        <v>1075</v>
      </c>
      <c r="B40" s="170" t="s">
        <v>1076</v>
      </c>
      <c r="C40" s="166"/>
      <c r="D40" s="20" t="s">
        <v>187</v>
      </c>
      <c r="E40" s="20" t="s">
        <v>24</v>
      </c>
      <c r="F40" s="23" t="s">
        <v>992</v>
      </c>
      <c r="G40" s="23" t="str">
        <f>IF(D40="Amina",A40&amp;"_AZ",IF(D40="Perry",A40&amp;"_PB",IF(D40="Gina",A40&amp;"_GB",IF(D40="Cameron",A40&amp;"_CA",IF(D40="Bruno",A40&amp;"_BDS",IF(D40="Daniel",A40&amp;"_DR",IF(D40="Monet",A40&amp;"_MW","")))))))</f>
        <v>2017-01-15_G-020_MW</v>
      </c>
      <c r="H40" s="18">
        <v>42817</v>
      </c>
      <c r="I40" s="18" t="s">
        <v>51</v>
      </c>
      <c r="J40" s="166" t="s">
        <v>51</v>
      </c>
      <c r="K40" s="84" t="s">
        <v>2</v>
      </c>
      <c r="L40" s="166" t="str">
        <f>IF(OR(K40="In Progress",K41="In Progress"),"In Progress",IF(OR(AND(K40="Completed",K41="Untraceable"),AND(K40="Untraceable",K41="Completed")),"Review",IF(OR(AND(K40="Completed",K41="Incomplete"),AND(K40="Incomplete",K41="Completed")),"Review",IF(OR(AND(K40="Completed",K41="Other"),AND(K40="Other",K41="Completed")),"Review",IF(OR(AND(K40="Incomplete",K41="Untraceable"),AND(K40="Untraceable",K41="Incomplete")),"Review",IF(OR(AND(K40="Other",K41="Untraceable"),AND(K40="Untraceable",K41="Other")),"Review",IF(OR(AND(K40="Incomplete",K41="Other"),AND(K40="Other",K41="Incomplete")),"Review",IF(AND(NOT(OR(I40="Ø",I40="")),NOT(OR(I41="Ø",I41="")),J40=""),"In Progress",IF(AND(K40="Untraceable",K41="Untraceable"),"Untraceable",IF(AND(NOT(OR(I40="Ø",I40="")),NOT(OR(I41="Ø",I41="")),NOT(OR(J40="Ø",J40=""))),"Completed",IF(AND(K40="Incomplete",K41="Incomplete"),"Incomplete",IF(AND(K40="Other",K41="Other"),"Other",""))))))))))))</f>
        <v>Incomplete</v>
      </c>
      <c r="M40" s="166" t="str">
        <f>IF(L40="Untraceable","Ignore",IF(L40="Incomplete","Ignore",IF(L40="Other","Ignore","")))</f>
        <v>Ignore</v>
      </c>
      <c r="N40" s="17" t="s">
        <v>1077</v>
      </c>
      <c r="O40" s="111" t="s">
        <v>53</v>
      </c>
      <c r="P40" s="110"/>
    </row>
    <row r="41" spans="1:16" ht="14.45" customHeight="1">
      <c r="A41" s="166"/>
      <c r="B41" s="166"/>
      <c r="C41" s="166"/>
      <c r="D41" s="20" t="s">
        <v>161</v>
      </c>
      <c r="E41" s="20" t="s">
        <v>24</v>
      </c>
      <c r="F41" s="23" t="s">
        <v>992</v>
      </c>
      <c r="G41" s="23" t="str">
        <f>IF(D41="Amina",A40&amp;"_AZ",IF(D41="Perry",A40&amp;"_PB",IF(D41="Gina",A40&amp;"_GB",IF(D41="Cameron",A40&amp;"_CA",IF(D41="Bruno",A40&amp;"_BDS",IF(D41="Daniel",A40&amp;"_DR",IF(D41="Monet",A40&amp;"_MW","")))))))</f>
        <v>2017-01-15_G-020_BDS</v>
      </c>
      <c r="H41" s="22" t="s">
        <v>1071</v>
      </c>
      <c r="I41" s="18" t="s">
        <v>51</v>
      </c>
      <c r="J41" s="166"/>
      <c r="K41" s="84" t="s">
        <v>2</v>
      </c>
      <c r="L41" s="166"/>
      <c r="M41" s="166"/>
      <c r="N41" s="17" t="s">
        <v>1078</v>
      </c>
      <c r="O41" s="111"/>
      <c r="P41" s="110"/>
    </row>
    <row r="42" spans="1:16" ht="14.45" customHeight="1">
      <c r="A42" s="172" t="s">
        <v>1079</v>
      </c>
      <c r="B42" s="170" t="s">
        <v>1080</v>
      </c>
      <c r="C42" s="166"/>
      <c r="D42" s="20" t="s">
        <v>32</v>
      </c>
      <c r="E42" s="20" t="s">
        <v>24</v>
      </c>
      <c r="F42" s="23"/>
      <c r="G42" s="23" t="str">
        <f>IF(D42="Amina",A42&amp;"_AZ",IF(D42="Perry",A42&amp;"_PB",IF(D42="Gina",A42&amp;"_GB",IF(D42="Cameron",A42&amp;"_CA",IF(D42="Bruno",A42&amp;"_BDS",IF(D42="Daniel",A42&amp;"_DR",IF(D42="Monet",A42&amp;"_MW","")))))))</f>
        <v>2017-01-15_G-021_AZ</v>
      </c>
      <c r="H42" s="18">
        <v>42822</v>
      </c>
      <c r="I42" s="18">
        <v>42822</v>
      </c>
      <c r="J42" s="171">
        <v>42828</v>
      </c>
      <c r="K42" s="84" t="str">
        <f>IF(AND(NOT(OR(H42="",H42="Ø")),I42=""),"In Progress",IF(AND(NOT(OR(I42="Ø",I42="")),NOT(OR(H42="Ø",H42=""))),"Completed",""))</f>
        <v>Completed</v>
      </c>
      <c r="L42" s="166" t="str">
        <f>IF(OR(K42="In Progress",K43="In Progress"),"In Progress",IF(OR(AND(K42="Completed",K43="Untraceable"),AND(K42="Untraceable",K43="Completed")),"Review",IF(OR(AND(K42="Completed",K43="Incomplete"),AND(K42="Incomplete",K43="Completed")),"Review",IF(OR(AND(K42="Completed",K43="Other"),AND(K42="Other",K43="Completed")),"Review",IF(OR(AND(K42="Incomplete",K43="Untraceable"),AND(K42="Untraceable",K43="Incomplete")),"Review",IF(OR(AND(K42="Other",K43="Untraceable"),AND(K42="Untraceable",K43="Other")),"Review",IF(OR(AND(K42="Incomplete",K43="Other"),AND(K42="Other",K43="Incomplete")),"Review",IF(AND(NOT(OR(I42="Ø",I42="")),NOT(OR(I43="Ø",I43="")),J42=""),"In Progress",IF(AND(K42="Untraceable",K43="Untraceable"),"Untraceable",IF(AND(NOT(OR(I42="Ø",I42="")),NOT(OR(I43="Ø",I43="")),NOT(OR(J42="Ø",J42=""))),"Completed",IF(AND(K42="Incomplete",K43="Incomplete"),"Incomplete",IF(AND(K42="Other",K43="Other"),"Other",""))))))))))))</f>
        <v>Completed</v>
      </c>
      <c r="M42" s="166" t="s">
        <v>0</v>
      </c>
      <c r="N42" s="17" t="s">
        <v>1081</v>
      </c>
      <c r="O42" s="111" t="s">
        <v>25</v>
      </c>
      <c r="P42" s="147" t="s">
        <v>1082</v>
      </c>
    </row>
    <row r="43" spans="1:16" ht="14.45" customHeight="1">
      <c r="A43" s="166"/>
      <c r="B43" s="166"/>
      <c r="C43" s="166"/>
      <c r="D43" s="20" t="s">
        <v>113</v>
      </c>
      <c r="E43" s="20" t="s">
        <v>24</v>
      </c>
      <c r="F43" s="23" t="s">
        <v>992</v>
      </c>
      <c r="G43" s="23" t="str">
        <f>IF(D43="Amina",A42&amp;"_AZ",IF(D43="Perry",A42&amp;"_PB",IF(D43="Gina",A42&amp;"_GB",IF(D43="Cameron",A42&amp;"_CA",IF(D43="Bruno",A42&amp;"_BDS",IF(D43="Daniel",A42&amp;"_DR",IF(D43="Monet",A42&amp;"_MW","")))))))</f>
        <v>2017-01-15_G-021_DR</v>
      </c>
      <c r="H43" s="18">
        <v>42825</v>
      </c>
      <c r="I43" s="18">
        <v>42828</v>
      </c>
      <c r="J43" s="166"/>
      <c r="K43" s="84" t="str">
        <f>IF(AND(NOT(OR(H43="",H43="Ø")),I43=""),"In Progress",IF(AND(NOT(OR(I43="Ø",I43="")),NOT(OR(H43="Ø",H43=""))),"Completed",""))</f>
        <v>Completed</v>
      </c>
      <c r="L43" s="166"/>
      <c r="M43" s="166"/>
      <c r="N43" s="17" t="s">
        <v>1083</v>
      </c>
      <c r="O43" s="111"/>
      <c r="P43" s="110"/>
    </row>
    <row r="44" spans="1:16" ht="14.45" customHeight="1">
      <c r="A44" s="172" t="s">
        <v>1084</v>
      </c>
      <c r="B44" s="166" t="s">
        <v>1085</v>
      </c>
      <c r="C44" s="166"/>
      <c r="D44" s="20" t="s">
        <v>23</v>
      </c>
      <c r="E44" s="20" t="s">
        <v>24</v>
      </c>
      <c r="F44" s="23"/>
      <c r="G44" s="23" t="str">
        <f>IF(D44="Amina",A44&amp;"_AZ",IF(D44="Perry",A44&amp;"_PB",IF(D44="Gina",A44&amp;"_GB",IF(D44="Cameron",A44&amp;"_CA",IF(D44="Bruno",A44&amp;"_BDS",IF(D44="Daniel",A44&amp;"_DR",IF(D44="Monet",A44&amp;"_MW","")))))))</f>
        <v>2017-01-15_G-022_CA</v>
      </c>
      <c r="H44" s="18">
        <v>42825</v>
      </c>
      <c r="I44" s="18" t="s">
        <v>51</v>
      </c>
      <c r="J44" s="166" t="s">
        <v>51</v>
      </c>
      <c r="K44" s="84" t="s">
        <v>2</v>
      </c>
      <c r="L44" s="166" t="str">
        <f>IF(OR(K44="In Progress",K45="In Progress"),"In Progress",IF(OR(AND(K44="Completed",K45="Untraceable"),AND(K44="Untraceable",K45="Completed")),"Review",IF(OR(AND(K44="Completed",K45="Incomplete"),AND(K44="Incomplete",K45="Completed")),"Review",IF(OR(AND(K44="Completed",K45="Other"),AND(K44="Other",K45="Completed")),"Review",IF(OR(AND(K44="Incomplete",K45="Untraceable"),AND(K44="Untraceable",K45="Incomplete")),"Review",IF(OR(AND(K44="Other",K45="Untraceable"),AND(K44="Untraceable",K45="Other")),"Review",IF(OR(AND(K44="Incomplete",K45="Other"),AND(K44="Other",K45="Incomplete")),"Review",IF(AND(NOT(OR(I44="Ø",I44="")),NOT(OR(I45="Ø",I45="")),J44=""),"In Progress",IF(AND(K44="Untraceable",K45="Untraceable"),"Untraceable",IF(AND(NOT(OR(I44="Ø",I44="")),NOT(OR(I45="Ø",I45="")),NOT(OR(J44="Ø",J44=""))),"Completed",IF(AND(K44="Incomplete",K45="Incomplete"),"Incomplete",IF(AND(K44="Other",K45="Other"),"Other",""))))))))))))</f>
        <v>Incomplete</v>
      </c>
      <c r="M44" s="166" t="str">
        <f>IF(L44="Untraceable","Ignore",IF(L44="Incomplete","Ignore",IF(L44="Other","Ignore","")))</f>
        <v>Ignore</v>
      </c>
      <c r="N44" s="17" t="s">
        <v>1086</v>
      </c>
      <c r="O44" s="111" t="s">
        <v>53</v>
      </c>
      <c r="P44" s="110"/>
    </row>
    <row r="45" spans="1:16" ht="14.45" customHeight="1">
      <c r="A45" s="166"/>
      <c r="B45" s="166"/>
      <c r="C45" s="166"/>
      <c r="D45" s="20" t="s">
        <v>187</v>
      </c>
      <c r="E45" s="20" t="s">
        <v>24</v>
      </c>
      <c r="F45" s="23" t="s">
        <v>992</v>
      </c>
      <c r="G45" s="23" t="str">
        <f>IF(D45="Amina",A44&amp;"_AZ",IF(D45="Perry",A44&amp;"_PB",IF(D45="Gina",A44&amp;"_GB",IF(D45="Cameron",A44&amp;"_CA",IF(D45="Bruno",A44&amp;"_BDS",IF(D45="Daniel",A44&amp;"_DR",IF(D45="Monet",A44&amp;"_MW","")))))))</f>
        <v>2017-01-15_G-022_MW</v>
      </c>
      <c r="H45" s="18">
        <v>42825</v>
      </c>
      <c r="I45" s="18" t="s">
        <v>51</v>
      </c>
      <c r="J45" s="166"/>
      <c r="K45" s="84" t="s">
        <v>2</v>
      </c>
      <c r="L45" s="166"/>
      <c r="M45" s="166"/>
      <c r="N45" s="17"/>
      <c r="O45" s="111"/>
      <c r="P45" s="110"/>
    </row>
    <row r="46" spans="1:16" ht="14.45" customHeight="1">
      <c r="A46" s="172" t="s">
        <v>1087</v>
      </c>
      <c r="B46" s="166" t="s">
        <v>1088</v>
      </c>
      <c r="C46" s="166" t="s">
        <v>1001</v>
      </c>
      <c r="D46" s="20" t="s">
        <v>30</v>
      </c>
      <c r="E46" s="20" t="s">
        <v>24</v>
      </c>
      <c r="F46" s="23" t="s">
        <v>992</v>
      </c>
      <c r="G46" s="23" t="str">
        <f>IF(D46="Amina",A46&amp;"_AZ",IF(D46="Perry",A46&amp;"_PB",IF(D46="Gina",A46&amp;"_GB",IF(D46="Cameron",A46&amp;"_CA",IF(D46="Bruno",A46&amp;"_BDS",IF(D46="Daniel",A46&amp;"_DR",IF(D46="Monet",A46&amp;"_MW","")))))))</f>
        <v>2017-01-15_G-023_PB</v>
      </c>
      <c r="H46" s="18">
        <v>42825</v>
      </c>
      <c r="I46" s="18" t="s">
        <v>51</v>
      </c>
      <c r="J46" s="166" t="s">
        <v>51</v>
      </c>
      <c r="K46" s="84" t="s">
        <v>2</v>
      </c>
      <c r="L46" s="166" t="str">
        <f>IF(OR(K46="In Progress",K47="In Progress"),"In Progress",IF(OR(AND(K46="Completed",K47="Untraceable"),AND(K46="Untraceable",K47="Completed")),"Review",IF(OR(AND(K46="Completed",K47="Incomplete"),AND(K46="Incomplete",K47="Completed")),"Review",IF(OR(AND(K46="Completed",K47="Other"),AND(K46="Other",K47="Completed")),"Review",IF(OR(AND(K46="Incomplete",K47="Untraceable"),AND(K46="Untraceable",K47="Incomplete")),"Review",IF(OR(AND(K46="Other",K47="Untraceable"),AND(K46="Untraceable",K47="Other")),"Review",IF(OR(AND(K46="Incomplete",K47="Other"),AND(K46="Other",K47="Incomplete")),"Review",IF(AND(NOT(OR(I46="Ø",I46="")),NOT(OR(I47="Ø",I47="")),J46=""),"In Progress",IF(AND(K46="Untraceable",K47="Untraceable"),"Untraceable",IF(AND(NOT(OR(I46="Ø",I46="")),NOT(OR(I47="Ø",I47="")),NOT(OR(J46="Ø",J46=""))),"Completed",IF(AND(K46="Incomplete",K47="Incomplete"),"Incomplete",IF(AND(K46="Other",K47="Other"),"Other",""))))))))))))</f>
        <v>Incomplete</v>
      </c>
      <c r="M46" s="166" t="str">
        <f>IF(L46="Untraceable","Ignore",IF(L46="Incomplete","Ignore",IF(L46="Other","Ignore","")))</f>
        <v>Ignore</v>
      </c>
      <c r="N46" s="17" t="s">
        <v>1089</v>
      </c>
      <c r="O46" s="111" t="s">
        <v>53</v>
      </c>
      <c r="P46" s="110"/>
    </row>
    <row r="47" spans="1:16" ht="14.45" customHeight="1">
      <c r="A47" s="166"/>
      <c r="B47" s="166"/>
      <c r="C47" s="166"/>
      <c r="D47" s="20" t="s">
        <v>32</v>
      </c>
      <c r="E47" s="20" t="s">
        <v>24</v>
      </c>
      <c r="F47" s="23" t="s">
        <v>992</v>
      </c>
      <c r="G47" s="23" t="str">
        <f>IF(D47="Amina",A46&amp;"_AZ",IF(D47="Perry",A46&amp;"_PB",IF(D47="Gina",A46&amp;"_GB",IF(D47="Cameron",A46&amp;"_CA",IF(D47="Bruno",A46&amp;"_BDS",IF(D47="Daniel",A46&amp;"_DR",IF(D47="Monet",A46&amp;"_MW","")))))))</f>
        <v>2017-01-15_G-023_AZ</v>
      </c>
      <c r="H47" s="18">
        <v>42825</v>
      </c>
      <c r="I47" s="18" t="s">
        <v>51</v>
      </c>
      <c r="J47" s="166"/>
      <c r="K47" s="84" t="s">
        <v>2</v>
      </c>
      <c r="L47" s="166"/>
      <c r="M47" s="166"/>
      <c r="N47" s="17"/>
      <c r="O47" s="111"/>
      <c r="P47" s="110"/>
    </row>
    <row r="48" spans="1:16">
      <c r="A48" s="172" t="s">
        <v>1090</v>
      </c>
      <c r="B48" s="166" t="s">
        <v>1091</v>
      </c>
      <c r="C48" s="166" t="s">
        <v>1036</v>
      </c>
      <c r="D48" s="20" t="s">
        <v>187</v>
      </c>
      <c r="E48" s="20" t="s">
        <v>24</v>
      </c>
      <c r="F48" s="23" t="s">
        <v>992</v>
      </c>
      <c r="G48" s="23" t="str">
        <f>IF(D48="Amina",A48&amp;"_AZ",IF(D48="Perry",A48&amp;"_PB",IF(D48="Gina",A48&amp;"_GB",IF(D48="Cameron",A48&amp;"_CA",IF(D48="Bruno",A48&amp;"_BDS",IF(D48="Daniel",A48&amp;"_DR",IF(D48="Monet",A48&amp;"_MW","")))))))</f>
        <v>2017-01-15_G-024_MW</v>
      </c>
      <c r="H48" s="18">
        <v>42824</v>
      </c>
      <c r="I48" s="18">
        <v>42824</v>
      </c>
      <c r="J48" s="171">
        <v>42851</v>
      </c>
      <c r="K48" s="84" t="s">
        <v>0</v>
      </c>
      <c r="L48" s="166" t="s">
        <v>0</v>
      </c>
      <c r="M48" s="166" t="s">
        <v>0</v>
      </c>
      <c r="N48" s="17"/>
      <c r="O48" s="111" t="s">
        <v>25</v>
      </c>
      <c r="P48" s="110" t="s">
        <v>1092</v>
      </c>
    </row>
    <row r="49" spans="1:16">
      <c r="A49" s="166"/>
      <c r="B49" s="166"/>
      <c r="C49" s="166"/>
      <c r="D49" s="20" t="s">
        <v>161</v>
      </c>
      <c r="E49" s="20" t="s">
        <v>24</v>
      </c>
      <c r="F49" s="23" t="s">
        <v>992</v>
      </c>
      <c r="G49" s="23" t="str">
        <f>IF(D49="Amina",A48&amp;"_AZ",IF(D49="Perry",A48&amp;"_PB",IF(D49="Gina",A48&amp;"_GB",IF(D49="Cameron",A48&amp;"_CA",IF(D49="Bruno",A48&amp;"_BDS",IF(D49="Daniel",A48&amp;"_DR",IF(D49="Monet",A48&amp;"_MW","")))))))</f>
        <v>2017-01-15_G-024_BDS</v>
      </c>
      <c r="H49" s="18">
        <v>42824</v>
      </c>
      <c r="I49" s="18">
        <v>42828</v>
      </c>
      <c r="J49" s="166"/>
      <c r="K49" s="84" t="str">
        <f>IF(AND(NOT(OR(H49="",H49="Ø")),I49=""),"In Progress",IF(AND(NOT(OR(I49="Ø",I49="")),NOT(OR(H49="Ø",H49=""))),"Completed",""))</f>
        <v>Completed</v>
      </c>
      <c r="L49" s="166"/>
      <c r="M49" s="166"/>
      <c r="N49" s="17"/>
      <c r="O49" s="111"/>
      <c r="P49" s="110"/>
    </row>
    <row r="50" spans="1:16">
      <c r="A50" s="172" t="s">
        <v>1093</v>
      </c>
      <c r="B50" s="166" t="s">
        <v>1094</v>
      </c>
      <c r="C50" s="166" t="s">
        <v>1095</v>
      </c>
      <c r="D50" s="20" t="s">
        <v>30</v>
      </c>
      <c r="E50" s="20" t="s">
        <v>24</v>
      </c>
      <c r="F50" s="23" t="s">
        <v>992</v>
      </c>
      <c r="G50" s="23" t="str">
        <f>IF(D50="Amina",A50&amp;"_AZ",IF(D50="Perry",A50&amp;"_PB",IF(D50="Gina",A50&amp;"_GB",IF(D50="Cameron",A50&amp;"_CA",IF(D50="Bruno",A50&amp;"_BDS",IF(D50="Daniel",A50&amp;"_DR",IF(D50="Monet",A50&amp;"_MW","")))))))</f>
        <v>2017-01-15_G-025_PB</v>
      </c>
      <c r="H50" s="18">
        <v>42823</v>
      </c>
      <c r="I50" s="18">
        <v>42825</v>
      </c>
      <c r="J50" s="171">
        <v>42825</v>
      </c>
      <c r="K50" s="84" t="str">
        <f>IF(AND(NOT(OR(H50="",H50="Ø")),I50=""),"In Progress",IF(AND(NOT(OR(I50="Ø",I50="")),NOT(OR(H50="Ø",H50=""))),"Completed",""))</f>
        <v>Completed</v>
      </c>
      <c r="L50" s="166" t="str">
        <f>IF(OR(K50="In Progress",K51="In Progress"),"In Progress",IF(OR(AND(K50="Completed",K51="Untraceable"),AND(K50="Untraceable",K51="Completed")),"Review",IF(OR(AND(K50="Completed",K51="Incomplete"),AND(K50="Incomplete",K51="Completed")),"Review",IF(OR(AND(K50="Completed",K51="Other"),AND(K50="Other",K51="Completed")),"Review",IF(OR(AND(K50="Incomplete",K51="Untraceable"),AND(K50="Untraceable",K51="Incomplete")),"Review",IF(OR(AND(K50="Other",K51="Untraceable"),AND(K50="Untraceable",K51="Other")),"Review",IF(OR(AND(K50="Incomplete",K51="Other"),AND(K50="Other",K51="Incomplete")),"Review",IF(AND(NOT(OR(I50="Ø",I50="")),NOT(OR(I51="Ø",I51="")),J50=""),"In Progress",IF(AND(K50="Untraceable",K51="Untraceable"),"Untraceable",IF(AND(NOT(OR(I50="Ø",I50="")),NOT(OR(I51="Ø",I51="")),NOT(OR(J50="Ø",J50=""))),"Completed",IF(AND(K50="Incomplete",K51="Incomplete"),"Incomplete",IF(AND(K50="Other",K51="Other"),"Other",""))))))))))))</f>
        <v>Completed</v>
      </c>
      <c r="M50" s="166" t="s">
        <v>0</v>
      </c>
      <c r="N50" s="17"/>
      <c r="O50" s="111" t="s">
        <v>25</v>
      </c>
      <c r="P50" s="110" t="s">
        <v>1096</v>
      </c>
    </row>
    <row r="51" spans="1:16">
      <c r="A51" s="166"/>
      <c r="B51" s="166"/>
      <c r="C51" s="166"/>
      <c r="D51" s="20" t="s">
        <v>161</v>
      </c>
      <c r="E51" s="20" t="s">
        <v>24</v>
      </c>
      <c r="F51" s="23" t="s">
        <v>992</v>
      </c>
      <c r="G51" s="23" t="str">
        <f>IF(D51="Amina",A50&amp;"_AZ",IF(D51="Perry",A50&amp;"_PB",IF(D51="Gina",A50&amp;"_GB",IF(D51="Cameron",A50&amp;"_CA",IF(D51="Bruno",A50&amp;"_BDS",IF(D51="Daniel",A50&amp;"_DR",IF(D51="Monet",A50&amp;"_MW","")))))))</f>
        <v>2017-01-15_G-025_BDS</v>
      </c>
      <c r="H51" s="18">
        <v>42823</v>
      </c>
      <c r="I51" s="18">
        <v>42824</v>
      </c>
      <c r="J51" s="166"/>
      <c r="K51" s="84" t="str">
        <f>IF(AND(NOT(OR(H51="",H51="Ø")),I51=""),"In Progress",IF(AND(NOT(OR(I51="Ø",I51="")),NOT(OR(H51="Ø",H51=""))),"Completed",""))</f>
        <v>Completed</v>
      </c>
      <c r="L51" s="166"/>
      <c r="M51" s="166"/>
      <c r="N51" s="17"/>
      <c r="O51" s="111"/>
      <c r="P51" s="110"/>
    </row>
    <row r="52" spans="1:16">
      <c r="A52" s="172" t="s">
        <v>1097</v>
      </c>
      <c r="B52" s="166" t="s">
        <v>1098</v>
      </c>
      <c r="C52" s="166"/>
      <c r="D52" s="20" t="s">
        <v>187</v>
      </c>
      <c r="E52" s="20" t="s">
        <v>24</v>
      </c>
      <c r="F52" s="23" t="s">
        <v>992</v>
      </c>
      <c r="G52" s="23" t="str">
        <f>IF(D52="Amina",A52&amp;"_AZ",IF(D52="Perry",A52&amp;"_PB",IF(D52="Gina",A52&amp;"_GB",IF(D52="Cameron",A52&amp;"_CA",IF(D52="Bruno",A52&amp;"_BDS",IF(D52="Daniel",A52&amp;"_DR",IF(D52="Monet",A52&amp;"_MW","")))))))</f>
        <v>2017-01-15_G-026_MW</v>
      </c>
      <c r="H52" s="18">
        <v>42823</v>
      </c>
      <c r="I52" s="18">
        <v>42824</v>
      </c>
      <c r="J52" s="166"/>
      <c r="K52" s="84" t="str">
        <f>IF(AND(NOT(OR(H52="",H52="Ø")),I52=""),"In Progress",IF(AND(NOT(OR(I52="Ø",I52="")),NOT(OR(H52="Ø",H52=""))),"Completed",""))</f>
        <v>Completed</v>
      </c>
      <c r="L52" s="166" t="s">
        <v>2</v>
      </c>
      <c r="M52" s="166" t="str">
        <f>IF(L52="Untraceable","Ignore",IF(L52="Incomplete","Ignore",IF(L52="Other","Ignore","")))</f>
        <v>Ignore</v>
      </c>
      <c r="N52" s="17" t="s">
        <v>1099</v>
      </c>
      <c r="O52" s="111" t="s">
        <v>53</v>
      </c>
      <c r="P52" s="110"/>
    </row>
    <row r="53" spans="1:16">
      <c r="A53" s="166"/>
      <c r="B53" s="166"/>
      <c r="C53" s="166"/>
      <c r="D53" s="20" t="s">
        <v>23</v>
      </c>
      <c r="E53" s="20" t="s">
        <v>24</v>
      </c>
      <c r="F53" s="23" t="s">
        <v>992</v>
      </c>
      <c r="G53" s="23" t="str">
        <f>IF(D53="Amina",A52&amp;"_AZ",IF(D53="Perry",A52&amp;"_PB",IF(D53="Gina",A52&amp;"_GB",IF(D53="Cameron",A52&amp;"_CA",IF(D53="Bruno",A52&amp;"_BDS",IF(D53="Daniel",A52&amp;"_DR",IF(D53="Monet",A52&amp;"_MW","")))))))</f>
        <v>2017-01-15_G-026_CA</v>
      </c>
      <c r="H53" s="18">
        <v>42824</v>
      </c>
      <c r="I53" s="18">
        <v>42824</v>
      </c>
      <c r="J53" s="166"/>
      <c r="K53" s="84" t="str">
        <f>IF(AND(NOT(OR(H53="",H53="Ø")),I53=""),"In Progress",IF(AND(NOT(OR(I53="Ø",I53="")),NOT(OR(H53="Ø",H53=""))),"Completed",""))</f>
        <v>Completed</v>
      </c>
      <c r="L53" s="166"/>
      <c r="M53" s="166"/>
      <c r="N53" s="17"/>
      <c r="O53" s="111"/>
      <c r="P53" s="110"/>
    </row>
    <row r="54" spans="1:16" ht="14.45" customHeight="1">
      <c r="A54" s="172" t="s">
        <v>1100</v>
      </c>
      <c r="B54" s="166" t="s">
        <v>1101</v>
      </c>
      <c r="C54" s="166"/>
      <c r="D54" s="20" t="s">
        <v>32</v>
      </c>
      <c r="E54" s="20" t="s">
        <v>24</v>
      </c>
      <c r="F54" s="23" t="s">
        <v>992</v>
      </c>
      <c r="G54" s="23" t="str">
        <f>IF(D54="Amina",A54&amp;"_AZ",IF(D54="Perry",A54&amp;"_PB",IF(D54="Gina",A54&amp;"_GB",IF(D54="Cameron",A54&amp;"_CA",IF(D54="Bruno",A54&amp;"_BDS",IF(D54="Daniel",A54&amp;"_DR",IF(D54="Monet",A54&amp;"_MW","")))))))</f>
        <v>2017-01-15_G-027_AZ</v>
      </c>
      <c r="H54" s="18">
        <v>42824</v>
      </c>
      <c r="I54" s="18">
        <v>42825</v>
      </c>
      <c r="J54" s="171">
        <v>42837</v>
      </c>
      <c r="K54" s="84" t="str">
        <f>IF(AND(NOT(OR(H54="",H54="Ø")),I54=""),"In Progress",IF(AND(NOT(OR(I54="Ø",I54="")),NOT(OR(H54="Ø",H54=""))),"Completed",""))</f>
        <v>Completed</v>
      </c>
      <c r="L54" s="170" t="s">
        <v>0</v>
      </c>
      <c r="M54" s="166" t="s">
        <v>0</v>
      </c>
      <c r="N54" s="17"/>
      <c r="O54" s="111" t="s">
        <v>25</v>
      </c>
      <c r="P54" s="110" t="s">
        <v>1102</v>
      </c>
    </row>
    <row r="55" spans="1:16" ht="14.45" customHeight="1">
      <c r="A55" s="166"/>
      <c r="B55" s="166"/>
      <c r="C55" s="166"/>
      <c r="D55" s="20" t="s">
        <v>187</v>
      </c>
      <c r="E55" s="20" t="s">
        <v>24</v>
      </c>
      <c r="F55" s="23" t="s">
        <v>992</v>
      </c>
      <c r="G55" s="23" t="str">
        <f>IF(D55="Amina",A54&amp;"_AZ",IF(D55="Perry",A54&amp;"_PB",IF(D55="Gina",A54&amp;"_GB",IF(D55="Cameron",A54&amp;"_CA",IF(D55="Bruno",A54&amp;"_BDS",IF(D55="Daniel",A54&amp;"_DR",IF(D55="Monet",A54&amp;"_MW","")))))))</f>
        <v>2017-01-15_G-027_MW</v>
      </c>
      <c r="H55" s="18">
        <v>42825</v>
      </c>
      <c r="I55" s="18">
        <v>42825</v>
      </c>
      <c r="J55" s="166"/>
      <c r="K55" s="84" t="s">
        <v>0</v>
      </c>
      <c r="L55" s="170"/>
      <c r="M55" s="166"/>
      <c r="N55" s="17"/>
      <c r="O55" s="111"/>
      <c r="P55" s="110"/>
    </row>
    <row r="56" spans="1:16" ht="14.45" customHeight="1">
      <c r="A56" s="172" t="s">
        <v>1103</v>
      </c>
      <c r="B56" s="166" t="s">
        <v>1104</v>
      </c>
      <c r="C56" s="166"/>
      <c r="D56" s="20" t="s">
        <v>187</v>
      </c>
      <c r="E56" s="20" t="s">
        <v>24</v>
      </c>
      <c r="F56" s="23" t="s">
        <v>992</v>
      </c>
      <c r="G56" s="23" t="str">
        <f>IF(D56="Amina",A56&amp;"_AZ",IF(D56="Perry",A56&amp;"_PB",IF(D56="Gina",A56&amp;"_GB",IF(D56="Cameron",A56&amp;"_CA",IF(D56="Bruno",A56&amp;"_BDS",IF(D56="Daniel",A56&amp;"_DR",IF(D56="Monet",A56&amp;"_MW","")))))))</f>
        <v>2017-01-15_G-028_MW</v>
      </c>
      <c r="H56" s="18">
        <v>42823</v>
      </c>
      <c r="I56" s="18">
        <v>42823</v>
      </c>
      <c r="J56" s="171">
        <v>42850</v>
      </c>
      <c r="K56" s="84" t="str">
        <f>IF(AND(NOT(OR(H56="",H56="Ø")),I56=""),"In Progress",IF(AND(NOT(OR(I56="Ø",I56="")),NOT(OR(H56="Ø",H56=""))),"Completed",""))</f>
        <v>Completed</v>
      </c>
      <c r="L56" s="166" t="str">
        <f>IF(OR(K56="In Progress",K57="In Progress"),"In Progress",IF(OR(AND(K56="Completed",K57="Untraceable"),AND(K56="Untraceable",K57="Completed")),"Review",IF(OR(AND(K56="Completed",K57="Incomplete"),AND(K56="Incomplete",K57="Completed")),"Review",IF(OR(AND(K56="Completed",K57="Other"),AND(K56="Other",K57="Completed")),"Review",IF(OR(AND(K56="Incomplete",K57="Untraceable"),AND(K56="Untraceable",K57="Incomplete")),"Review",IF(OR(AND(K56="Other",K57="Untraceable"),AND(K56="Untraceable",K57="Other")),"Review",IF(OR(AND(K56="Incomplete",K57="Other"),AND(K56="Other",K57="Incomplete")),"Review",IF(AND(NOT(OR(I56="Ø",I56="")),NOT(OR(I57="Ø",I57="")),J56=""),"In Progress",IF(AND(K56="Untraceable",K57="Untraceable"),"Untraceable",IF(AND(NOT(OR(I56="Ø",I56="")),NOT(OR(I57="Ø",I57="")),NOT(OR(J56="Ø",J56=""))),"Completed",IF(AND(K56="Incomplete",K57="Incomplete"),"Incomplete",IF(AND(K56="Other",K57="Other"),"Other",""))))))))))))</f>
        <v>Completed</v>
      </c>
      <c r="M56" s="166" t="s">
        <v>0</v>
      </c>
      <c r="N56" s="17"/>
      <c r="O56" s="111" t="s">
        <v>25</v>
      </c>
      <c r="P56" s="110" t="s">
        <v>1105</v>
      </c>
    </row>
    <row r="57" spans="1:16" ht="14.45" customHeight="1">
      <c r="A57" s="166"/>
      <c r="B57" s="166"/>
      <c r="C57" s="166"/>
      <c r="D57" s="20" t="s">
        <v>23</v>
      </c>
      <c r="E57" s="20" t="s">
        <v>24</v>
      </c>
      <c r="F57" s="23" t="s">
        <v>992</v>
      </c>
      <c r="G57" s="23" t="str">
        <f>IF(D57="Amina",A56&amp;"_AZ",IF(D57="Perry",A56&amp;"_PB",IF(D57="Gina",A56&amp;"_GB",IF(D57="Cameron",A56&amp;"_CA",IF(D57="Bruno",A56&amp;"_BDS",IF(D57="Daniel",A56&amp;"_DR",IF(D57="Monet",A56&amp;"_MW","")))))))</f>
        <v>2017-01-15_G-028_CA</v>
      </c>
      <c r="H57" s="18">
        <v>42823</v>
      </c>
      <c r="I57" s="18">
        <v>42823</v>
      </c>
      <c r="J57" s="166"/>
      <c r="K57" s="84" t="str">
        <f>IF(AND(NOT(OR(H57="",H57="Ø")),I57=""),"In Progress",IF(AND(NOT(OR(I57="Ø",I57="")),NOT(OR(H57="Ø",H57=""))),"Completed",""))</f>
        <v>Completed</v>
      </c>
      <c r="L57" s="166"/>
      <c r="M57" s="166"/>
      <c r="N57" s="17"/>
      <c r="O57" s="111"/>
      <c r="P57" s="110"/>
    </row>
    <row r="58" spans="1:16" ht="14.45" customHeight="1">
      <c r="A58" s="172" t="s">
        <v>1106</v>
      </c>
      <c r="B58" s="166" t="s">
        <v>1107</v>
      </c>
      <c r="C58" s="166"/>
      <c r="D58" s="20" t="s">
        <v>32</v>
      </c>
      <c r="E58" s="20" t="s">
        <v>24</v>
      </c>
      <c r="F58" s="23" t="s">
        <v>992</v>
      </c>
      <c r="G58" s="23" t="str">
        <f>IF(D58="Amina",A58&amp;"_AZ",IF(D58="Perry",A58&amp;"_PB",IF(D58="Gina",A58&amp;"_GB",IF(D58="Cameron",A58&amp;"_CA",IF(D58="Bruno",A58&amp;"_BDS",IF(D58="Daniel",A58&amp;"_DR",IF(D58="Monet",A58&amp;"_MW","")))))))</f>
        <v>2017-01-15_G-029_AZ</v>
      </c>
      <c r="H58" s="18">
        <v>42837</v>
      </c>
      <c r="I58" s="18">
        <v>42837</v>
      </c>
      <c r="J58" s="166"/>
      <c r="K58" s="84" t="str">
        <f>IF(AND(NOT(OR(H58="",H58="Ø")),I58=""),"In Progress",IF(AND(NOT(OR(I58="Ø",I58="")),NOT(OR(H58="Ø",H58=""))),"Completed",""))</f>
        <v>Completed</v>
      </c>
      <c r="L58" s="166" t="s">
        <v>2</v>
      </c>
      <c r="M58" s="166" t="str">
        <f>IF(L58="Untraceable","Ignore",IF(L58="Incomplete","Ignore",IF(L58="Other","Ignore","")))</f>
        <v>Ignore</v>
      </c>
      <c r="N58" s="17" t="s">
        <v>1108</v>
      </c>
      <c r="O58" s="111" t="s">
        <v>53</v>
      </c>
      <c r="P58" s="110"/>
    </row>
    <row r="59" spans="1:16" ht="14.45" customHeight="1">
      <c r="A59" s="166"/>
      <c r="B59" s="166"/>
      <c r="C59" s="166"/>
      <c r="D59" s="20" t="s">
        <v>113</v>
      </c>
      <c r="E59" s="20" t="s">
        <v>24</v>
      </c>
      <c r="F59" s="23" t="s">
        <v>992</v>
      </c>
      <c r="G59" s="23" t="str">
        <f>IF(D59="Amina",A58&amp;"_AZ",IF(D59="Perry",A58&amp;"_PB",IF(D59="Gina",A58&amp;"_GB",IF(D59="Cameron",A58&amp;"_CA",IF(D59="Bruno",A58&amp;"_BDS",IF(D59="Daniel",A58&amp;"_DR",IF(D59="Monet",A58&amp;"_MW","")))))))</f>
        <v>2017-01-15_G-029_DR</v>
      </c>
      <c r="H59" s="18">
        <v>42838</v>
      </c>
      <c r="I59" s="18" t="s">
        <v>51</v>
      </c>
      <c r="J59" s="166"/>
      <c r="K59" s="84" t="s">
        <v>2</v>
      </c>
      <c r="L59" s="166"/>
      <c r="M59" s="166"/>
      <c r="N59" s="17" t="s">
        <v>1109</v>
      </c>
      <c r="O59" s="111"/>
      <c r="P59" s="110"/>
    </row>
    <row r="60" spans="1:16">
      <c r="A60"/>
      <c r="B60"/>
      <c r="C60"/>
      <c r="D60"/>
      <c r="E60"/>
      <c r="F60"/>
      <c r="G60"/>
      <c r="H60"/>
      <c r="I60"/>
      <c r="J60"/>
      <c r="N60"/>
      <c r="O60"/>
      <c r="P60"/>
    </row>
    <row r="61" spans="1:16" ht="14.45" customHeight="1">
      <c r="A61"/>
      <c r="B61"/>
      <c r="C61"/>
      <c r="D61"/>
      <c r="E61"/>
      <c r="F61"/>
      <c r="G61"/>
      <c r="H61"/>
      <c r="I61"/>
      <c r="J61"/>
      <c r="N61"/>
      <c r="O61"/>
      <c r="P61"/>
    </row>
    <row r="62" spans="1:16" ht="14.45" customHeight="1">
      <c r="A62"/>
      <c r="B62"/>
      <c r="C62"/>
      <c r="D62"/>
      <c r="E62"/>
      <c r="F62"/>
      <c r="G62"/>
      <c r="H62"/>
      <c r="I62"/>
      <c r="J62"/>
      <c r="N62"/>
      <c r="O62"/>
      <c r="P62"/>
    </row>
    <row r="63" spans="1:16">
      <c r="A63"/>
      <c r="B63"/>
      <c r="C63"/>
      <c r="D63"/>
      <c r="E63"/>
      <c r="F63"/>
      <c r="G63"/>
      <c r="H63"/>
      <c r="I63"/>
      <c r="J63"/>
      <c r="N63"/>
      <c r="O63"/>
      <c r="P63"/>
    </row>
    <row r="64" spans="1:16" ht="14.45" customHeight="1">
      <c r="A64"/>
      <c r="B64"/>
      <c r="C64"/>
      <c r="D64"/>
      <c r="E64"/>
      <c r="F64"/>
      <c r="G64"/>
      <c r="H64"/>
      <c r="I64"/>
      <c r="J64"/>
      <c r="N64"/>
      <c r="O64"/>
      <c r="P64"/>
    </row>
    <row r="65" spans="1:16" ht="14.45" customHeight="1">
      <c r="A65"/>
      <c r="B65"/>
      <c r="C65"/>
      <c r="D65"/>
      <c r="E65"/>
      <c r="F65"/>
      <c r="G65"/>
      <c r="H65"/>
      <c r="I65"/>
      <c r="J65"/>
      <c r="N65"/>
      <c r="O65"/>
      <c r="P65"/>
    </row>
    <row r="66" spans="1:16">
      <c r="A66"/>
      <c r="B66"/>
      <c r="C66"/>
      <c r="D66"/>
      <c r="E66"/>
      <c r="F66"/>
      <c r="G66"/>
      <c r="H66"/>
      <c r="I66"/>
      <c r="J66"/>
      <c r="N66"/>
      <c r="O66"/>
      <c r="P66"/>
    </row>
    <row r="67" spans="1:16" ht="14.45" customHeight="1">
      <c r="A67"/>
      <c r="B67"/>
      <c r="C67"/>
      <c r="D67"/>
      <c r="E67"/>
      <c r="F67"/>
      <c r="G67"/>
      <c r="H67"/>
      <c r="I67"/>
      <c r="J67"/>
      <c r="N67"/>
      <c r="O67"/>
      <c r="P67"/>
    </row>
    <row r="68" spans="1:16" ht="14.45" customHeight="1">
      <c r="A68"/>
      <c r="B68"/>
      <c r="C68"/>
      <c r="D68"/>
      <c r="E68"/>
      <c r="F68"/>
      <c r="G68"/>
      <c r="H68"/>
      <c r="I68"/>
      <c r="J68"/>
      <c r="N68"/>
      <c r="O68"/>
      <c r="P68"/>
    </row>
    <row r="69" spans="1:16">
      <c r="A69"/>
      <c r="B69"/>
      <c r="C69"/>
      <c r="D69"/>
      <c r="E69"/>
      <c r="F69"/>
      <c r="G69"/>
      <c r="H69"/>
      <c r="I69"/>
      <c r="J69"/>
      <c r="N69"/>
      <c r="O69"/>
      <c r="P69"/>
    </row>
    <row r="70" spans="1:16">
      <c r="A70"/>
      <c r="B70"/>
      <c r="C70"/>
      <c r="D70"/>
      <c r="E70"/>
      <c r="F70"/>
      <c r="G70"/>
      <c r="H70"/>
      <c r="I70"/>
      <c r="J70"/>
      <c r="N70"/>
      <c r="O70"/>
      <c r="P70"/>
    </row>
    <row r="71" spans="1:16">
      <c r="A71"/>
      <c r="B71"/>
      <c r="C71"/>
      <c r="D71"/>
      <c r="E71"/>
      <c r="F71"/>
      <c r="G71"/>
      <c r="H71"/>
      <c r="I71"/>
      <c r="J71"/>
      <c r="N71"/>
      <c r="O71"/>
      <c r="P71"/>
    </row>
    <row r="72" spans="1:16">
      <c r="A72"/>
      <c r="B72"/>
      <c r="C72"/>
      <c r="D72"/>
      <c r="E72"/>
      <c r="F72"/>
      <c r="G72"/>
      <c r="H72"/>
      <c r="I72"/>
      <c r="J72"/>
      <c r="N72"/>
      <c r="O72"/>
      <c r="P72"/>
    </row>
    <row r="73" spans="1:16">
      <c r="A73"/>
      <c r="B73"/>
      <c r="C73"/>
      <c r="D73"/>
      <c r="E73"/>
      <c r="F73"/>
      <c r="G73"/>
      <c r="H73"/>
      <c r="I73"/>
      <c r="J73"/>
      <c r="N73"/>
      <c r="O73"/>
      <c r="P73"/>
    </row>
    <row r="74" spans="1:16">
      <c r="A74"/>
      <c r="B74"/>
      <c r="C74"/>
      <c r="D74"/>
      <c r="E74"/>
      <c r="F74"/>
      <c r="G74"/>
      <c r="H74"/>
      <c r="I74"/>
      <c r="J74"/>
      <c r="N74"/>
      <c r="O74"/>
      <c r="P74"/>
    </row>
    <row r="75" spans="1:16">
      <c r="A75"/>
      <c r="B75"/>
      <c r="C75"/>
      <c r="D75"/>
      <c r="E75"/>
      <c r="F75"/>
      <c r="G75"/>
      <c r="H75"/>
      <c r="I75"/>
      <c r="J75"/>
      <c r="N75"/>
      <c r="O75"/>
      <c r="P75"/>
    </row>
    <row r="76" spans="1:16">
      <c r="A76"/>
      <c r="B76"/>
      <c r="C76"/>
      <c r="D76"/>
      <c r="E76"/>
      <c r="F76"/>
      <c r="G76"/>
      <c r="H76"/>
      <c r="I76"/>
      <c r="J76"/>
      <c r="N76"/>
      <c r="O76"/>
      <c r="P76"/>
    </row>
    <row r="77" spans="1:16">
      <c r="A77"/>
      <c r="B77"/>
      <c r="C77"/>
      <c r="D77"/>
      <c r="E77"/>
      <c r="F77"/>
      <c r="G77"/>
      <c r="H77"/>
      <c r="I77"/>
      <c r="J77"/>
      <c r="N77"/>
      <c r="O77"/>
      <c r="P77"/>
    </row>
    <row r="78" spans="1:16">
      <c r="A78"/>
      <c r="B78"/>
      <c r="C78"/>
      <c r="D78"/>
      <c r="E78"/>
      <c r="F78"/>
      <c r="G78"/>
      <c r="H78"/>
      <c r="I78"/>
      <c r="J78"/>
      <c r="N78"/>
      <c r="O78"/>
      <c r="P78"/>
    </row>
    <row r="79" spans="1:16">
      <c r="A79"/>
      <c r="B79"/>
      <c r="C79"/>
      <c r="D79"/>
      <c r="E79"/>
      <c r="F79"/>
      <c r="G79"/>
      <c r="H79"/>
      <c r="I79"/>
      <c r="J79"/>
      <c r="N79"/>
      <c r="O79"/>
      <c r="P79"/>
    </row>
    <row r="80" spans="1:16">
      <c r="A80"/>
      <c r="B80"/>
      <c r="C80"/>
      <c r="D80"/>
      <c r="E80"/>
      <c r="F80"/>
      <c r="G80"/>
      <c r="H80"/>
      <c r="I80"/>
      <c r="J80"/>
      <c r="N80"/>
      <c r="O80"/>
      <c r="P80"/>
    </row>
    <row r="81" spans="1:16">
      <c r="A81"/>
      <c r="B81"/>
      <c r="C81"/>
      <c r="D81"/>
      <c r="E81"/>
      <c r="F81"/>
      <c r="G81"/>
      <c r="H81"/>
      <c r="I81"/>
      <c r="J81"/>
      <c r="N81"/>
      <c r="O81"/>
      <c r="P81"/>
    </row>
    <row r="82" spans="1:16">
      <c r="A82"/>
      <c r="B82"/>
      <c r="C82"/>
      <c r="D82"/>
      <c r="E82"/>
      <c r="F82"/>
      <c r="G82"/>
      <c r="H82"/>
      <c r="I82"/>
      <c r="J82"/>
      <c r="N82"/>
      <c r="O82"/>
      <c r="P82"/>
    </row>
    <row r="83" spans="1:16">
      <c r="A83"/>
      <c r="B83"/>
      <c r="C83"/>
      <c r="D83"/>
      <c r="E83"/>
      <c r="F83"/>
      <c r="G83"/>
      <c r="H83"/>
      <c r="I83"/>
      <c r="J83"/>
      <c r="N83"/>
      <c r="O83"/>
      <c r="P83"/>
    </row>
    <row r="84" spans="1:16">
      <c r="A84"/>
      <c r="B84"/>
      <c r="C84"/>
      <c r="D84"/>
      <c r="E84"/>
      <c r="F84"/>
      <c r="G84"/>
      <c r="H84"/>
      <c r="I84"/>
      <c r="J84"/>
      <c r="N84"/>
      <c r="O84"/>
      <c r="P84"/>
    </row>
    <row r="85" spans="1:16">
      <c r="A85"/>
      <c r="B85"/>
      <c r="C85"/>
      <c r="D85"/>
      <c r="E85"/>
      <c r="F85"/>
      <c r="G85"/>
      <c r="H85"/>
      <c r="I85"/>
      <c r="J85"/>
      <c r="N85"/>
      <c r="O85"/>
      <c r="P85"/>
    </row>
    <row r="86" spans="1:16">
      <c r="A86"/>
      <c r="B86"/>
      <c r="C86"/>
      <c r="D86"/>
      <c r="E86"/>
      <c r="F86"/>
      <c r="G86"/>
      <c r="H86"/>
      <c r="I86"/>
      <c r="J86"/>
      <c r="N86"/>
      <c r="O86"/>
      <c r="P86"/>
    </row>
    <row r="87" spans="1:16">
      <c r="A87"/>
      <c r="B87"/>
      <c r="C87"/>
      <c r="D87"/>
      <c r="E87"/>
      <c r="F87"/>
      <c r="G87"/>
      <c r="H87"/>
      <c r="I87"/>
      <c r="J87"/>
      <c r="N87"/>
      <c r="O87"/>
      <c r="P87"/>
    </row>
    <row r="88" spans="1:16">
      <c r="A88"/>
      <c r="B88"/>
      <c r="C88"/>
      <c r="D88"/>
      <c r="E88"/>
      <c r="F88"/>
      <c r="G88"/>
      <c r="H88"/>
      <c r="I88"/>
      <c r="J88"/>
      <c r="N88"/>
      <c r="O88"/>
      <c r="P88"/>
    </row>
    <row r="89" spans="1:16">
      <c r="A89"/>
      <c r="B89"/>
      <c r="C89"/>
      <c r="D89"/>
      <c r="E89"/>
      <c r="F89"/>
      <c r="G89"/>
      <c r="H89"/>
      <c r="I89"/>
      <c r="J89"/>
      <c r="N89"/>
      <c r="O89"/>
      <c r="P89"/>
    </row>
    <row r="90" spans="1:16">
      <c r="A90"/>
      <c r="B90"/>
      <c r="C90"/>
      <c r="D90"/>
      <c r="E90"/>
      <c r="F90"/>
      <c r="G90"/>
      <c r="H90"/>
      <c r="I90"/>
      <c r="J90"/>
      <c r="N90"/>
      <c r="O90"/>
      <c r="P90"/>
    </row>
    <row r="91" spans="1:16">
      <c r="A91"/>
      <c r="B91"/>
      <c r="C91"/>
      <c r="D91"/>
      <c r="E91"/>
      <c r="F91"/>
      <c r="G91"/>
      <c r="H91"/>
      <c r="I91"/>
      <c r="J91"/>
      <c r="N91"/>
      <c r="O91"/>
      <c r="P91"/>
    </row>
    <row r="92" spans="1:16">
      <c r="A92"/>
      <c r="B92"/>
      <c r="C92"/>
      <c r="D92"/>
      <c r="E92"/>
      <c r="F92"/>
      <c r="G92"/>
      <c r="H92"/>
      <c r="I92"/>
      <c r="J92"/>
      <c r="N92"/>
      <c r="O92"/>
      <c r="P92"/>
    </row>
    <row r="93" spans="1:16">
      <c r="A93"/>
      <c r="B93"/>
      <c r="C93"/>
      <c r="D93"/>
      <c r="E93"/>
      <c r="F93"/>
      <c r="G93"/>
      <c r="H93"/>
      <c r="I93"/>
      <c r="J93"/>
      <c r="N93"/>
      <c r="O93"/>
      <c r="P93"/>
    </row>
    <row r="94" spans="1:16">
      <c r="A94"/>
      <c r="B94"/>
      <c r="C94"/>
      <c r="D94"/>
      <c r="E94"/>
      <c r="F94"/>
      <c r="G94"/>
      <c r="H94"/>
      <c r="I94"/>
      <c r="J94"/>
      <c r="N94"/>
      <c r="O94"/>
      <c r="P94"/>
    </row>
    <row r="95" spans="1:16">
      <c r="A95"/>
      <c r="B95"/>
      <c r="C95"/>
      <c r="D95"/>
      <c r="E95"/>
      <c r="F95"/>
      <c r="G95"/>
      <c r="H95"/>
      <c r="I95"/>
      <c r="J95"/>
      <c r="N95"/>
      <c r="O95"/>
      <c r="P95"/>
    </row>
    <row r="96" spans="1:16">
      <c r="A96"/>
      <c r="B96"/>
      <c r="C96"/>
      <c r="D96"/>
      <c r="E96"/>
      <c r="F96"/>
      <c r="G96"/>
      <c r="H96"/>
      <c r="I96"/>
      <c r="J96"/>
      <c r="N96"/>
      <c r="O96"/>
      <c r="P96"/>
    </row>
    <row r="97" spans="1:16">
      <c r="A97"/>
      <c r="B97"/>
      <c r="C97"/>
      <c r="D97"/>
      <c r="E97"/>
      <c r="F97"/>
      <c r="G97"/>
      <c r="H97"/>
      <c r="I97"/>
      <c r="J97"/>
      <c r="N97"/>
      <c r="O97"/>
      <c r="P97"/>
    </row>
    <row r="98" spans="1:16">
      <c r="A98"/>
      <c r="B98"/>
      <c r="C98"/>
      <c r="D98"/>
      <c r="E98"/>
      <c r="F98"/>
      <c r="G98"/>
      <c r="H98"/>
      <c r="I98"/>
      <c r="J98"/>
      <c r="N98"/>
      <c r="O98"/>
      <c r="P98"/>
    </row>
    <row r="99" spans="1:16">
      <c r="A99"/>
      <c r="B99"/>
      <c r="C99"/>
      <c r="D99"/>
      <c r="E99"/>
      <c r="F99"/>
      <c r="G99"/>
      <c r="H99"/>
      <c r="I99"/>
      <c r="J99"/>
      <c r="N99"/>
      <c r="O99"/>
      <c r="P99"/>
    </row>
    <row r="100" spans="1:16">
      <c r="A100"/>
      <c r="B100"/>
      <c r="C100"/>
      <c r="D100"/>
      <c r="E100"/>
      <c r="F100"/>
      <c r="G100"/>
      <c r="H100"/>
      <c r="I100"/>
      <c r="J100"/>
      <c r="N100"/>
      <c r="O100"/>
      <c r="P100"/>
    </row>
    <row r="101" spans="1:16">
      <c r="A101"/>
      <c r="B101"/>
      <c r="C101"/>
      <c r="D101"/>
      <c r="E101"/>
      <c r="F101"/>
      <c r="G101"/>
      <c r="H101"/>
      <c r="I101"/>
      <c r="J101"/>
      <c r="N101"/>
      <c r="O101"/>
      <c r="P101"/>
    </row>
    <row r="102" spans="1:16">
      <c r="A102"/>
      <c r="B102"/>
      <c r="C102"/>
      <c r="D102"/>
      <c r="E102"/>
      <c r="F102"/>
      <c r="G102"/>
      <c r="H102"/>
      <c r="I102"/>
      <c r="J102"/>
      <c r="N102"/>
      <c r="O102"/>
      <c r="P102"/>
    </row>
    <row r="103" spans="1:16">
      <c r="A103"/>
      <c r="B103"/>
      <c r="C103"/>
      <c r="D103"/>
      <c r="E103"/>
      <c r="F103"/>
      <c r="G103"/>
      <c r="H103"/>
      <c r="I103"/>
      <c r="J103"/>
      <c r="N103"/>
      <c r="O103"/>
      <c r="P103"/>
    </row>
    <row r="104" spans="1:16">
      <c r="A104"/>
      <c r="B104"/>
      <c r="C104"/>
      <c r="D104"/>
      <c r="E104"/>
      <c r="F104"/>
      <c r="G104"/>
      <c r="H104"/>
      <c r="I104"/>
      <c r="J104"/>
      <c r="N104"/>
      <c r="O104"/>
      <c r="P104"/>
    </row>
    <row r="105" spans="1:16">
      <c r="A105"/>
      <c r="B105"/>
      <c r="C105"/>
      <c r="D105"/>
      <c r="E105"/>
      <c r="F105"/>
      <c r="G105"/>
      <c r="H105"/>
      <c r="I105"/>
      <c r="J105"/>
      <c r="N105"/>
      <c r="O105"/>
      <c r="P105"/>
    </row>
    <row r="106" spans="1:16">
      <c r="A106"/>
      <c r="B106"/>
      <c r="C106"/>
      <c r="D106"/>
      <c r="E106"/>
      <c r="F106"/>
      <c r="G106"/>
      <c r="H106"/>
      <c r="I106"/>
      <c r="J106"/>
      <c r="N106"/>
      <c r="O106"/>
      <c r="P106"/>
    </row>
    <row r="107" spans="1:16">
      <c r="A107"/>
      <c r="B107"/>
      <c r="C107"/>
      <c r="D107"/>
      <c r="E107"/>
      <c r="F107"/>
      <c r="G107"/>
      <c r="H107"/>
      <c r="I107"/>
      <c r="J107"/>
      <c r="N107"/>
      <c r="O107"/>
      <c r="P107"/>
    </row>
    <row r="108" spans="1:16">
      <c r="A108"/>
      <c r="B108"/>
      <c r="C108"/>
      <c r="D108"/>
      <c r="E108"/>
      <c r="F108"/>
      <c r="G108"/>
      <c r="H108"/>
      <c r="I108"/>
      <c r="J108"/>
      <c r="N108"/>
      <c r="O108"/>
      <c r="P108"/>
    </row>
    <row r="109" spans="1:16">
      <c r="A109"/>
      <c r="B109"/>
      <c r="C109"/>
      <c r="D109"/>
      <c r="E109"/>
      <c r="F109"/>
      <c r="G109"/>
      <c r="H109"/>
      <c r="I109"/>
      <c r="J109"/>
      <c r="N109"/>
      <c r="O109"/>
      <c r="P109"/>
    </row>
    <row r="110" spans="1:16">
      <c r="A110"/>
      <c r="B110"/>
      <c r="C110"/>
      <c r="D110"/>
      <c r="E110"/>
      <c r="F110"/>
      <c r="G110"/>
      <c r="H110"/>
      <c r="I110"/>
      <c r="J110"/>
      <c r="N110"/>
      <c r="O110"/>
      <c r="P110"/>
    </row>
    <row r="111" spans="1:16">
      <c r="A111"/>
      <c r="B111"/>
      <c r="C111"/>
      <c r="D111"/>
      <c r="E111"/>
      <c r="F111"/>
      <c r="G111"/>
      <c r="H111"/>
      <c r="I111"/>
      <c r="J111"/>
      <c r="N111"/>
      <c r="O111"/>
      <c r="P111"/>
    </row>
    <row r="112" spans="1:16">
      <c r="A112"/>
      <c r="B112"/>
      <c r="C112"/>
      <c r="D112"/>
      <c r="E112"/>
      <c r="F112"/>
      <c r="G112"/>
      <c r="H112"/>
      <c r="I112"/>
      <c r="J112"/>
      <c r="N112"/>
      <c r="O112"/>
      <c r="P112"/>
    </row>
    <row r="113" spans="1:16">
      <c r="A113"/>
      <c r="B113"/>
      <c r="C113"/>
      <c r="D113"/>
      <c r="E113"/>
      <c r="F113"/>
      <c r="G113"/>
      <c r="H113"/>
      <c r="I113"/>
      <c r="J113"/>
      <c r="N113"/>
      <c r="O113"/>
      <c r="P113"/>
    </row>
    <row r="114" spans="1:16">
      <c r="A114"/>
      <c r="B114"/>
      <c r="C114"/>
      <c r="D114"/>
      <c r="E114"/>
      <c r="F114"/>
      <c r="G114"/>
      <c r="H114"/>
      <c r="I114"/>
      <c r="J114"/>
      <c r="N114"/>
      <c r="O114"/>
      <c r="P114"/>
    </row>
    <row r="115" spans="1:16">
      <c r="A115"/>
      <c r="B115"/>
      <c r="C115"/>
      <c r="D115"/>
      <c r="E115"/>
      <c r="F115"/>
      <c r="G115"/>
      <c r="H115"/>
      <c r="I115"/>
      <c r="J115"/>
      <c r="N115"/>
      <c r="O115"/>
      <c r="P115"/>
    </row>
    <row r="116" spans="1:16">
      <c r="A116"/>
      <c r="B116"/>
      <c r="C116"/>
      <c r="D116"/>
      <c r="E116"/>
      <c r="F116"/>
      <c r="G116"/>
      <c r="H116"/>
      <c r="I116"/>
      <c r="J116"/>
      <c r="N116"/>
      <c r="O116"/>
      <c r="P116"/>
    </row>
    <row r="117" spans="1:16">
      <c r="A117"/>
      <c r="B117"/>
      <c r="C117"/>
      <c r="D117"/>
      <c r="E117"/>
      <c r="F117"/>
      <c r="G117"/>
      <c r="H117"/>
      <c r="I117"/>
      <c r="J117"/>
      <c r="N117"/>
      <c r="O117"/>
      <c r="P117"/>
    </row>
    <row r="118" spans="1:16">
      <c r="A118"/>
      <c r="B118"/>
      <c r="C118"/>
      <c r="D118"/>
      <c r="E118"/>
      <c r="F118"/>
      <c r="G118"/>
      <c r="H118"/>
      <c r="I118"/>
      <c r="J118"/>
      <c r="N118"/>
      <c r="O118"/>
      <c r="P118"/>
    </row>
    <row r="119" spans="1:16">
      <c r="A119"/>
      <c r="B119"/>
      <c r="C119"/>
      <c r="D119"/>
      <c r="E119"/>
      <c r="F119"/>
      <c r="G119"/>
      <c r="H119"/>
      <c r="I119"/>
      <c r="J119"/>
      <c r="N119"/>
      <c r="O119"/>
      <c r="P119"/>
    </row>
    <row r="120" spans="1:16">
      <c r="A120"/>
      <c r="B120"/>
      <c r="C120"/>
      <c r="D120"/>
      <c r="E120"/>
      <c r="F120"/>
      <c r="G120"/>
      <c r="H120"/>
      <c r="I120"/>
      <c r="J120"/>
      <c r="N120"/>
      <c r="O120"/>
      <c r="P120"/>
    </row>
    <row r="121" spans="1:16">
      <c r="A121"/>
      <c r="B121"/>
      <c r="C121"/>
      <c r="D121"/>
      <c r="E121"/>
      <c r="F121"/>
      <c r="G121"/>
      <c r="H121"/>
      <c r="I121"/>
      <c r="J121"/>
      <c r="N121"/>
      <c r="O121"/>
      <c r="P121"/>
    </row>
    <row r="122" spans="1:16">
      <c r="A122"/>
      <c r="B122"/>
      <c r="C122"/>
      <c r="D122"/>
      <c r="E122"/>
      <c r="F122"/>
      <c r="G122"/>
      <c r="H122"/>
      <c r="I122"/>
      <c r="J122"/>
      <c r="N122"/>
      <c r="O122"/>
      <c r="P122"/>
    </row>
    <row r="123" spans="1:16">
      <c r="A123"/>
      <c r="B123"/>
      <c r="C123"/>
      <c r="D123"/>
      <c r="E123"/>
      <c r="F123"/>
      <c r="G123"/>
      <c r="H123"/>
      <c r="I123"/>
      <c r="J123"/>
      <c r="N123"/>
      <c r="O123"/>
      <c r="P123"/>
    </row>
    <row r="124" spans="1:16">
      <c r="A124"/>
      <c r="B124"/>
      <c r="C124"/>
      <c r="D124"/>
      <c r="E124"/>
      <c r="F124"/>
      <c r="G124"/>
      <c r="H124"/>
      <c r="I124"/>
      <c r="J124"/>
      <c r="N124"/>
      <c r="O124"/>
      <c r="P124"/>
    </row>
    <row r="125" spans="1:16">
      <c r="A125"/>
      <c r="B125"/>
      <c r="C125"/>
      <c r="D125"/>
      <c r="E125"/>
      <c r="F125"/>
      <c r="G125"/>
      <c r="H125"/>
      <c r="I125"/>
      <c r="J125"/>
      <c r="N125"/>
      <c r="O125"/>
      <c r="P125"/>
    </row>
    <row r="126" spans="1:16">
      <c r="A126"/>
      <c r="B126"/>
      <c r="C126"/>
      <c r="D126"/>
      <c r="E126"/>
      <c r="F126"/>
      <c r="G126"/>
      <c r="H126"/>
      <c r="I126"/>
      <c r="J126"/>
      <c r="N126"/>
      <c r="O126"/>
      <c r="P126"/>
    </row>
    <row r="127" spans="1:16">
      <c r="A127"/>
      <c r="B127"/>
      <c r="C127"/>
      <c r="D127"/>
      <c r="E127"/>
      <c r="F127"/>
      <c r="G127"/>
      <c r="H127"/>
      <c r="I127"/>
      <c r="J127"/>
      <c r="N127"/>
      <c r="O127"/>
      <c r="P127"/>
    </row>
    <row r="128" spans="1:16">
      <c r="A128"/>
      <c r="B128"/>
      <c r="C128"/>
      <c r="D128"/>
      <c r="E128"/>
      <c r="F128"/>
      <c r="G128"/>
      <c r="H128"/>
      <c r="I128"/>
      <c r="J128"/>
      <c r="N128"/>
      <c r="O128"/>
      <c r="P128"/>
    </row>
    <row r="129" spans="1:16">
      <c r="A129"/>
      <c r="B129"/>
      <c r="C129"/>
      <c r="D129"/>
      <c r="E129"/>
      <c r="F129"/>
      <c r="G129"/>
      <c r="H129"/>
      <c r="I129"/>
      <c r="J129"/>
      <c r="N129"/>
      <c r="O129"/>
      <c r="P129"/>
    </row>
    <row r="130" spans="1:16">
      <c r="A130"/>
      <c r="B130"/>
      <c r="C130"/>
      <c r="D130"/>
      <c r="E130"/>
      <c r="F130"/>
      <c r="G130"/>
      <c r="H130"/>
      <c r="I130"/>
      <c r="J130"/>
      <c r="N130"/>
      <c r="O130"/>
      <c r="P130"/>
    </row>
    <row r="131" spans="1:16">
      <c r="A131"/>
      <c r="B131"/>
      <c r="C131"/>
      <c r="D131"/>
      <c r="E131"/>
      <c r="F131"/>
      <c r="G131"/>
      <c r="H131"/>
      <c r="I131"/>
      <c r="J131"/>
      <c r="N131"/>
      <c r="O131"/>
      <c r="P131"/>
    </row>
    <row r="132" spans="1:16">
      <c r="A132"/>
      <c r="B132"/>
      <c r="C132"/>
      <c r="D132"/>
      <c r="E132"/>
      <c r="F132"/>
      <c r="G132"/>
      <c r="H132"/>
      <c r="I132"/>
      <c r="J132"/>
      <c r="N132"/>
      <c r="O132"/>
      <c r="P132"/>
    </row>
    <row r="133" spans="1:16">
      <c r="A133"/>
      <c r="B133"/>
      <c r="C133"/>
      <c r="D133"/>
      <c r="E133"/>
      <c r="F133"/>
      <c r="G133"/>
      <c r="H133"/>
      <c r="I133"/>
      <c r="J133"/>
      <c r="N133"/>
      <c r="O133"/>
      <c r="P133"/>
    </row>
    <row r="134" spans="1:16">
      <c r="A134"/>
      <c r="B134"/>
      <c r="C134"/>
      <c r="D134"/>
      <c r="E134"/>
      <c r="F134"/>
      <c r="G134"/>
      <c r="H134"/>
      <c r="I134"/>
      <c r="J134"/>
      <c r="N134"/>
      <c r="O134"/>
      <c r="P134"/>
    </row>
    <row r="135" spans="1:16">
      <c r="A135"/>
      <c r="B135"/>
      <c r="C135"/>
      <c r="D135"/>
      <c r="E135"/>
      <c r="F135"/>
      <c r="G135"/>
      <c r="H135"/>
      <c r="I135"/>
      <c r="J135"/>
      <c r="N135"/>
      <c r="O135"/>
      <c r="P135"/>
    </row>
    <row r="136" spans="1:16">
      <c r="A136"/>
      <c r="B136"/>
      <c r="C136"/>
      <c r="D136"/>
      <c r="E136"/>
      <c r="F136"/>
      <c r="G136"/>
      <c r="H136"/>
      <c r="I136"/>
      <c r="J136"/>
      <c r="N136"/>
      <c r="O136"/>
      <c r="P136"/>
    </row>
    <row r="137" spans="1:16">
      <c r="A137"/>
      <c r="B137"/>
      <c r="C137"/>
      <c r="D137"/>
      <c r="E137"/>
      <c r="F137"/>
      <c r="G137"/>
      <c r="H137"/>
      <c r="I137"/>
      <c r="J137"/>
      <c r="N137"/>
      <c r="O137"/>
      <c r="P137"/>
    </row>
    <row r="138" spans="1:16">
      <c r="A138"/>
      <c r="B138"/>
      <c r="C138"/>
      <c r="D138"/>
      <c r="E138"/>
      <c r="F138"/>
      <c r="G138"/>
      <c r="H138"/>
      <c r="I138"/>
      <c r="J138"/>
      <c r="N138"/>
      <c r="O138"/>
      <c r="P138"/>
    </row>
    <row r="139" spans="1:16">
      <c r="A139"/>
      <c r="B139"/>
      <c r="C139"/>
      <c r="D139"/>
      <c r="E139"/>
      <c r="F139"/>
      <c r="G139"/>
      <c r="H139"/>
      <c r="I139"/>
      <c r="J139"/>
      <c r="N139"/>
      <c r="O139"/>
      <c r="P139"/>
    </row>
    <row r="140" spans="1:16">
      <c r="A140"/>
      <c r="B140"/>
      <c r="C140"/>
      <c r="D140"/>
      <c r="E140"/>
      <c r="F140"/>
      <c r="G140"/>
      <c r="H140"/>
      <c r="I140"/>
      <c r="J140"/>
      <c r="N140"/>
      <c r="O140"/>
      <c r="P140"/>
    </row>
    <row r="141" spans="1:16">
      <c r="A141"/>
      <c r="B141"/>
      <c r="C141"/>
      <c r="D141"/>
      <c r="E141"/>
      <c r="F141"/>
      <c r="G141"/>
      <c r="H141"/>
      <c r="I141"/>
      <c r="J141"/>
      <c r="N141"/>
      <c r="O141"/>
      <c r="P141"/>
    </row>
    <row r="142" spans="1:16">
      <c r="A142"/>
      <c r="B142"/>
      <c r="C142"/>
      <c r="D142"/>
      <c r="E142"/>
      <c r="F142"/>
      <c r="G142"/>
      <c r="H142"/>
      <c r="I142"/>
      <c r="J142"/>
      <c r="N142"/>
      <c r="O142"/>
      <c r="P142"/>
    </row>
    <row r="143" spans="1:16">
      <c r="A143"/>
      <c r="B143"/>
      <c r="C143"/>
      <c r="D143"/>
      <c r="E143"/>
      <c r="F143"/>
      <c r="G143"/>
      <c r="H143"/>
      <c r="I143"/>
      <c r="J143"/>
      <c r="N143"/>
      <c r="O143"/>
      <c r="P143"/>
    </row>
    <row r="144" spans="1:16">
      <c r="A144"/>
      <c r="B144"/>
      <c r="C144"/>
      <c r="D144"/>
      <c r="E144"/>
      <c r="F144"/>
      <c r="G144"/>
      <c r="H144"/>
      <c r="I144"/>
      <c r="J144"/>
      <c r="N144"/>
      <c r="O144"/>
      <c r="P144"/>
    </row>
    <row r="145" spans="1:16">
      <c r="A145"/>
      <c r="B145"/>
      <c r="C145"/>
      <c r="D145"/>
      <c r="E145"/>
      <c r="F145"/>
      <c r="G145"/>
      <c r="H145"/>
      <c r="I145"/>
      <c r="J145"/>
      <c r="N145"/>
      <c r="O145"/>
      <c r="P145"/>
    </row>
    <row r="146" spans="1:16">
      <c r="A146"/>
      <c r="B146"/>
      <c r="C146"/>
      <c r="D146"/>
      <c r="E146"/>
      <c r="F146"/>
      <c r="G146"/>
      <c r="H146"/>
      <c r="I146"/>
      <c r="J146"/>
      <c r="N146"/>
      <c r="O146"/>
      <c r="P146"/>
    </row>
    <row r="147" spans="1:16">
      <c r="A147"/>
      <c r="B147"/>
      <c r="C147"/>
      <c r="D147"/>
      <c r="E147"/>
      <c r="F147"/>
      <c r="G147"/>
      <c r="H147"/>
      <c r="I147"/>
      <c r="J147"/>
      <c r="N147"/>
      <c r="O147"/>
      <c r="P147"/>
    </row>
    <row r="148" spans="1:16">
      <c r="A148"/>
      <c r="B148"/>
      <c r="C148"/>
      <c r="D148"/>
      <c r="E148"/>
      <c r="F148"/>
      <c r="G148"/>
      <c r="H148"/>
      <c r="I148"/>
      <c r="J148"/>
      <c r="N148"/>
      <c r="O148"/>
      <c r="P148"/>
    </row>
    <row r="149" spans="1:16">
      <c r="A149"/>
      <c r="B149"/>
      <c r="C149"/>
      <c r="D149"/>
      <c r="E149"/>
      <c r="F149"/>
      <c r="G149"/>
      <c r="H149"/>
      <c r="I149"/>
      <c r="J149"/>
      <c r="N149"/>
      <c r="O149"/>
      <c r="P149"/>
    </row>
    <row r="150" spans="1:16">
      <c r="A150"/>
      <c r="B150"/>
      <c r="C150"/>
      <c r="D150"/>
      <c r="E150"/>
      <c r="F150"/>
      <c r="G150"/>
      <c r="H150"/>
      <c r="I150"/>
      <c r="J150"/>
      <c r="N150"/>
      <c r="O150"/>
      <c r="P150"/>
    </row>
    <row r="151" spans="1:16">
      <c r="A151"/>
      <c r="B151"/>
      <c r="C151"/>
      <c r="D151"/>
      <c r="E151"/>
      <c r="F151"/>
      <c r="G151"/>
      <c r="H151"/>
      <c r="I151"/>
      <c r="J151"/>
      <c r="N151"/>
      <c r="O151"/>
      <c r="P151"/>
    </row>
    <row r="152" spans="1:16">
      <c r="A152"/>
      <c r="B152"/>
      <c r="C152"/>
      <c r="D152"/>
      <c r="E152"/>
      <c r="F152"/>
      <c r="G152"/>
      <c r="H152"/>
      <c r="I152"/>
      <c r="J152"/>
      <c r="N152"/>
      <c r="O152"/>
      <c r="P152"/>
    </row>
    <row r="153" spans="1:16">
      <c r="A153"/>
      <c r="B153"/>
      <c r="C153"/>
      <c r="D153"/>
      <c r="E153"/>
      <c r="F153"/>
      <c r="G153"/>
      <c r="H153"/>
      <c r="I153"/>
      <c r="J153"/>
      <c r="N153"/>
      <c r="O153"/>
      <c r="P153"/>
    </row>
    <row r="154" spans="1:16">
      <c r="A154"/>
      <c r="B154"/>
      <c r="C154"/>
      <c r="D154"/>
      <c r="E154"/>
      <c r="F154"/>
      <c r="G154"/>
      <c r="H154"/>
      <c r="I154"/>
      <c r="J154"/>
      <c r="N154"/>
      <c r="O154"/>
      <c r="P154"/>
    </row>
    <row r="155" spans="1:16">
      <c r="A155"/>
      <c r="B155"/>
      <c r="C155"/>
      <c r="D155"/>
      <c r="E155"/>
      <c r="F155"/>
      <c r="G155"/>
      <c r="H155"/>
      <c r="I155"/>
      <c r="J155"/>
      <c r="N155"/>
      <c r="O155"/>
      <c r="P155"/>
    </row>
    <row r="156" spans="1:16">
      <c r="A156"/>
      <c r="B156"/>
      <c r="C156"/>
      <c r="D156"/>
      <c r="E156"/>
      <c r="F156"/>
      <c r="G156"/>
      <c r="H156"/>
      <c r="I156"/>
      <c r="J156"/>
      <c r="N156"/>
      <c r="O156"/>
      <c r="P156"/>
    </row>
    <row r="157" spans="1:16">
      <c r="A157"/>
      <c r="B157"/>
      <c r="C157"/>
      <c r="D157"/>
      <c r="E157"/>
      <c r="F157"/>
      <c r="G157"/>
      <c r="H157"/>
      <c r="I157"/>
      <c r="J157"/>
      <c r="N157"/>
      <c r="O157"/>
      <c r="P157"/>
    </row>
    <row r="158" spans="1:16">
      <c r="A158"/>
      <c r="B158"/>
      <c r="C158"/>
      <c r="D158"/>
      <c r="E158"/>
      <c r="F158"/>
      <c r="G158"/>
      <c r="H158"/>
      <c r="I158"/>
      <c r="J158"/>
      <c r="N158"/>
      <c r="O158"/>
      <c r="P158"/>
    </row>
    <row r="159" spans="1:16">
      <c r="A159"/>
      <c r="B159"/>
      <c r="C159"/>
      <c r="D159"/>
      <c r="E159"/>
      <c r="F159"/>
      <c r="G159"/>
      <c r="H159"/>
      <c r="I159"/>
      <c r="J159"/>
      <c r="N159"/>
      <c r="O159"/>
      <c r="P159"/>
    </row>
    <row r="160" spans="1:16">
      <c r="A160"/>
      <c r="B160"/>
      <c r="C160"/>
      <c r="D160"/>
      <c r="E160"/>
      <c r="F160"/>
      <c r="G160"/>
      <c r="H160"/>
      <c r="I160"/>
      <c r="J160"/>
      <c r="N160"/>
      <c r="O160"/>
      <c r="P160"/>
    </row>
    <row r="161" spans="1:16">
      <c r="A161"/>
      <c r="B161"/>
      <c r="C161"/>
      <c r="D161"/>
      <c r="E161"/>
      <c r="F161"/>
      <c r="G161"/>
      <c r="H161"/>
      <c r="I161"/>
      <c r="J161"/>
      <c r="N161"/>
      <c r="O161"/>
      <c r="P161"/>
    </row>
    <row r="162" spans="1:16">
      <c r="A162"/>
      <c r="B162"/>
      <c r="C162"/>
      <c r="D162"/>
      <c r="E162"/>
      <c r="F162"/>
      <c r="G162"/>
      <c r="H162"/>
      <c r="I162"/>
      <c r="J162"/>
      <c r="N162"/>
      <c r="O162"/>
      <c r="P162"/>
    </row>
    <row r="163" spans="1:16">
      <c r="A163"/>
      <c r="B163"/>
      <c r="C163"/>
      <c r="D163"/>
      <c r="E163"/>
      <c r="F163"/>
      <c r="G163"/>
      <c r="H163"/>
      <c r="I163"/>
      <c r="J163"/>
      <c r="N163"/>
      <c r="O163"/>
      <c r="P163"/>
    </row>
    <row r="164" spans="1:16">
      <c r="A164"/>
      <c r="B164"/>
      <c r="C164"/>
      <c r="D164"/>
      <c r="E164"/>
      <c r="F164"/>
      <c r="G164"/>
      <c r="H164"/>
      <c r="I164"/>
      <c r="J164"/>
      <c r="N164"/>
      <c r="O164"/>
      <c r="P164"/>
    </row>
    <row r="165" spans="1:16">
      <c r="A165"/>
      <c r="B165"/>
      <c r="C165"/>
      <c r="D165"/>
      <c r="E165"/>
      <c r="F165"/>
      <c r="G165"/>
      <c r="H165"/>
      <c r="I165"/>
      <c r="J165"/>
      <c r="N165"/>
      <c r="O165"/>
      <c r="P165"/>
    </row>
    <row r="166" spans="1:16">
      <c r="A166"/>
      <c r="B166"/>
      <c r="C166"/>
      <c r="D166"/>
      <c r="E166"/>
      <c r="F166"/>
      <c r="G166"/>
      <c r="H166"/>
      <c r="I166"/>
      <c r="J166"/>
      <c r="N166"/>
      <c r="O166"/>
      <c r="P166"/>
    </row>
    <row r="167" spans="1:16">
      <c r="A167"/>
      <c r="B167"/>
      <c r="C167"/>
      <c r="D167"/>
      <c r="E167"/>
      <c r="F167"/>
      <c r="G167"/>
      <c r="H167"/>
      <c r="I167"/>
      <c r="J167"/>
      <c r="N167"/>
      <c r="O167"/>
      <c r="P167"/>
    </row>
    <row r="168" spans="1:16">
      <c r="A168"/>
      <c r="B168"/>
      <c r="C168"/>
      <c r="D168"/>
      <c r="E168"/>
      <c r="F168"/>
      <c r="G168"/>
      <c r="H168"/>
      <c r="I168"/>
      <c r="J168"/>
      <c r="N168"/>
      <c r="O168"/>
      <c r="P168"/>
    </row>
    <row r="169" spans="1:16">
      <c r="A169"/>
      <c r="B169"/>
      <c r="C169"/>
      <c r="D169"/>
      <c r="E169"/>
      <c r="F169"/>
      <c r="G169"/>
      <c r="H169"/>
      <c r="I169"/>
      <c r="J169"/>
      <c r="N169"/>
      <c r="O169"/>
      <c r="P169"/>
    </row>
    <row r="170" spans="1:16">
      <c r="A170"/>
      <c r="B170"/>
      <c r="C170"/>
      <c r="D170"/>
      <c r="E170"/>
      <c r="F170"/>
      <c r="G170"/>
      <c r="H170"/>
      <c r="I170"/>
      <c r="J170"/>
      <c r="N170"/>
      <c r="O170"/>
      <c r="P170"/>
    </row>
    <row r="171" spans="1:16">
      <c r="A171"/>
      <c r="B171"/>
      <c r="C171"/>
      <c r="D171"/>
      <c r="E171"/>
      <c r="F171"/>
      <c r="G171"/>
      <c r="H171"/>
      <c r="I171"/>
      <c r="J171"/>
      <c r="N171"/>
      <c r="O171"/>
      <c r="P171"/>
    </row>
    <row r="172" spans="1:16">
      <c r="A172"/>
      <c r="B172"/>
      <c r="C172"/>
      <c r="D172"/>
      <c r="E172"/>
      <c r="F172"/>
      <c r="G172"/>
      <c r="H172"/>
      <c r="I172"/>
      <c r="J172"/>
      <c r="N172"/>
      <c r="O172"/>
      <c r="P172"/>
    </row>
    <row r="173" spans="1:16">
      <c r="A173"/>
      <c r="B173"/>
      <c r="C173"/>
      <c r="D173"/>
      <c r="E173"/>
      <c r="F173"/>
      <c r="G173"/>
      <c r="H173"/>
      <c r="I173"/>
      <c r="J173"/>
      <c r="N173"/>
      <c r="O173"/>
      <c r="P173"/>
    </row>
    <row r="174" spans="1:16">
      <c r="A174"/>
      <c r="B174"/>
      <c r="C174"/>
      <c r="D174"/>
      <c r="E174"/>
      <c r="F174"/>
      <c r="G174"/>
      <c r="H174"/>
      <c r="I174"/>
      <c r="J174"/>
      <c r="N174"/>
      <c r="O174"/>
      <c r="P174"/>
    </row>
    <row r="175" spans="1:16">
      <c r="A175"/>
      <c r="B175"/>
      <c r="C175"/>
      <c r="D175"/>
      <c r="E175"/>
      <c r="F175"/>
      <c r="G175"/>
      <c r="H175"/>
      <c r="I175"/>
      <c r="J175"/>
      <c r="N175"/>
      <c r="O175"/>
      <c r="P175"/>
    </row>
  </sheetData>
  <autoFilter ref="A1:P115" xr:uid="{00000000-0009-0000-0000-000008000000}"/>
  <mergeCells count="232">
    <mergeCell ref="O50:O51"/>
    <mergeCell ref="O52:O53"/>
    <mergeCell ref="O54:O55"/>
    <mergeCell ref="O20:O21"/>
    <mergeCell ref="O22:O23"/>
    <mergeCell ref="O24:O25"/>
    <mergeCell ref="O26:O27"/>
    <mergeCell ref="O28:O29"/>
    <mergeCell ref="O30:O31"/>
    <mergeCell ref="O32:O33"/>
    <mergeCell ref="O34:O35"/>
    <mergeCell ref="O44:O45"/>
    <mergeCell ref="L50:L51"/>
    <mergeCell ref="C48:C49"/>
    <mergeCell ref="B48:B49"/>
    <mergeCell ref="M46:M47"/>
    <mergeCell ref="P22:P23"/>
    <mergeCell ref="P24:P25"/>
    <mergeCell ref="P26:P27"/>
    <mergeCell ref="A38:A39"/>
    <mergeCell ref="B44:B45"/>
    <mergeCell ref="L48:L49"/>
    <mergeCell ref="L36:L37"/>
    <mergeCell ref="L38:L39"/>
    <mergeCell ref="L40:L41"/>
    <mergeCell ref="L42:L43"/>
    <mergeCell ref="L32:L33"/>
    <mergeCell ref="A36:A37"/>
    <mergeCell ref="M40:M41"/>
    <mergeCell ref="M42:M43"/>
    <mergeCell ref="C40:C41"/>
    <mergeCell ref="B36:B37"/>
    <mergeCell ref="J36:J37"/>
    <mergeCell ref="O46:O47"/>
    <mergeCell ref="O48:O49"/>
    <mergeCell ref="B46:B47"/>
    <mergeCell ref="J48:J49"/>
    <mergeCell ref="J44:J45"/>
    <mergeCell ref="C44:C45"/>
    <mergeCell ref="A44:A45"/>
    <mergeCell ref="A46:A47"/>
    <mergeCell ref="J46:J47"/>
    <mergeCell ref="A48:A49"/>
    <mergeCell ref="A32:A33"/>
    <mergeCell ref="J6:J7"/>
    <mergeCell ref="L10:L11"/>
    <mergeCell ref="P4:P5"/>
    <mergeCell ref="P6:P7"/>
    <mergeCell ref="P8:P9"/>
    <mergeCell ref="L46:L47"/>
    <mergeCell ref="A24:A25"/>
    <mergeCell ref="J20:J21"/>
    <mergeCell ref="J18:J19"/>
    <mergeCell ref="J16:J17"/>
    <mergeCell ref="A26:A27"/>
    <mergeCell ref="B24:B25"/>
    <mergeCell ref="A28:A29"/>
    <mergeCell ref="A30:A31"/>
    <mergeCell ref="A34:A35"/>
    <mergeCell ref="C26:C27"/>
    <mergeCell ref="J26:J27"/>
    <mergeCell ref="M16:M17"/>
    <mergeCell ref="M18:M19"/>
    <mergeCell ref="O38:O39"/>
    <mergeCell ref="O40:O41"/>
    <mergeCell ref="O42:O43"/>
    <mergeCell ref="A22:A23"/>
    <mergeCell ref="C4:C5"/>
    <mergeCell ref="C6:C7"/>
    <mergeCell ref="C8:C9"/>
    <mergeCell ref="C10:C11"/>
    <mergeCell ref="M4:M5"/>
    <mergeCell ref="J10:J11"/>
    <mergeCell ref="J8:J9"/>
    <mergeCell ref="O2:O3"/>
    <mergeCell ref="A2:A3"/>
    <mergeCell ref="O4:O5"/>
    <mergeCell ref="O6:O7"/>
    <mergeCell ref="O8:O9"/>
    <mergeCell ref="O10:O11"/>
    <mergeCell ref="M8:M9"/>
    <mergeCell ref="B2:B3"/>
    <mergeCell ref="C2:C3"/>
    <mergeCell ref="B4:B5"/>
    <mergeCell ref="B6:B7"/>
    <mergeCell ref="B8:B9"/>
    <mergeCell ref="B10:B11"/>
    <mergeCell ref="J2:J3"/>
    <mergeCell ref="J4:J5"/>
    <mergeCell ref="P10:P11"/>
    <mergeCell ref="L2:L3"/>
    <mergeCell ref="M2:M3"/>
    <mergeCell ref="L4:L5"/>
    <mergeCell ref="L6:L7"/>
    <mergeCell ref="L8:L9"/>
    <mergeCell ref="M12:M13"/>
    <mergeCell ref="M14:M15"/>
    <mergeCell ref="C14:C15"/>
    <mergeCell ref="C12:C13"/>
    <mergeCell ref="L12:L13"/>
    <mergeCell ref="L14:L15"/>
    <mergeCell ref="J14:J15"/>
    <mergeCell ref="P2:P3"/>
    <mergeCell ref="M10:M11"/>
    <mergeCell ref="M6:M7"/>
    <mergeCell ref="A4:A5"/>
    <mergeCell ref="A6:A7"/>
    <mergeCell ref="A8:A9"/>
    <mergeCell ref="A10:A11"/>
    <mergeCell ref="C42:C43"/>
    <mergeCell ref="L26:L27"/>
    <mergeCell ref="M26:M27"/>
    <mergeCell ref="B22:B23"/>
    <mergeCell ref="P34:P35"/>
    <mergeCell ref="P36:P37"/>
    <mergeCell ref="M36:M37"/>
    <mergeCell ref="P40:P41"/>
    <mergeCell ref="P42:P43"/>
    <mergeCell ref="J34:J35"/>
    <mergeCell ref="J22:J23"/>
    <mergeCell ref="J24:J25"/>
    <mergeCell ref="J28:J29"/>
    <mergeCell ref="P32:P33"/>
    <mergeCell ref="J32:J33"/>
    <mergeCell ref="L34:L35"/>
    <mergeCell ref="C30:C31"/>
    <mergeCell ref="C32:C33"/>
    <mergeCell ref="C34:C35"/>
    <mergeCell ref="B32:B33"/>
    <mergeCell ref="B34:B35"/>
    <mergeCell ref="B18:B19"/>
    <mergeCell ref="B12:B13"/>
    <mergeCell ref="B14:B15"/>
    <mergeCell ref="P14:P15"/>
    <mergeCell ref="P18:P19"/>
    <mergeCell ref="C16:C17"/>
    <mergeCell ref="C18:C19"/>
    <mergeCell ref="P16:P17"/>
    <mergeCell ref="B16:B17"/>
    <mergeCell ref="L16:L17"/>
    <mergeCell ref="L18:L19"/>
    <mergeCell ref="A12:A13"/>
    <mergeCell ref="A14:A15"/>
    <mergeCell ref="P12:P13"/>
    <mergeCell ref="O16:O17"/>
    <mergeCell ref="O18:O19"/>
    <mergeCell ref="O12:O13"/>
    <mergeCell ref="O14:O15"/>
    <mergeCell ref="J12:J13"/>
    <mergeCell ref="A18:A19"/>
    <mergeCell ref="A16:A17"/>
    <mergeCell ref="C20:C21"/>
    <mergeCell ref="B20:B21"/>
    <mergeCell ref="P28:P29"/>
    <mergeCell ref="P30:P31"/>
    <mergeCell ref="M22:M23"/>
    <mergeCell ref="J30:J31"/>
    <mergeCell ref="P20:P21"/>
    <mergeCell ref="L22:L23"/>
    <mergeCell ref="L24:L25"/>
    <mergeCell ref="L28:L29"/>
    <mergeCell ref="L30:L31"/>
    <mergeCell ref="L20:L21"/>
    <mergeCell ref="C28:C29"/>
    <mergeCell ref="B30:B31"/>
    <mergeCell ref="A20:A21"/>
    <mergeCell ref="M20:M21"/>
    <mergeCell ref="A58:A59"/>
    <mergeCell ref="B58:B59"/>
    <mergeCell ref="C58:C59"/>
    <mergeCell ref="J50:J51"/>
    <mergeCell ref="J52:J53"/>
    <mergeCell ref="J54:J55"/>
    <mergeCell ref="J56:J57"/>
    <mergeCell ref="J58:J59"/>
    <mergeCell ref="A50:A51"/>
    <mergeCell ref="B50:B51"/>
    <mergeCell ref="L58:L59"/>
    <mergeCell ref="M50:M51"/>
    <mergeCell ref="M52:M53"/>
    <mergeCell ref="M54:M55"/>
    <mergeCell ref="M56:M57"/>
    <mergeCell ref="M58:M59"/>
    <mergeCell ref="A56:A57"/>
    <mergeCell ref="B56:B57"/>
    <mergeCell ref="C56:C57"/>
    <mergeCell ref="P56:P57"/>
    <mergeCell ref="P58:P59"/>
    <mergeCell ref="O56:O57"/>
    <mergeCell ref="O58:O59"/>
    <mergeCell ref="L56:L57"/>
    <mergeCell ref="B54:B55"/>
    <mergeCell ref="C54:C55"/>
    <mergeCell ref="B38:B39"/>
    <mergeCell ref="B40:B41"/>
    <mergeCell ref="B42:B43"/>
    <mergeCell ref="L52:L53"/>
    <mergeCell ref="L54:L55"/>
    <mergeCell ref="C50:C51"/>
    <mergeCell ref="A52:A53"/>
    <mergeCell ref="B52:B53"/>
    <mergeCell ref="C52:C53"/>
    <mergeCell ref="A54:A55"/>
    <mergeCell ref="P50:P51"/>
    <mergeCell ref="P52:P53"/>
    <mergeCell ref="P54:P55"/>
    <mergeCell ref="M38:M39"/>
    <mergeCell ref="P46:P47"/>
    <mergeCell ref="P48:P49"/>
    <mergeCell ref="P38:P39"/>
    <mergeCell ref="P44:P45"/>
    <mergeCell ref="J38:J39"/>
    <mergeCell ref="J40:J41"/>
    <mergeCell ref="J42:J43"/>
    <mergeCell ref="M48:M49"/>
    <mergeCell ref="C22:C23"/>
    <mergeCell ref="C24:C25"/>
    <mergeCell ref="C36:C37"/>
    <mergeCell ref="C38:C39"/>
    <mergeCell ref="C46:C47"/>
    <mergeCell ref="M44:M45"/>
    <mergeCell ref="M24:M25"/>
    <mergeCell ref="M28:M29"/>
    <mergeCell ref="M30:M31"/>
    <mergeCell ref="M32:M33"/>
    <mergeCell ref="M34:M35"/>
    <mergeCell ref="L44:L45"/>
    <mergeCell ref="A40:A41"/>
    <mergeCell ref="A42:A43"/>
    <mergeCell ref="O36:O37"/>
    <mergeCell ref="B26:B27"/>
    <mergeCell ref="B28:B29"/>
  </mergeCells>
  <conditionalFormatting sqref="K176:M1048576 K1:M59">
    <cfRule type="containsText" dxfId="828" priority="4" operator="containsText" text="Review">
      <formula>NOT(ISERROR(SEARCH("Review",K1)))</formula>
    </cfRule>
    <cfRule type="containsText" dxfId="827" priority="5" operator="containsText" text="Other">
      <formula>NOT(ISERROR(SEARCH("Other",K1)))</formula>
    </cfRule>
    <cfRule type="containsText" dxfId="826" priority="6" operator="containsText" text="Incomplete">
      <formula>NOT(ISERROR(SEARCH("Incomplete",K1)))</formula>
    </cfRule>
    <cfRule type="containsText" dxfId="825" priority="7" operator="containsText" text="Untraceable">
      <formula>NOT(ISERROR(SEARCH("Untraceable",K1)))</formula>
    </cfRule>
    <cfRule type="containsText" dxfId="824" priority="8" operator="containsText" text="Completed">
      <formula>NOT(ISERROR(SEARCH("Completed",K1)))</formula>
    </cfRule>
    <cfRule type="containsText" dxfId="823" priority="10" operator="containsText" text="Ignore">
      <formula>NOT(ISERROR(SEARCH("Ignore",K1)))</formula>
    </cfRule>
  </conditionalFormatting>
  <conditionalFormatting sqref="O176:O1048576 K176:M1048576 K1:M59 O1:O59">
    <cfRule type="containsText" dxfId="822" priority="9" operator="containsText" text="In Progress">
      <formula>NOT(ISERROR(SEARCH("In Progress",K1)))</formula>
    </cfRule>
  </conditionalFormatting>
  <conditionalFormatting sqref="O176:O1048576 O1:O59">
    <cfRule type="containsText" dxfId="821" priority="2" operator="containsText" text="Yes">
      <formula>NOT(ISERROR(SEARCH("Yes",O1)))</formula>
    </cfRule>
    <cfRule type="containsText" dxfId="820" priority="3" operator="containsText" text="No">
      <formula>NOT(ISERROR(SEARCH("No",O1)))</formula>
    </cfRule>
  </conditionalFormatting>
  <conditionalFormatting sqref="J1:L1048576">
    <cfRule type="containsText" dxfId="819" priority="1" operator="containsText" text="Waiting">
      <formula>NOT(ISERROR(SEARCH("Waiting",J1)))</formula>
    </cfRule>
  </conditionalFormatting>
  <dataValidations count="9">
    <dataValidation type="list" allowBlank="1" showInputMessage="1" showErrorMessage="1" sqref="M176:M1048576 M2:M59" xr:uid="{00000000-0002-0000-0800-000000000000}">
      <formula1>"In Progress, Completed, Untraceable, Ignore, Review, Waiting"</formula1>
    </dataValidation>
    <dataValidation type="list" allowBlank="1" showInputMessage="1" showErrorMessage="1" sqref="O4 O6 O8 O10 O12 O14 O16 O18 O20 O22 O24 O26 O28 O30 O32 O34 O36 O38 O40 O42 O44 O46 O48 O50 O52 O54 O56 O58 O2" xr:uid="{00000000-0002-0000-0800-000001000000}">
      <formula1>"Yes, No, In Progress"</formula1>
    </dataValidation>
    <dataValidation type="list" operator="equal" allowBlank="1" showInputMessage="1" sqref="D43" xr:uid="{00000000-0002-0000-0800-000002000000}">
      <formula1>"Amina,Bruno,Cameron,Daniel,Gina,Monet,Perry,???"</formula1>
    </dataValidation>
    <dataValidation type="list" allowBlank="1" showInputMessage="1" sqref="J26:J27 I24:J25 J48:J49 I43 I45 I46:J47 I49 H58:J59 J52:J53 J54:J55 J56:J57 J4:J5 J8:J9 J10:J11 J12:J13 J14:J15 J18:J19 J30:J31 J42:J43 J44:J45 I40:J41 I36:J37" xr:uid="{00000000-0002-0000-0800-000003000000}">
      <formula1>"Ø"</formula1>
    </dataValidation>
    <dataValidation type="list" allowBlank="1" showInputMessage="1" sqref="H2:J3 H24:H25 H6:J7 H4:I5 H8:I9 H10:I11 H12:I13 H16:J17 H14:I15 H20:J21 H22:J23 H40:H41 H26:I27 H28:J29 H44:H45 H32:J33 H34:J35 H30:I31 H38:J39 H18:I19 H42:H43 I42 I44 H46:H47 H50:J51 H48:H49 H52:I53 H54:I55 I48 H56:I57 H36:H37" xr:uid="{00000000-0002-0000-0800-000004000000}">
      <formula1>"Ø,=TODAY()"</formula1>
    </dataValidation>
    <dataValidation type="list" allowBlank="1" showInputMessage="1" showErrorMessage="1" sqref="F2:F3 F4:F5 F6:F7 F8:F9 F10:F11 F12:F13 F14:F15 F16:F17 F18:F19 F20:F21 F22:F23 F24:F25 F26:F27 F28:F29 F30:F31 F32:F33 F34:F35 F36:F37 F38:F39 F40:F41 F42:F43 F44:F45 F46:F47 F48:F49 F50:F51 F52:F53 F54:F55 F56:F57 F58:F59" xr:uid="{00000000-0002-0000-0800-000005000000}">
      <formula1>"full render, full-2nd render"</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xr:uid="{00000000-0002-0000-0800-000006000000}">
      <formula1>"Manual,Auto,Semi-Auto"</formula1>
    </dataValidation>
    <dataValidation type="list" operator="equal" allowBlank="1" showInputMessage="1" showErrorMessage="1" sqref="D42 D2:D3 D4:D5 D6:D7 D8:D9 D10:D11 D12:D13 D14:D15 D16:D17 D18:D19 D20:D21 D22:D23 D24:D25 D26:D27 D28:D29 D30:D31 D32:D33 D34:D35 D36:D37 D38:D39 D40:D41 D44:D45 D46:D47 D48:D49 D50:D51 D52:D53 D54:D55 D56:D57 D58:D59" xr:uid="{00000000-0002-0000-0800-000007000000}">
      <formula1>"Amina,Bruno,Cameron,Daniel,Gina,Monet,Perry,???"</formula1>
    </dataValidation>
    <dataValidation type="list" allowBlank="1" showInputMessage="1" showErrorMessage="1" sqref="K176:L1048576 K2:L59" xr:uid="{00000000-0002-0000-0800-000008000000}">
      <formula1>"In Progress, Completed, Untraceable, Incomplete, Other, Review, Waiting"</formula1>
    </dataValidation>
  </dataValidation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8"/>
  <sheetViews>
    <sheetView topLeftCell="B1" zoomScaleNormal="100" workbookViewId="0" xr3:uid="{7BE570AB-09E9-518F-B8F7-3F91B7162CA9}">
      <pane ySplit="1" topLeftCell="A124" activePane="bottomLeft" state="frozen"/>
      <selection pane="bottomLeft" activeCell="A154" sqref="A154:XFD154"/>
      <selection sqref="A1:L1"/>
    </sheetView>
  </sheetViews>
  <sheetFormatPr defaultColWidth="9.140625" defaultRowHeight="1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9.140625" style="13" customWidth="1"/>
    <col min="14" max="14" width="14.5703125" style="2" bestFit="1" customWidth="1"/>
    <col min="15" max="15" width="14.7109375" style="1" bestFit="1" customWidth="1"/>
  </cols>
  <sheetData>
    <row r="1" spans="1:15">
      <c r="A1" s="11" t="s">
        <v>6</v>
      </c>
      <c r="B1" s="11" t="s">
        <v>7</v>
      </c>
      <c r="C1" s="11" t="s">
        <v>8</v>
      </c>
      <c r="D1" s="11" t="s">
        <v>9</v>
      </c>
      <c r="E1" s="11" t="s">
        <v>10</v>
      </c>
      <c r="F1" s="11" t="s">
        <v>11</v>
      </c>
      <c r="G1" s="11" t="s">
        <v>12</v>
      </c>
      <c r="H1" s="11" t="s">
        <v>13</v>
      </c>
      <c r="I1" s="11" t="s">
        <v>14</v>
      </c>
      <c r="J1" s="11" t="s">
        <v>15</v>
      </c>
      <c r="K1" s="11" t="s">
        <v>16</v>
      </c>
      <c r="L1" s="11" t="s">
        <v>17</v>
      </c>
      <c r="M1" s="11" t="s">
        <v>18</v>
      </c>
      <c r="N1" s="10" t="s">
        <v>19</v>
      </c>
      <c r="O1" s="9" t="s">
        <v>20</v>
      </c>
    </row>
    <row r="2" spans="1:15" ht="14.25" customHeight="1">
      <c r="A2" s="170" t="s">
        <v>1110</v>
      </c>
      <c r="B2" s="170" t="s">
        <v>1111</v>
      </c>
      <c r="C2" s="170" t="s">
        <v>1112</v>
      </c>
      <c r="D2" s="33" t="s">
        <v>32</v>
      </c>
      <c r="E2" s="33" t="s">
        <v>24</v>
      </c>
      <c r="F2" s="25" t="str">
        <f>IF(D2="Amina",A2&amp;"_AZ",IF(D2="Perry",A2&amp;"_PB",IF(D2="Gina",A2&amp;"_GB",IF(D2="Cameron",A2&amp;"_CA",IF(D2="Bruno",A2&amp;"_BDS",IF(D2="Daniel",A2&amp;"_DR",IF(D2="Monet",A2&amp;"_MW","")))))))</f>
        <v>2017-02-22_G-001_AZ</v>
      </c>
      <c r="G2" s="34">
        <v>42828</v>
      </c>
      <c r="H2" s="33" t="s">
        <v>51</v>
      </c>
      <c r="I2" s="170" t="s">
        <v>51</v>
      </c>
      <c r="J2" s="33" t="s">
        <v>2</v>
      </c>
      <c r="K2" s="170" t="s">
        <v>2</v>
      </c>
      <c r="L2" s="170" t="str">
        <f>IF(K2="Untraceable","Ignore",IF(K2="Incomplete","Ignore",IF(K2="Other","Ignore","")))</f>
        <v>Ignore</v>
      </c>
      <c r="M2" s="39" t="s">
        <v>1113</v>
      </c>
      <c r="N2" s="111" t="s">
        <v>53</v>
      </c>
      <c r="O2" s="166"/>
    </row>
    <row r="3" spans="1:15">
      <c r="A3" s="170"/>
      <c r="B3" s="170"/>
      <c r="C3" s="170"/>
      <c r="D3" s="33" t="s">
        <v>187</v>
      </c>
      <c r="E3" s="33" t="s">
        <v>24</v>
      </c>
      <c r="F3" s="25" t="str">
        <f>IF(D3="Amina",A2&amp;"_AZ",IF(D3="Perry",A2&amp;"_PB",IF(D3="Gina",A2&amp;"_GB",IF(D3="Cameron",A2&amp;"_CA",IF(D3="Bruno",A2&amp;"_BDS",IF(D3="Daniel",A2&amp;"_DR",IF(D3="Monet",A2&amp;"_MW","")))))))</f>
        <v>2017-02-22_G-001_MW</v>
      </c>
      <c r="G3" s="34">
        <v>42828</v>
      </c>
      <c r="H3" s="34">
        <v>42829</v>
      </c>
      <c r="I3" s="170"/>
      <c r="J3" s="33" t="s">
        <v>0</v>
      </c>
      <c r="K3" s="170"/>
      <c r="L3" s="170"/>
      <c r="M3" s="39" t="s">
        <v>1114</v>
      </c>
      <c r="N3" s="111"/>
      <c r="O3" s="166"/>
    </row>
    <row r="4" spans="1:15">
      <c r="A4" s="170" t="s">
        <v>1115</v>
      </c>
      <c r="B4" s="170" t="s">
        <v>1116</v>
      </c>
      <c r="C4" s="170"/>
      <c r="D4" s="33" t="s">
        <v>187</v>
      </c>
      <c r="E4" s="33" t="s">
        <v>24</v>
      </c>
      <c r="F4" s="25" t="str">
        <f>IF(D4="Amina",A4&amp;"_AZ",IF(D4="Perry",A4&amp;"_PB",IF(D4="Gina",A4&amp;"_GB",IF(D4="Cameron",A4&amp;"_CA",IF(D4="Bruno",A4&amp;"_BDS",IF(D4="Daniel",A4&amp;"_DR",IF(D4="Monet",A4&amp;"_MW","")))))))</f>
        <v>2017-02-22_G-002_MW</v>
      </c>
      <c r="G4" s="34">
        <v>42829</v>
      </c>
      <c r="H4" s="33" t="s">
        <v>51</v>
      </c>
      <c r="I4" s="170" t="s">
        <v>51</v>
      </c>
      <c r="J4" s="33" t="s">
        <v>2</v>
      </c>
      <c r="K4" s="170"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Incomplete</v>
      </c>
      <c r="L4" s="170" t="str">
        <f>IF(K4="Untraceable","Ignore",IF(K4="Incomplete","Ignore",IF(K4="Other","Ignore","")))</f>
        <v>Ignore</v>
      </c>
      <c r="M4" s="39"/>
      <c r="N4" s="111" t="s">
        <v>53</v>
      </c>
      <c r="O4" s="166"/>
    </row>
    <row r="5" spans="1:15">
      <c r="A5" s="170"/>
      <c r="B5" s="170"/>
      <c r="C5" s="170"/>
      <c r="D5" s="33" t="s">
        <v>113</v>
      </c>
      <c r="E5" s="33" t="s">
        <v>24</v>
      </c>
      <c r="F5" s="25" t="str">
        <f>IF(D5="Amina",A4&amp;"_AZ",IF(D5="Perry",A4&amp;"_PB",IF(D5="Gina",A4&amp;"_GB",IF(D5="Cameron",A4&amp;"_CA",IF(D5="Bruno",A4&amp;"_BDS",IF(D5="Daniel",A4&amp;"_DR",IF(D5="Monet",A4&amp;"_MW","")))))))</f>
        <v>2017-02-22_G-002_DR</v>
      </c>
      <c r="G5" s="34">
        <v>42828</v>
      </c>
      <c r="H5" s="33" t="s">
        <v>51</v>
      </c>
      <c r="I5" s="170"/>
      <c r="J5" s="33" t="s">
        <v>2</v>
      </c>
      <c r="K5" s="170"/>
      <c r="L5" s="170"/>
      <c r="M5" s="39" t="s">
        <v>1117</v>
      </c>
      <c r="N5" s="111"/>
      <c r="O5" s="166"/>
    </row>
    <row r="6" spans="1:15">
      <c r="A6" s="170" t="s">
        <v>1118</v>
      </c>
      <c r="B6" s="170" t="s">
        <v>1119</v>
      </c>
      <c r="C6" s="170" t="s">
        <v>1001</v>
      </c>
      <c r="D6" s="33" t="s">
        <v>161</v>
      </c>
      <c r="E6" s="33" t="s">
        <v>24</v>
      </c>
      <c r="F6" s="25" t="str">
        <f>IF(D6="Amina",A6&amp;"_AZ",IF(D6="Perry",A6&amp;"_PB",IF(D6="Gina",A6&amp;"_GB",IF(D6="Cameron",A6&amp;"_CA",IF(D6="Bruno",A6&amp;"_BDS",IF(D6="Daniel",A6&amp;"_DR",IF(D6="Monet",A6&amp;"_MW","")))))))</f>
        <v>2017-02-22_G-003_BDS</v>
      </c>
      <c r="G6" s="34">
        <v>42828</v>
      </c>
      <c r="H6" s="33" t="s">
        <v>51</v>
      </c>
      <c r="I6" s="170" t="s">
        <v>51</v>
      </c>
      <c r="J6" s="33" t="s">
        <v>2</v>
      </c>
      <c r="K6" s="170"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Incomplete</v>
      </c>
      <c r="L6" s="170" t="str">
        <f>IF(K6="Untraceable","Ignore",IF(K6="Incomplete","Ignore",IF(K6="Other","Ignore","")))</f>
        <v>Ignore</v>
      </c>
      <c r="M6" s="39" t="s">
        <v>1120</v>
      </c>
      <c r="N6" s="111" t="s">
        <v>53</v>
      </c>
      <c r="O6" s="166"/>
    </row>
    <row r="7" spans="1:15">
      <c r="A7" s="170"/>
      <c r="B7" s="170"/>
      <c r="C7" s="170"/>
      <c r="D7" s="33" t="s">
        <v>23</v>
      </c>
      <c r="E7" s="33" t="s">
        <v>24</v>
      </c>
      <c r="F7" s="25" t="str">
        <f>IF(D7="Amina",A6&amp;"_AZ",IF(D7="Perry",A6&amp;"_PB",IF(D7="Gina",A6&amp;"_GB",IF(D7="Cameron",A6&amp;"_CA",IF(D7="Bruno",A6&amp;"_BDS",IF(D7="Daniel",A6&amp;"_DR",IF(D7="Monet",A6&amp;"_MW","")))))))</f>
        <v>2017-02-22_G-003_CA</v>
      </c>
      <c r="G7" s="34">
        <v>42828</v>
      </c>
      <c r="H7" s="33" t="s">
        <v>51</v>
      </c>
      <c r="I7" s="170"/>
      <c r="J7" s="33" t="s">
        <v>2</v>
      </c>
      <c r="K7" s="170"/>
      <c r="L7" s="170"/>
      <c r="M7" s="39"/>
      <c r="N7" s="111"/>
      <c r="O7" s="166"/>
    </row>
    <row r="8" spans="1:15">
      <c r="A8" s="170" t="s">
        <v>1121</v>
      </c>
      <c r="B8" s="170" t="s">
        <v>1122</v>
      </c>
      <c r="C8" s="170"/>
      <c r="D8" s="33" t="s">
        <v>187</v>
      </c>
      <c r="E8" s="33" t="s">
        <v>24</v>
      </c>
      <c r="F8" s="25" t="str">
        <f>IF(D8="Amina",A8&amp;"_AZ",IF(D8="Perry",A8&amp;"_PB",IF(D8="Gina",A8&amp;"_GB",IF(D8="Cameron",A8&amp;"_CA",IF(D8="Bruno",A8&amp;"_BDS",IF(D8="Daniel",A8&amp;"_DR",IF(D8="Monet",A8&amp;"_MW","")))))))</f>
        <v>2017-02-22_G-004_MW</v>
      </c>
      <c r="G8" s="34">
        <v>42829</v>
      </c>
      <c r="H8" s="33" t="s">
        <v>51</v>
      </c>
      <c r="I8" s="170" t="s">
        <v>51</v>
      </c>
      <c r="J8" s="33" t="s">
        <v>2</v>
      </c>
      <c r="K8" s="170"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Incomplete</v>
      </c>
      <c r="L8" s="170" t="str">
        <f>IF(K8="Untraceable","Ignore",IF(K8="Incomplete","Ignore",IF(K8="Other","Ignore","")))</f>
        <v>Ignore</v>
      </c>
      <c r="M8" s="39"/>
      <c r="N8" s="111" t="s">
        <v>53</v>
      </c>
      <c r="O8" s="166"/>
    </row>
    <row r="9" spans="1:15">
      <c r="A9" s="170"/>
      <c r="B9" s="170"/>
      <c r="C9" s="170"/>
      <c r="D9" s="33" t="s">
        <v>113</v>
      </c>
      <c r="E9" s="33" t="s">
        <v>24</v>
      </c>
      <c r="F9" s="25" t="str">
        <f>IF(D9="Amina",A8&amp;"_AZ",IF(D9="Perry",A8&amp;"_PB",IF(D9="Gina",A8&amp;"_GB",IF(D9="Cameron",A8&amp;"_CA",IF(D9="Bruno",A8&amp;"_BDS",IF(D9="Daniel",A8&amp;"_DR",IF(D9="Monet",A8&amp;"_MW","")))))))</f>
        <v>2017-02-22_G-004_DR</v>
      </c>
      <c r="G9" s="34">
        <v>42829</v>
      </c>
      <c r="H9" s="33" t="s">
        <v>51</v>
      </c>
      <c r="I9" s="170"/>
      <c r="J9" s="33" t="s">
        <v>2</v>
      </c>
      <c r="K9" s="170"/>
      <c r="L9" s="170"/>
      <c r="M9" s="39" t="s">
        <v>1123</v>
      </c>
      <c r="N9" s="111"/>
      <c r="O9" s="166"/>
    </row>
    <row r="10" spans="1:15">
      <c r="A10" s="170" t="s">
        <v>1124</v>
      </c>
      <c r="B10" s="170" t="s">
        <v>1125</v>
      </c>
      <c r="C10" s="170"/>
      <c r="D10" s="33" t="s">
        <v>113</v>
      </c>
      <c r="E10" s="33" t="s">
        <v>24</v>
      </c>
      <c r="F10" s="25" t="str">
        <f>IF(D10="Amina",A10&amp;"_AZ",IF(D10="Perry",A10&amp;"_PB",IF(D10="Gina",A10&amp;"_GB",IF(D10="Cameron",A10&amp;"_CA",IF(D10="Bruno",A10&amp;"_BDS",IF(D10="Daniel",A10&amp;"_DR",IF(D10="Monet",A10&amp;"_MW","")))))))</f>
        <v>2017-02-22_G-005_DR</v>
      </c>
      <c r="G10" s="34">
        <v>42829</v>
      </c>
      <c r="H10" s="33" t="s">
        <v>51</v>
      </c>
      <c r="I10" s="170" t="s">
        <v>51</v>
      </c>
      <c r="J10" s="33" t="s">
        <v>2</v>
      </c>
      <c r="K10" s="170"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Incomplete</v>
      </c>
      <c r="L10" s="170" t="str">
        <f>IF(K10="Untraceable","Ignore",IF(K10="Incomplete","Ignore",IF(K10="Other","Ignore","")))</f>
        <v>Ignore</v>
      </c>
      <c r="M10" s="39"/>
      <c r="N10" s="111" t="s">
        <v>53</v>
      </c>
      <c r="O10" s="166"/>
    </row>
    <row r="11" spans="1:15">
      <c r="A11" s="170"/>
      <c r="B11" s="170"/>
      <c r="C11" s="170"/>
      <c r="D11" s="33" t="s">
        <v>187</v>
      </c>
      <c r="E11" s="33" t="s">
        <v>24</v>
      </c>
      <c r="F11" s="25" t="str">
        <f>IF(D11="Amina",A10&amp;"_AZ",IF(D11="Perry",A10&amp;"_PB",IF(D11="Gina",A10&amp;"_GB",IF(D11="Cameron",A10&amp;"_CA",IF(D11="Bruno",A10&amp;"_BDS",IF(D11="Daniel",A10&amp;"_DR",IF(D11="Monet",A10&amp;"_MW","")))))))</f>
        <v>2017-02-22_G-005_MW</v>
      </c>
      <c r="G11" s="34">
        <v>42829</v>
      </c>
      <c r="H11" s="33" t="s">
        <v>51</v>
      </c>
      <c r="I11" s="170"/>
      <c r="J11" s="33" t="s">
        <v>2</v>
      </c>
      <c r="K11" s="170"/>
      <c r="L11" s="170"/>
      <c r="M11" s="39"/>
      <c r="N11" s="111"/>
      <c r="O11" s="166"/>
    </row>
    <row r="12" spans="1:15">
      <c r="A12" s="170" t="s">
        <v>1126</v>
      </c>
      <c r="B12" s="170" t="s">
        <v>1127</v>
      </c>
      <c r="C12" s="170" t="s">
        <v>1128</v>
      </c>
      <c r="D12" s="33" t="s">
        <v>27</v>
      </c>
      <c r="E12" s="33" t="s">
        <v>24</v>
      </c>
      <c r="F12" s="25" t="str">
        <f>IF(D12="Amina",A12&amp;"_AZ",IF(D12="Perry",A12&amp;"_PB",IF(D12="Gina",A12&amp;"_GB",IF(D12="Cameron",A12&amp;"_CA",IF(D12="Bruno",A12&amp;"_BDS",IF(D12="Daniel",A12&amp;"_DR",IF(D12="Monet",A12&amp;"_MW","")))))))</f>
        <v>2017-02-22_G-006_GB</v>
      </c>
      <c r="G12" s="34">
        <v>42829</v>
      </c>
      <c r="H12" s="33" t="s">
        <v>51</v>
      </c>
      <c r="I12" s="170" t="s">
        <v>51</v>
      </c>
      <c r="J12" s="33" t="s">
        <v>2</v>
      </c>
      <c r="K12" s="170"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Incomplete</v>
      </c>
      <c r="L12" s="170" t="str">
        <f>IF(K12="Untraceable","Ignore",IF(K12="Incomplete","Ignore",IF(K12="Other","Ignore","")))</f>
        <v>Ignore</v>
      </c>
      <c r="M12" s="39"/>
      <c r="N12" s="111" t="s">
        <v>53</v>
      </c>
      <c r="O12" s="166"/>
    </row>
    <row r="13" spans="1:15">
      <c r="A13" s="170"/>
      <c r="B13" s="170"/>
      <c r="C13" s="170"/>
      <c r="D13" s="33" t="s">
        <v>161</v>
      </c>
      <c r="E13" s="33" t="s">
        <v>24</v>
      </c>
      <c r="F13" s="25" t="str">
        <f>IF(D13="Amina",A12&amp;"_AZ",IF(D13="Perry",A12&amp;"_PB",IF(D13="Gina",A12&amp;"_GB",IF(D13="Cameron",A12&amp;"_CA",IF(D13="Bruno",A12&amp;"_BDS",IF(D13="Daniel",A12&amp;"_DR",IF(D13="Monet",A12&amp;"_MW","")))))))</f>
        <v>2017-02-22_G-006_BDS</v>
      </c>
      <c r="G13" s="34">
        <v>42829</v>
      </c>
      <c r="H13" s="33" t="s">
        <v>51</v>
      </c>
      <c r="I13" s="170"/>
      <c r="J13" s="33" t="s">
        <v>2</v>
      </c>
      <c r="K13" s="170"/>
      <c r="L13" s="170"/>
      <c r="M13" s="39" t="s">
        <v>1129</v>
      </c>
      <c r="N13" s="111"/>
      <c r="O13" s="166"/>
    </row>
    <row r="14" spans="1:15">
      <c r="A14" s="170" t="s">
        <v>1130</v>
      </c>
      <c r="B14" s="170" t="s">
        <v>1131</v>
      </c>
      <c r="C14" s="170" t="s">
        <v>1052</v>
      </c>
      <c r="D14" s="33" t="s">
        <v>23</v>
      </c>
      <c r="E14" s="33" t="s">
        <v>24</v>
      </c>
      <c r="F14" s="25" t="str">
        <f>IF(D14="Amina",A14&amp;"_AZ",IF(D14="Perry",A14&amp;"_PB",IF(D14="Gina",A14&amp;"_GB",IF(D14="Cameron",A14&amp;"_CA",IF(D14="Bruno",A14&amp;"_BDS",IF(D14="Daniel",A14&amp;"_DR",IF(D14="Monet",A14&amp;"_MW","")))))))</f>
        <v>2017-02-22_G-007_CA</v>
      </c>
      <c r="G14" s="34">
        <v>42823</v>
      </c>
      <c r="H14" s="33" t="s">
        <v>51</v>
      </c>
      <c r="I14" s="170" t="s">
        <v>51</v>
      </c>
      <c r="J14" s="33" t="s">
        <v>2</v>
      </c>
      <c r="K14" s="170"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Incomplete</v>
      </c>
      <c r="L14" s="170" t="str">
        <f>IF(K14="Untraceable","Ignore",IF(K14="Incomplete","Ignore",IF(K14="Other","Ignore","")))</f>
        <v>Ignore</v>
      </c>
      <c r="M14" s="39" t="s">
        <v>1132</v>
      </c>
      <c r="N14" s="111" t="s">
        <v>53</v>
      </c>
      <c r="O14" s="166"/>
    </row>
    <row r="15" spans="1:15">
      <c r="A15" s="170"/>
      <c r="B15" s="170"/>
      <c r="C15" s="170"/>
      <c r="D15" s="33" t="s">
        <v>161</v>
      </c>
      <c r="E15" s="33" t="s">
        <v>24</v>
      </c>
      <c r="F15" s="25" t="str">
        <f>IF(D15="Amina",A14&amp;"_AZ",IF(D15="Perry",A14&amp;"_PB",IF(D15="Gina",A14&amp;"_GB",IF(D15="Cameron",A14&amp;"_CA",IF(D15="Bruno",A14&amp;"_BDS",IF(D15="Daniel",A14&amp;"_DR",IF(D15="Monet",A14&amp;"_MW","")))))))</f>
        <v>2017-02-22_G-007_BDS</v>
      </c>
      <c r="G15" s="34">
        <v>42828</v>
      </c>
      <c r="H15" s="33" t="s">
        <v>51</v>
      </c>
      <c r="I15" s="170"/>
      <c r="J15" s="33" t="s">
        <v>2</v>
      </c>
      <c r="K15" s="170"/>
      <c r="L15" s="170"/>
      <c r="M15" s="39" t="s">
        <v>1132</v>
      </c>
      <c r="N15" s="111"/>
      <c r="O15" s="166"/>
    </row>
    <row r="16" spans="1:15">
      <c r="A16" s="170" t="s">
        <v>1133</v>
      </c>
      <c r="B16" s="170" t="s">
        <v>1134</v>
      </c>
      <c r="C16" s="170" t="s">
        <v>1135</v>
      </c>
      <c r="D16" s="33" t="s">
        <v>27</v>
      </c>
      <c r="E16" s="33" t="s">
        <v>24</v>
      </c>
      <c r="F16" s="25" t="str">
        <f>IF(D16="Amina",A16&amp;"_AZ",IF(D16="Perry",A16&amp;"_PB",IF(D16="Gina",A16&amp;"_GB",IF(D16="Cameron",A16&amp;"_CA",IF(D16="Bruno",A16&amp;"_BDS",IF(D16="Daniel",A16&amp;"_DR",IF(D16="Monet",A16&amp;"_MW","")))))))</f>
        <v>2017-02-22_G-008_GB</v>
      </c>
      <c r="G16" s="34">
        <v>42829</v>
      </c>
      <c r="H16" s="34">
        <v>42829</v>
      </c>
      <c r="I16" s="172">
        <v>42874</v>
      </c>
      <c r="J16" s="33" t="s">
        <v>0</v>
      </c>
      <c r="K16" s="170" t="s">
        <v>0</v>
      </c>
      <c r="L16" s="170" t="s">
        <v>0</v>
      </c>
      <c r="M16" s="40" t="s">
        <v>887</v>
      </c>
      <c r="N16" s="111" t="s">
        <v>1136</v>
      </c>
      <c r="O16" s="166"/>
    </row>
    <row r="17" spans="1:15">
      <c r="A17" s="170"/>
      <c r="B17" s="170"/>
      <c r="C17" s="170"/>
      <c r="D17" s="33" t="s">
        <v>113</v>
      </c>
      <c r="E17" s="33" t="s">
        <v>24</v>
      </c>
      <c r="F17" s="25" t="str">
        <f>IF(D17="Amina",A16&amp;"_AZ",IF(D17="Perry",A16&amp;"_PB",IF(D17="Gina",A16&amp;"_GB",IF(D17="Cameron",A16&amp;"_CA",IF(D17="Bruno",A16&amp;"_BDS",IF(D17="Daniel",A16&amp;"_DR",IF(D17="Monet",A16&amp;"_MW","")))))))</f>
        <v>2017-02-22_G-008_DR</v>
      </c>
      <c r="G17" s="34">
        <v>42835</v>
      </c>
      <c r="H17" s="34">
        <v>42874</v>
      </c>
      <c r="I17" s="170"/>
      <c r="J17" s="33" t="s">
        <v>0</v>
      </c>
      <c r="K17" s="170"/>
      <c r="L17" s="170"/>
      <c r="M17" s="39" t="s">
        <v>1137</v>
      </c>
      <c r="N17" s="111"/>
      <c r="O17" s="166"/>
    </row>
    <row r="18" spans="1:15">
      <c r="A18" s="170" t="s">
        <v>1138</v>
      </c>
      <c r="B18" s="170" t="s">
        <v>1139</v>
      </c>
      <c r="C18" s="170" t="s">
        <v>1001</v>
      </c>
      <c r="D18" s="33" t="s">
        <v>30</v>
      </c>
      <c r="E18" s="33" t="s">
        <v>24</v>
      </c>
      <c r="F18" s="25" t="str">
        <f>IF(D18="Amina",A18&amp;"_AZ",IF(D18="Perry",A18&amp;"_PB",IF(D18="Gina",A18&amp;"_GB",IF(D18="Cameron",A18&amp;"_CA",IF(D18="Bruno",A18&amp;"_BDS",IF(D18="Daniel",A18&amp;"_DR",IF(D18="Monet",A18&amp;"_MW","")))))))</f>
        <v>2017-02-22_G-009_PB</v>
      </c>
      <c r="G18" s="34">
        <v>42828</v>
      </c>
      <c r="H18" s="34">
        <v>42832</v>
      </c>
      <c r="I18" s="172">
        <v>42832</v>
      </c>
      <c r="J18" s="33" t="str">
        <f>IF(AND(NOT(OR(G18="",G18="Ø")),H18=""),"In Progress",IF(AND(NOT(OR(H18="Ø",H18="")),NOT(OR(G18="Ø",G18=""))),"Completed",""))</f>
        <v>Completed</v>
      </c>
      <c r="K18" s="170"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70" t="s">
        <v>0</v>
      </c>
      <c r="M18" s="39" t="s">
        <v>1140</v>
      </c>
      <c r="N18" s="111" t="s">
        <v>25</v>
      </c>
      <c r="O18" s="166" t="s">
        <v>1141</v>
      </c>
    </row>
    <row r="19" spans="1:15">
      <c r="A19" s="170"/>
      <c r="B19" s="170"/>
      <c r="C19" s="170"/>
      <c r="D19" s="33" t="s">
        <v>32</v>
      </c>
      <c r="E19" s="33" t="s">
        <v>24</v>
      </c>
      <c r="F19" s="25" t="str">
        <f>IF(D19="Amina",A18&amp;"_AZ",IF(D19="Perry",A18&amp;"_PB",IF(D19="Gina",A18&amp;"_GB",IF(D19="Cameron",A18&amp;"_CA",IF(D19="Bruno",A18&amp;"_BDS",IF(D19="Daniel",A18&amp;"_DR",IF(D19="Monet",A18&amp;"_MW","")))))))</f>
        <v>2017-02-22_G-009_AZ</v>
      </c>
      <c r="G19" s="34">
        <v>42829</v>
      </c>
      <c r="H19" s="34">
        <v>42831</v>
      </c>
      <c r="I19" s="170"/>
      <c r="J19" s="33" t="s">
        <v>0</v>
      </c>
      <c r="K19" s="170"/>
      <c r="L19" s="170"/>
      <c r="M19" s="39" t="s">
        <v>1142</v>
      </c>
      <c r="N19" s="111"/>
      <c r="O19" s="166"/>
    </row>
    <row r="20" spans="1:15">
      <c r="A20" s="170" t="s">
        <v>1143</v>
      </c>
      <c r="B20" s="170" t="s">
        <v>1144</v>
      </c>
      <c r="C20" s="170" t="s">
        <v>1052</v>
      </c>
      <c r="D20" s="33" t="s">
        <v>23</v>
      </c>
      <c r="E20" s="33" t="s">
        <v>24</v>
      </c>
      <c r="F20" s="25" t="str">
        <f>IF(D20="Amina",A20&amp;"_AZ",IF(D20="Perry",A20&amp;"_PB",IF(D20="Gina",A20&amp;"_GB",IF(D20="Cameron",A20&amp;"_CA",IF(D20="Bruno",A20&amp;"_BDS",IF(D20="Daniel",A20&amp;"_DR",IF(D20="Monet",A20&amp;"_MW","")))))))</f>
        <v>2017-02-22_G-010_CA</v>
      </c>
      <c r="G20" s="34">
        <v>42828</v>
      </c>
      <c r="H20" s="34">
        <v>42828</v>
      </c>
      <c r="I20" s="170" t="s">
        <v>51</v>
      </c>
      <c r="J20" s="33" t="str">
        <f>IF(AND(NOT(OR(G20="",G20="Ø")),H20=""),"In Progress",IF(AND(NOT(OR(H20="Ø",H20="")),NOT(OR(G20="Ø",G20=""))),"Completed",""))</f>
        <v>Completed</v>
      </c>
      <c r="K20" s="170" t="s">
        <v>2</v>
      </c>
      <c r="L20" s="170" t="str">
        <f>IF(K20="Untraceable","Ignore",IF(K20="Incomplete","Ignore",IF(K20="Other","Ignore","")))</f>
        <v>Ignore</v>
      </c>
      <c r="M20" s="39" t="s">
        <v>1145</v>
      </c>
      <c r="N20" s="111" t="s">
        <v>53</v>
      </c>
      <c r="O20" s="166"/>
    </row>
    <row r="21" spans="1:15">
      <c r="A21" s="170"/>
      <c r="B21" s="170"/>
      <c r="C21" s="170"/>
      <c r="D21" s="33" t="s">
        <v>161</v>
      </c>
      <c r="E21" s="33" t="s">
        <v>24</v>
      </c>
      <c r="F21" s="25" t="str">
        <f>IF(D21="Amina",A20&amp;"_AZ",IF(D21="Perry",A20&amp;"_PB",IF(D21="Gina",A20&amp;"_GB",IF(D21="Cameron",A20&amp;"_CA",IF(D21="Bruno",A20&amp;"_BDS",IF(D21="Daniel",A20&amp;"_DR",IF(D21="Monet",A20&amp;"_MW","")))))))</f>
        <v>2017-02-22_G-010_BDS</v>
      </c>
      <c r="G21" s="34">
        <v>42829</v>
      </c>
      <c r="H21" s="34" t="s">
        <v>51</v>
      </c>
      <c r="I21" s="170"/>
      <c r="J21" s="33" t="s">
        <v>2</v>
      </c>
      <c r="K21" s="170"/>
      <c r="L21" s="170"/>
      <c r="M21" s="39" t="s">
        <v>1146</v>
      </c>
      <c r="N21" s="111"/>
      <c r="O21" s="166"/>
    </row>
    <row r="22" spans="1:15">
      <c r="A22" s="170" t="s">
        <v>1147</v>
      </c>
      <c r="B22" s="170" t="s">
        <v>1148</v>
      </c>
      <c r="C22" s="170"/>
      <c r="D22" s="33" t="s">
        <v>187</v>
      </c>
      <c r="E22" s="33" t="s">
        <v>24</v>
      </c>
      <c r="F22" s="25" t="str">
        <f>IF(D22="Amina",A22&amp;"_AZ",IF(D22="Perry",A22&amp;"_PB",IF(D22="Gina",A22&amp;"_GB",IF(D22="Cameron",A22&amp;"_CA",IF(D22="Bruno",A22&amp;"_BDS",IF(D22="Daniel",A22&amp;"_DR",IF(D22="Monet",A22&amp;"_MW","")))))))</f>
        <v>2017-02-22_G-011_MW</v>
      </c>
      <c r="G22" s="34">
        <v>42828</v>
      </c>
      <c r="H22" s="34">
        <v>42837</v>
      </c>
      <c r="I22" s="172">
        <v>42873</v>
      </c>
      <c r="J22" s="33" t="s">
        <v>0</v>
      </c>
      <c r="K22" s="170" t="s">
        <v>0</v>
      </c>
      <c r="L22" s="170" t="s">
        <v>0</v>
      </c>
      <c r="M22" s="39" t="s">
        <v>1149</v>
      </c>
      <c r="N22" s="111" t="s">
        <v>25</v>
      </c>
      <c r="O22" s="166" t="s">
        <v>1150</v>
      </c>
    </row>
    <row r="23" spans="1:15">
      <c r="A23" s="170"/>
      <c r="B23" s="170"/>
      <c r="C23" s="170"/>
      <c r="D23" s="33" t="s">
        <v>23</v>
      </c>
      <c r="E23" s="33" t="s">
        <v>24</v>
      </c>
      <c r="F23" s="25" t="str">
        <f>IF(D23="Amina",A22&amp;"_AZ",IF(D23="Perry",A22&amp;"_PB",IF(D23="Gina",A22&amp;"_GB",IF(D23="Cameron",A22&amp;"_CA",IF(D23="Bruno",A22&amp;"_BDS",IF(D23="Daniel",A22&amp;"_DR",IF(D23="Monet",A22&amp;"_MW","")))))))</f>
        <v>2017-02-22_G-011_CA</v>
      </c>
      <c r="G23" s="34">
        <v>42828</v>
      </c>
      <c r="H23" s="34">
        <v>42829</v>
      </c>
      <c r="I23" s="170"/>
      <c r="J23" s="33" t="str">
        <f>IF(AND(NOT(OR(G23="",G23="Ø")),H23=""),"In Progress",IF(AND(NOT(OR(H23="Ø",H23="")),NOT(OR(G23="Ø",G23=""))),"Completed",""))</f>
        <v>Completed</v>
      </c>
      <c r="K23" s="170"/>
      <c r="L23" s="170"/>
      <c r="M23" s="39" t="s">
        <v>1151</v>
      </c>
      <c r="N23" s="111"/>
      <c r="O23" s="166"/>
    </row>
    <row r="24" spans="1:15">
      <c r="A24" s="174" t="s">
        <v>1152</v>
      </c>
      <c r="B24" s="170" t="s">
        <v>1153</v>
      </c>
      <c r="C24" s="170" t="s">
        <v>1112</v>
      </c>
      <c r="D24" s="21" t="s">
        <v>23</v>
      </c>
      <c r="E24" s="33" t="s">
        <v>24</v>
      </c>
      <c r="F24" s="25" t="str">
        <f>IF(D24="Amina",A24&amp;"_AZ",IF(D24="Perry",A24&amp;"_PB",IF(D24="Gina",A24&amp;"_GB",IF(D24="Cameron",A24&amp;"_CA",IF(D24="Bruno",A24&amp;"_BDS",IF(D24="Daniel",A24&amp;"_DR",IF(D24="Monet",A24&amp;"_MW","")))))))</f>
        <v>2017-02-22_G-012_CA</v>
      </c>
      <c r="G24" s="34">
        <v>42825</v>
      </c>
      <c r="H24" s="34">
        <v>42825</v>
      </c>
      <c r="I24" s="172">
        <v>42830</v>
      </c>
      <c r="J24" s="33" t="str">
        <f>IF(AND(NOT(OR(G24="",G24="Ø")),H24=""),"In Progress",IF(AND(NOT(OR(H24="Ø",H24="")),NOT(OR(G24="Ø",G24=""))),"Completed",""))</f>
        <v>Completed</v>
      </c>
      <c r="K24" s="170"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70" t="s">
        <v>0</v>
      </c>
      <c r="M24" s="39" t="s">
        <v>1154</v>
      </c>
      <c r="N24" s="111" t="s">
        <v>25</v>
      </c>
      <c r="O24" s="166" t="s">
        <v>1155</v>
      </c>
    </row>
    <row r="25" spans="1:15">
      <c r="A25" s="174"/>
      <c r="B25" s="170"/>
      <c r="C25" s="170"/>
      <c r="D25" s="21" t="s">
        <v>187</v>
      </c>
      <c r="E25" s="33" t="s">
        <v>24</v>
      </c>
      <c r="F25" s="25" t="str">
        <f>IF(D25="Amina",A24&amp;"_AZ",IF(D25="Perry",A24&amp;"_PB",IF(D25="Gina",A24&amp;"_GB",IF(D25="Cameron",A24&amp;"_CA",IF(D25="Bruno",A24&amp;"_BDS",IF(D25="Daniel",A24&amp;"_DR",IF(D25="Monet",A24&amp;"_MW","")))))))</f>
        <v>2017-02-22_G-012_MW</v>
      </c>
      <c r="G25" s="34">
        <v>42828</v>
      </c>
      <c r="H25" s="34">
        <v>42828</v>
      </c>
      <c r="I25" s="170"/>
      <c r="J25" s="33" t="str">
        <f>IF(AND(NOT(OR(G25="",G25="Ø")),H25=""),"In Progress",IF(AND(NOT(OR(H25="Ø",H25="")),NOT(OR(G25="Ø",G25=""))),"Completed",""))</f>
        <v>Completed</v>
      </c>
      <c r="K25" s="170"/>
      <c r="L25" s="170"/>
      <c r="M25" s="17"/>
      <c r="N25" s="111"/>
      <c r="O25" s="166"/>
    </row>
    <row r="26" spans="1:15">
      <c r="A26" s="174" t="s">
        <v>1156</v>
      </c>
      <c r="B26" s="170" t="s">
        <v>1157</v>
      </c>
      <c r="C26" s="170" t="s">
        <v>1135</v>
      </c>
      <c r="D26" s="21" t="s">
        <v>23</v>
      </c>
      <c r="E26" s="33" t="s">
        <v>24</v>
      </c>
      <c r="F26" s="25" t="str">
        <f>IF(D26="Amina",A26&amp;"_AZ",IF(D26="Perry",A26&amp;"_PB",IF(D26="Gina",A26&amp;"_GB",IF(D26="Cameron",A26&amp;"_CA",IF(D26="Bruno",A26&amp;"_BDS",IF(D26="Daniel",A26&amp;"_DR",IF(D26="Monet",A26&amp;"_MW","")))))))</f>
        <v>2017-02-22_G-013_CA</v>
      </c>
      <c r="G26" s="34">
        <v>42825</v>
      </c>
      <c r="H26" s="34">
        <v>42828</v>
      </c>
      <c r="I26" s="172">
        <v>42828</v>
      </c>
      <c r="J26" s="33" t="str">
        <f>IF(AND(NOT(OR(G26="",G26="Ø")),H26=""),"In Progress",IF(AND(NOT(OR(H26="Ø",H26="")),NOT(OR(G26="Ø",G26=""))),"Completed",""))</f>
        <v>Completed</v>
      </c>
      <c r="K26" s="170" t="s">
        <v>2</v>
      </c>
      <c r="L26" s="170" t="s">
        <v>190</v>
      </c>
      <c r="M26" s="17" t="s">
        <v>1158</v>
      </c>
      <c r="N26" s="111" t="s">
        <v>53</v>
      </c>
      <c r="O26" s="166"/>
    </row>
    <row r="27" spans="1:15">
      <c r="A27" s="175"/>
      <c r="B27" s="170"/>
      <c r="C27" s="170"/>
      <c r="D27" s="21" t="s">
        <v>161</v>
      </c>
      <c r="E27" s="33" t="s">
        <v>24</v>
      </c>
      <c r="F27" s="25" t="str">
        <f>IF(D27="Amina",A26&amp;"_AZ",IF(D27="Perry",A26&amp;"_PB",IF(D27="Gina",A26&amp;"_GB",IF(D27="Cameron",A26&amp;"_CA",IF(D27="Bruno",A26&amp;"_BDS",IF(D27="Daniel",A26&amp;"_DR",IF(D27="Monet",A26&amp;"_MW","")))))))</f>
        <v>2017-02-22_G-013_BDS</v>
      </c>
      <c r="G27" s="34">
        <v>42828</v>
      </c>
      <c r="H27" s="34">
        <v>42828</v>
      </c>
      <c r="I27" s="170"/>
      <c r="J27" s="33" t="str">
        <f>IF(AND(NOT(OR(G27="",G27="Ø")),H27=""),"In Progress",IF(AND(NOT(OR(H27="Ø",H27="")),NOT(OR(G27="Ø",G27=""))),"Completed",""))</f>
        <v>Completed</v>
      </c>
      <c r="K27" s="170"/>
      <c r="L27" s="170"/>
      <c r="M27" s="17" t="s">
        <v>1159</v>
      </c>
      <c r="N27" s="111"/>
      <c r="O27" s="166"/>
    </row>
    <row r="28" spans="1:15">
      <c r="A28" s="174" t="s">
        <v>1160</v>
      </c>
      <c r="B28" s="170" t="s">
        <v>1161</v>
      </c>
      <c r="C28" s="170" t="s">
        <v>1052</v>
      </c>
      <c r="D28" s="21" t="s">
        <v>23</v>
      </c>
      <c r="E28" s="33" t="s">
        <v>24</v>
      </c>
      <c r="F28" s="25" t="str">
        <f>IF(D28="Amina",A28&amp;"_AZ",IF(D28="Perry",A28&amp;"_PB",IF(D28="Gina",A28&amp;"_GB",IF(D28="Cameron",A28&amp;"_CA",IF(D28="Bruno",A28&amp;"_BDS",IF(D28="Daniel",A28&amp;"_DR",IF(D28="Monet",A28&amp;"_MW","")))))))</f>
        <v>2017-02-22_G-014_CA</v>
      </c>
      <c r="G28" s="34">
        <v>42828</v>
      </c>
      <c r="H28" s="34">
        <v>42829</v>
      </c>
      <c r="I28" s="172">
        <v>42830</v>
      </c>
      <c r="J28" s="33" t="s">
        <v>0</v>
      </c>
      <c r="K28" s="170"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70" t="s">
        <v>0</v>
      </c>
      <c r="M28" s="17" t="s">
        <v>1162</v>
      </c>
      <c r="N28" s="111" t="s">
        <v>25</v>
      </c>
      <c r="O28" s="166" t="s">
        <v>1163</v>
      </c>
    </row>
    <row r="29" spans="1:15">
      <c r="A29" s="175"/>
      <c r="B29" s="170"/>
      <c r="C29" s="170"/>
      <c r="D29" s="21" t="s">
        <v>161</v>
      </c>
      <c r="E29" s="33" t="s">
        <v>24</v>
      </c>
      <c r="F29" s="25" t="str">
        <f>IF(D29="Amina",A28&amp;"_AZ",IF(D29="Perry",A28&amp;"_PB",IF(D29="Gina",A28&amp;"_GB",IF(D29="Cameron",A28&amp;"_CA",IF(D29="Bruno",A28&amp;"_BDS",IF(D29="Daniel",A28&amp;"_DR",IF(D29="Monet",A28&amp;"_MW","")))))))</f>
        <v>2017-02-22_G-014_BDS</v>
      </c>
      <c r="G29" s="34">
        <v>42828</v>
      </c>
      <c r="H29" s="34">
        <v>42829</v>
      </c>
      <c r="I29" s="170"/>
      <c r="J29" s="33" t="str">
        <f>IF(AND(NOT(OR(G29="",G29="Ø")),H29=""),"In Progress",IF(AND(NOT(OR(H29="Ø",H29="")),NOT(OR(G29="Ø",G29=""))),"Completed",""))</f>
        <v>Completed</v>
      </c>
      <c r="K29" s="170"/>
      <c r="L29" s="170"/>
      <c r="M29" s="17" t="s">
        <v>1164</v>
      </c>
      <c r="N29" s="111"/>
      <c r="O29" s="166"/>
    </row>
    <row r="30" spans="1:15">
      <c r="A30" s="174" t="s">
        <v>1165</v>
      </c>
      <c r="B30" s="170" t="s">
        <v>1166</v>
      </c>
      <c r="C30" s="170" t="s">
        <v>1167</v>
      </c>
      <c r="D30" s="21" t="s">
        <v>23</v>
      </c>
      <c r="E30" s="33" t="s">
        <v>24</v>
      </c>
      <c r="F30" s="25" t="str">
        <f>IF(D30="Amina",A30&amp;"_AZ",IF(D30="Perry",A30&amp;"_PB",IF(D30="Gina",A30&amp;"_GB",IF(D30="Cameron",A30&amp;"_CA",IF(D30="Bruno",A30&amp;"_BDS",IF(D30="Daniel",A30&amp;"_DR",IF(D30="Monet",A30&amp;"_MW","")))))))</f>
        <v>2017-02-22_G-015_CA</v>
      </c>
      <c r="G30" s="34">
        <v>42830</v>
      </c>
      <c r="H30" s="34">
        <v>42830</v>
      </c>
      <c r="I30" s="172">
        <v>42845</v>
      </c>
      <c r="J30" s="33" t="str">
        <f>IF(AND(NOT(OR(G30="",G30="Ø")),H30=""),"In Progress",IF(AND(NOT(OR(H30="Ø",H30="")),NOT(OR(G30="Ø",G30=""))),"Completed",""))</f>
        <v>Completed</v>
      </c>
      <c r="K30" s="170" t="s">
        <v>2</v>
      </c>
      <c r="L30" s="170" t="s">
        <v>190</v>
      </c>
      <c r="M30" s="17" t="s">
        <v>1168</v>
      </c>
      <c r="N30" s="111" t="s">
        <v>53</v>
      </c>
      <c r="O30" s="166"/>
    </row>
    <row r="31" spans="1:15">
      <c r="A31" s="175"/>
      <c r="B31" s="170"/>
      <c r="C31" s="170"/>
      <c r="D31" s="21" t="s">
        <v>27</v>
      </c>
      <c r="E31" s="33" t="s">
        <v>24</v>
      </c>
      <c r="F31" s="25" t="str">
        <f>IF(D31="Amina",A30&amp;"_AZ",IF(D31="Perry",A30&amp;"_PB",IF(D31="Gina",A30&amp;"_GB",IF(D31="Cameron",A30&amp;"_CA",IF(D31="Bruno",A30&amp;"_BDS",IF(D31="Daniel",A30&amp;"_DR",IF(D31="Monet",A30&amp;"_MW","")))))))</f>
        <v>2017-02-22_G-015_GB</v>
      </c>
      <c r="G31" s="34">
        <v>42830</v>
      </c>
      <c r="H31" s="34">
        <v>42835</v>
      </c>
      <c r="I31" s="170"/>
      <c r="J31" s="33" t="str">
        <f>IF(AND(NOT(OR(G31="",G31="Ø")),H31=""),"In Progress",IF(AND(NOT(OR(H31="Ø",H31="")),NOT(OR(G31="Ø",G31=""))),"Completed",""))</f>
        <v>Completed</v>
      </c>
      <c r="K31" s="170"/>
      <c r="L31" s="170"/>
      <c r="M31" s="17"/>
      <c r="N31" s="111"/>
      <c r="O31" s="166"/>
    </row>
    <row r="32" spans="1:15">
      <c r="A32" s="172" t="s">
        <v>1169</v>
      </c>
      <c r="B32" s="170" t="s">
        <v>1170</v>
      </c>
      <c r="C32" s="170" t="s">
        <v>1135</v>
      </c>
      <c r="D32" s="21" t="s">
        <v>113</v>
      </c>
      <c r="E32" s="33" t="s">
        <v>24</v>
      </c>
      <c r="F32" s="25" t="str">
        <f>IF(D32="Amina",A32&amp;"_AZ",IF(D32="Perry",A32&amp;"_PB",IF(D32="Gina",A32&amp;"_GB",IF(D32="Cameron",A32&amp;"_CA",IF(D32="Bruno",A32&amp;"_BDS",IF(D32="Daniel",A32&amp;"_DR",IF(D32="Monet",A32&amp;"_MW","")))))))</f>
        <v>2017-02-22_G-016_DR</v>
      </c>
      <c r="G32" s="34">
        <v>42832</v>
      </c>
      <c r="H32" s="34">
        <v>42874</v>
      </c>
      <c r="I32" s="172">
        <v>42874</v>
      </c>
      <c r="J32" s="33" t="s">
        <v>0</v>
      </c>
      <c r="K32" s="170"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70" t="s">
        <v>0</v>
      </c>
      <c r="M32" s="40" t="s">
        <v>887</v>
      </c>
      <c r="N32" s="111" t="str">
        <f>IF(NOT(A32=""),"In Progress","")</f>
        <v>In Progress</v>
      </c>
      <c r="O32" s="166"/>
    </row>
    <row r="33" spans="1:15">
      <c r="A33" s="170"/>
      <c r="B33" s="170"/>
      <c r="C33" s="170"/>
      <c r="D33" s="21" t="s">
        <v>32</v>
      </c>
      <c r="E33" s="33" t="s">
        <v>24</v>
      </c>
      <c r="F33" s="25" t="str">
        <f>IF(D33="Amina",A32&amp;"_AZ",IF(D33="Perry",A32&amp;"_PB",IF(D33="Gina",A32&amp;"_GB",IF(D33="Cameron",A32&amp;"_CA",IF(D33="Bruno",A32&amp;"_BDS",IF(D33="Daniel",A32&amp;"_DR",IF(D33="Monet",A32&amp;"_MW","")))))))</f>
        <v>2017-02-22_G-016_AZ</v>
      </c>
      <c r="G33" s="34">
        <v>42832</v>
      </c>
      <c r="H33" s="34">
        <v>42832</v>
      </c>
      <c r="I33" s="170"/>
      <c r="J33" s="33" t="str">
        <f>IF(AND(NOT(OR(G33="",G33="Ø")),H33=""),"In Progress",IF(AND(NOT(OR(H33="Ø",H33="")),NOT(OR(G33="Ø",G33=""))),"Completed",""))</f>
        <v>Completed</v>
      </c>
      <c r="K33" s="170"/>
      <c r="L33" s="170"/>
      <c r="M33" s="39"/>
      <c r="N33" s="111"/>
      <c r="O33" s="166"/>
    </row>
    <row r="34" spans="1:15">
      <c r="A34" s="172" t="s">
        <v>1171</v>
      </c>
      <c r="B34" s="170" t="s">
        <v>1172</v>
      </c>
      <c r="C34" s="170" t="s">
        <v>1135</v>
      </c>
      <c r="D34" s="21" t="s">
        <v>113</v>
      </c>
      <c r="E34" s="33" t="s">
        <v>24</v>
      </c>
      <c r="F34" s="25" t="str">
        <f>IF(D34="Amina",A34&amp;"_AZ",IF(D34="Perry",A34&amp;"_PB",IF(D34="Gina",A34&amp;"_GB",IF(D34="Cameron",A34&amp;"_CA",IF(D34="Bruno",A34&amp;"_BDS",IF(D34="Daniel",A34&amp;"_DR",IF(D34="Monet",A34&amp;"_MW","")))))))</f>
        <v>2017-02-22_G-017_DR</v>
      </c>
      <c r="G34" s="34">
        <v>42832</v>
      </c>
      <c r="H34" s="34">
        <v>42832</v>
      </c>
      <c r="I34" s="172">
        <v>42832</v>
      </c>
      <c r="J34" s="33" t="str">
        <f>IF(AND(NOT(OR(G34="",G34="Ø")),H34=""),"In Progress",IF(AND(NOT(OR(H34="Ø",H34="")),NOT(OR(G34="Ø",G34=""))),"Completed",""))</f>
        <v>Completed</v>
      </c>
      <c r="K34" s="170"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70" t="s">
        <v>0</v>
      </c>
      <c r="M34" s="35" t="s">
        <v>1173</v>
      </c>
      <c r="N34" s="111" t="str">
        <f>IF(NOT(A34=""),"In Progress","")</f>
        <v>In Progress</v>
      </c>
      <c r="O34" s="166"/>
    </row>
    <row r="35" spans="1:15">
      <c r="A35" s="170"/>
      <c r="B35" s="170"/>
      <c r="C35" s="170"/>
      <c r="D35" s="21" t="s">
        <v>187</v>
      </c>
      <c r="E35" s="33" t="s">
        <v>24</v>
      </c>
      <c r="F35" s="25" t="str">
        <f>IF(D35="Amina",A34&amp;"_AZ",IF(D35="Perry",A34&amp;"_PB",IF(D35="Gina",A34&amp;"_GB",IF(D35="Cameron",A34&amp;"_CA",IF(D35="Bruno",A34&amp;"_BDS",IF(D35="Daniel",A34&amp;"_DR",IF(D35="Monet",A34&amp;"_MW","")))))))</f>
        <v>2017-02-22_G-017_MW</v>
      </c>
      <c r="G35" s="34">
        <v>42832</v>
      </c>
      <c r="H35" s="34">
        <v>42832</v>
      </c>
      <c r="I35" s="170"/>
      <c r="J35" s="33" t="str">
        <f>IF(AND(NOT(OR(G35="",G35="Ø")),H35=""),"In Progress",IF(AND(NOT(OR(H35="Ø",H35="")),NOT(OR(G35="Ø",G35=""))),"Completed",""))</f>
        <v>Completed</v>
      </c>
      <c r="K35" s="170"/>
      <c r="L35" s="170"/>
      <c r="M35" s="17"/>
      <c r="N35" s="111"/>
      <c r="O35" s="166"/>
    </row>
    <row r="36" spans="1:15">
      <c r="A36" s="172" t="s">
        <v>1174</v>
      </c>
      <c r="B36" s="170" t="s">
        <v>1175</v>
      </c>
      <c r="C36" s="170" t="s">
        <v>1135</v>
      </c>
      <c r="D36" s="21" t="s">
        <v>113</v>
      </c>
      <c r="E36" s="33" t="s">
        <v>24</v>
      </c>
      <c r="F36" s="25" t="str">
        <f>IF(D36="Amina",A36&amp;"_AZ",IF(D36="Perry",A36&amp;"_PB",IF(D36="Gina",A36&amp;"_GB",IF(D36="Cameron",A36&amp;"_CA",IF(D36="Bruno",A36&amp;"_BDS",IF(D36="Daniel",A36&amp;"_DR",IF(D36="Monet",A36&amp;"_MW","")))))))</f>
        <v>2017-02-22_G-018_DR</v>
      </c>
      <c r="G36" s="34">
        <v>42832</v>
      </c>
      <c r="H36" s="34">
        <v>42832</v>
      </c>
      <c r="I36" s="172">
        <v>42835</v>
      </c>
      <c r="J36" s="33" t="str">
        <f>IF(AND(NOT(OR(G36="",G36="Ø")),H36=""),"In Progress",IF(AND(NOT(OR(H36="Ø",H36="")),NOT(OR(G36="Ø",G36=""))),"Completed",""))</f>
        <v>Completed</v>
      </c>
      <c r="K36" s="170"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70" t="s">
        <v>0</v>
      </c>
      <c r="M36" s="35" t="s">
        <v>1173</v>
      </c>
      <c r="N36" s="111" t="str">
        <f>IF(NOT(A36=""),"In Progress","")</f>
        <v>In Progress</v>
      </c>
      <c r="O36" s="166"/>
    </row>
    <row r="37" spans="1:15">
      <c r="A37" s="170"/>
      <c r="B37" s="170"/>
      <c r="C37" s="170"/>
      <c r="D37" s="21" t="s">
        <v>187</v>
      </c>
      <c r="E37" s="33" t="s">
        <v>24</v>
      </c>
      <c r="F37" s="25" t="str">
        <f>IF(D37="Amina",A36&amp;"_AZ",IF(D37="Perry",A36&amp;"_PB",IF(D37="Gina",A36&amp;"_GB",IF(D37="Cameron",A36&amp;"_CA",IF(D37="Bruno",A36&amp;"_BDS",IF(D37="Daniel",A36&amp;"_DR",IF(D37="Monet",A36&amp;"_MW","")))))))</f>
        <v>2017-02-22_G-018_MW</v>
      </c>
      <c r="G37" s="34">
        <v>42832</v>
      </c>
      <c r="H37" s="34">
        <v>42832</v>
      </c>
      <c r="I37" s="170"/>
      <c r="J37" s="33" t="str">
        <f>IF(AND(NOT(OR(G37="",G37="Ø")),H37=""),"In Progress",IF(AND(NOT(OR(H37="Ø",H37="")),NOT(OR(G37="Ø",G37=""))),"Completed",""))</f>
        <v>Completed</v>
      </c>
      <c r="K37" s="170"/>
      <c r="L37" s="170"/>
      <c r="M37" s="17"/>
      <c r="N37" s="111"/>
      <c r="O37" s="166"/>
    </row>
    <row r="38" spans="1:15">
      <c r="A38" s="172" t="s">
        <v>1176</v>
      </c>
      <c r="B38" s="170" t="s">
        <v>1177</v>
      </c>
      <c r="C38" s="170" t="s">
        <v>1135</v>
      </c>
      <c r="D38" s="21" t="s">
        <v>113</v>
      </c>
      <c r="E38" s="33" t="s">
        <v>24</v>
      </c>
      <c r="F38" s="25" t="str">
        <f>IF(D38="Amina",A38&amp;"_AZ",IF(D38="Perry",A38&amp;"_PB",IF(D38="Gina",A38&amp;"_GB",IF(D38="Cameron",A38&amp;"_CA",IF(D38="Bruno",A38&amp;"_BDS",IF(D38="Daniel",A38&amp;"_DR",IF(D38="Monet",A38&amp;"_MW","")))))))</f>
        <v>2017-02-22_G-019_DR</v>
      </c>
      <c r="G38" s="34">
        <v>42832</v>
      </c>
      <c r="H38" s="34">
        <v>42832</v>
      </c>
      <c r="I38" s="172">
        <v>42835</v>
      </c>
      <c r="J38" s="33" t="str">
        <f>IF(AND(NOT(OR(G38="",G38="Ø")),H38=""),"In Progress",IF(AND(NOT(OR(H38="Ø",H38="")),NOT(OR(G38="Ø",G38=""))),"Completed",""))</f>
        <v>Completed</v>
      </c>
      <c r="K38" s="170"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70" t="s">
        <v>0</v>
      </c>
      <c r="M38" s="35" t="s">
        <v>1058</v>
      </c>
      <c r="N38" s="111" t="str">
        <f>IF(NOT(A38=""),"In Progress","")</f>
        <v>In Progress</v>
      </c>
      <c r="O38" s="166"/>
    </row>
    <row r="39" spans="1:15">
      <c r="A39" s="170"/>
      <c r="B39" s="170"/>
      <c r="C39" s="170"/>
      <c r="D39" s="21" t="s">
        <v>187</v>
      </c>
      <c r="E39" s="33" t="s">
        <v>24</v>
      </c>
      <c r="F39" s="25" t="str">
        <f>IF(D39="Amina",A38&amp;"_AZ",IF(D39="Perry",A38&amp;"_PB",IF(D39="Gina",A38&amp;"_GB",IF(D39="Cameron",A38&amp;"_CA",IF(D39="Bruno",A38&amp;"_BDS",IF(D39="Daniel",A38&amp;"_DR",IF(D39="Monet",A38&amp;"_MW","")))))))</f>
        <v>2017-02-22_G-019_MW</v>
      </c>
      <c r="G39" s="34">
        <v>42832</v>
      </c>
      <c r="H39" s="34">
        <v>42832</v>
      </c>
      <c r="I39" s="170"/>
      <c r="J39" s="33" t="str">
        <f>IF(AND(NOT(OR(G39="",G39="Ø")),H39=""),"In Progress",IF(AND(NOT(OR(H39="Ø",H39="")),NOT(OR(G39="Ø",G39=""))),"Completed",""))</f>
        <v>Completed</v>
      </c>
      <c r="K39" s="170"/>
      <c r="L39" s="170"/>
      <c r="M39" s="17"/>
      <c r="N39" s="111"/>
      <c r="O39" s="166"/>
    </row>
    <row r="40" spans="1:15">
      <c r="A40" s="172" t="s">
        <v>1178</v>
      </c>
      <c r="B40" s="170" t="s">
        <v>1179</v>
      </c>
      <c r="C40" s="170" t="s">
        <v>1135</v>
      </c>
      <c r="D40" s="21" t="s">
        <v>113</v>
      </c>
      <c r="E40" s="33" t="s">
        <v>24</v>
      </c>
      <c r="F40" s="25" t="str">
        <f>IF(D40="Amina",A40&amp;"_AZ",IF(D40="Perry",A40&amp;"_PB",IF(D40="Gina",A40&amp;"_GB",IF(D40="Cameron",A40&amp;"_CA",IF(D40="Bruno",A40&amp;"_BDS",IF(D40="Daniel",A40&amp;"_DR",IF(D40="Monet",A40&amp;"_MW","")))))))</f>
        <v>2017-02-22_G-020_DR</v>
      </c>
      <c r="G40" s="34">
        <v>42832</v>
      </c>
      <c r="H40" s="34">
        <v>42832</v>
      </c>
      <c r="I40" s="172">
        <v>42836</v>
      </c>
      <c r="J40" s="33" t="str">
        <f>IF(AND(NOT(OR(G40="",G40="Ø")),H40=""),"In Progress",IF(AND(NOT(OR(H40="Ø",H40="")),NOT(OR(G40="Ø",G40=""))),"Completed",""))</f>
        <v>Completed</v>
      </c>
      <c r="K40" s="170"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70" t="s">
        <v>0</v>
      </c>
      <c r="M40" s="35" t="s">
        <v>1173</v>
      </c>
      <c r="N40" s="111" t="str">
        <f>IF(NOT(A40=""),"In Progress","")</f>
        <v>In Progress</v>
      </c>
      <c r="O40" s="166"/>
    </row>
    <row r="41" spans="1:15">
      <c r="A41" s="170"/>
      <c r="B41" s="170"/>
      <c r="C41" s="170"/>
      <c r="D41" s="21" t="s">
        <v>32</v>
      </c>
      <c r="E41" s="33" t="s">
        <v>24</v>
      </c>
      <c r="F41" s="25" t="str">
        <f>IF(D41="Amina",A40&amp;"_AZ",IF(D41="Perry",A40&amp;"_PB",IF(D41="Gina",A40&amp;"_GB",IF(D41="Cameron",A40&amp;"_CA",IF(D41="Bruno",A40&amp;"_BDS",IF(D41="Daniel",A40&amp;"_DR",IF(D41="Monet",A40&amp;"_MW","")))))))</f>
        <v>2017-02-22_G-020_AZ</v>
      </c>
      <c r="G41" s="34">
        <v>42832</v>
      </c>
      <c r="H41" s="34">
        <v>42832</v>
      </c>
      <c r="I41" s="170"/>
      <c r="J41" s="33" t="str">
        <f>IF(AND(NOT(OR(G41="",G41="Ø")),H41=""),"In Progress",IF(AND(NOT(OR(H41="Ø",H41="")),NOT(OR(G41="Ø",G41=""))),"Completed",""))</f>
        <v>Completed</v>
      </c>
      <c r="K41" s="170"/>
      <c r="L41" s="170"/>
      <c r="M41" s="17" t="s">
        <v>1180</v>
      </c>
      <c r="N41" s="111"/>
      <c r="O41" s="166"/>
    </row>
    <row r="42" spans="1:15">
      <c r="A42" s="172" t="s">
        <v>1181</v>
      </c>
      <c r="B42" s="170" t="s">
        <v>1182</v>
      </c>
      <c r="C42" s="170" t="s">
        <v>1135</v>
      </c>
      <c r="D42" s="21" t="s">
        <v>113</v>
      </c>
      <c r="E42" s="33" t="s">
        <v>24</v>
      </c>
      <c r="F42" s="25" t="str">
        <f>IF(D42="Amina",A42&amp;"_AZ",IF(D42="Perry",A42&amp;"_PB",IF(D42="Gina",A42&amp;"_GB",IF(D42="Cameron",A42&amp;"_CA",IF(D42="Bruno",A42&amp;"_BDS",IF(D42="Daniel",A42&amp;"_DR",IF(D42="Monet",A42&amp;"_MW","")))))))</f>
        <v>2017-02-22_G-021_DR</v>
      </c>
      <c r="G42" s="34">
        <v>42832</v>
      </c>
      <c r="H42" s="34">
        <v>42832</v>
      </c>
      <c r="I42" s="172">
        <v>42836</v>
      </c>
      <c r="J42" s="33" t="str">
        <f>IF(AND(NOT(OR(G42="",G42="Ø")),H42=""),"In Progress",IF(AND(NOT(OR(H42="Ø",H42="")),NOT(OR(G42="Ø",G42=""))),"Completed",""))</f>
        <v>Completed</v>
      </c>
      <c r="K42" s="170" t="str">
        <f>IF(OR(J42="In Progress",J43="In Progress"),"In Progress",IF(OR(AND(J42="Completed",J43="Untraceable"),AND(J42="Untraceable",J43="Completed")),"Review",IF(OR(AND(J42="Completed",J43="Incomplete"),AND(J42="Incomplete",J43="Completed")),"Review",IF(OR(AND(J42="Completed",J43="Other"),AND(J42="Other",J43="Completed")),"Review",IF(OR(AND(J42="Incomplete",J43="Untraceable"),AND(J42="Untraceable",J43="Incomplete")),"Review",IF(OR(AND(J42="Other",J43="Untraceable"),AND(J42="Untraceable",J43="Other")),"Review",IF(OR(AND(J42="Incomplete",J43="Other"),AND(J42="Other",J43="Incomplete")),"Review",IF(AND(NOT(OR(H42="Ø",H42="")),NOT(OR(H43="Ø",H43="")),I42=""),"In Progress",IF(AND(J42="Untraceable",J43="Untraceable"),"Untraceable",IF(AND(NOT(OR(H42="Ø",H42="")),NOT(OR(H43="Ø",H43="")),NOT(OR(I42="Ø",I42=""))),"Completed",IF(AND(J42="Incomplete",J43="Incomplete"),"Incomplete",IF(AND(J42="Other",J43="Other"),"Other",""))))))))))))</f>
        <v>Completed</v>
      </c>
      <c r="L42" s="170" t="s">
        <v>0</v>
      </c>
      <c r="M42" s="35" t="s">
        <v>1058</v>
      </c>
      <c r="N42" s="111" t="str">
        <f>IF(NOT(A42=""),"In Progress","")</f>
        <v>In Progress</v>
      </c>
      <c r="O42" s="166"/>
    </row>
    <row r="43" spans="1:15">
      <c r="A43" s="170"/>
      <c r="B43" s="170"/>
      <c r="C43" s="170"/>
      <c r="D43" s="21" t="s">
        <v>32</v>
      </c>
      <c r="E43" s="33" t="s">
        <v>24</v>
      </c>
      <c r="F43" s="25" t="str">
        <f>IF(D43="Amina",A42&amp;"_AZ",IF(D43="Perry",A42&amp;"_PB",IF(D43="Gina",A42&amp;"_GB",IF(D43="Cameron",A42&amp;"_CA",IF(D43="Bruno",A42&amp;"_BDS",IF(D43="Daniel",A42&amp;"_DR",IF(D43="Monet",A42&amp;"_MW","")))))))</f>
        <v>2017-02-22_G-021_AZ</v>
      </c>
      <c r="G43" s="34">
        <v>42832</v>
      </c>
      <c r="H43" s="34">
        <v>42832</v>
      </c>
      <c r="I43" s="170"/>
      <c r="J43" s="33" t="str">
        <f>IF(AND(NOT(OR(G43="",G43="Ø")),H43=""),"In Progress",IF(AND(NOT(OR(H43="Ø",H43="")),NOT(OR(G43="Ø",G43=""))),"Completed",""))</f>
        <v>Completed</v>
      </c>
      <c r="K43" s="170"/>
      <c r="L43" s="170"/>
      <c r="M43" s="17"/>
      <c r="N43" s="111"/>
      <c r="O43" s="166"/>
    </row>
    <row r="44" spans="1:15">
      <c r="A44" s="172" t="s">
        <v>1183</v>
      </c>
      <c r="B44" s="170" t="s">
        <v>1184</v>
      </c>
      <c r="C44" s="170" t="s">
        <v>1135</v>
      </c>
      <c r="D44" s="21" t="s">
        <v>32</v>
      </c>
      <c r="E44" s="33" t="s">
        <v>24</v>
      </c>
      <c r="F44" s="25" t="str">
        <f>IF(D44="Amina",A44&amp;"_AZ",IF(D44="Perry",A44&amp;"_PB",IF(D44="Gina",A44&amp;"_GB",IF(D44="Cameron",A44&amp;"_CA",IF(D44="Bruno",A44&amp;"_BDS",IF(D44="Daniel",A44&amp;"_DR",IF(D44="Monet",A44&amp;"_MW","")))))))</f>
        <v>2017-02-22_G-022_AZ</v>
      </c>
      <c r="G44" s="34">
        <v>42832</v>
      </c>
      <c r="H44" s="34">
        <v>42832</v>
      </c>
      <c r="I44" s="172">
        <v>42837</v>
      </c>
      <c r="J44" s="33" t="str">
        <f>IF(AND(NOT(OR(G44="",G44="Ø")),H44=""),"In Progress",IF(AND(NOT(OR(H44="Ø",H44="")),NOT(OR(G44="Ø",G44=""))),"Completed",""))</f>
        <v>Completed</v>
      </c>
      <c r="K44" s="170" t="s">
        <v>0</v>
      </c>
      <c r="L44" s="170" t="s">
        <v>0</v>
      </c>
      <c r="M44" s="35" t="s">
        <v>1058</v>
      </c>
      <c r="N44" s="111" t="str">
        <f>IF(NOT(A44=""),"In Progress","")</f>
        <v>In Progress</v>
      </c>
      <c r="O44" s="166"/>
    </row>
    <row r="45" spans="1:15">
      <c r="A45" s="170"/>
      <c r="B45" s="170"/>
      <c r="C45" s="170"/>
      <c r="D45" s="21" t="s">
        <v>187</v>
      </c>
      <c r="E45" s="33" t="s">
        <v>24</v>
      </c>
      <c r="F45" s="25" t="str">
        <f>IF(D45="Amina",A44&amp;"_AZ",IF(D45="Perry",A44&amp;"_PB",IF(D45="Gina",A44&amp;"_GB",IF(D45="Cameron",A44&amp;"_CA",IF(D45="Bruno",A44&amp;"_BDS",IF(D45="Daniel",A44&amp;"_DR",IF(D45="Monet",A44&amp;"_MW","")))))))</f>
        <v>2017-02-22_G-022_MW</v>
      </c>
      <c r="G45" s="34">
        <v>42832</v>
      </c>
      <c r="H45" s="34">
        <v>42835</v>
      </c>
      <c r="I45" s="170"/>
      <c r="J45" s="33" t="str">
        <f>IF(AND(NOT(OR(G45="",G45="Ø")),H45=""),"In Progress",IF(AND(NOT(OR(H45="Ø",H45="")),NOT(OR(G45="Ø",G45=""))),"Completed",""))</f>
        <v>Completed</v>
      </c>
      <c r="K45" s="170"/>
      <c r="L45" s="170"/>
      <c r="M45" s="17"/>
      <c r="N45" s="111"/>
      <c r="O45" s="166"/>
    </row>
    <row r="46" spans="1:15">
      <c r="A46" s="172" t="s">
        <v>1185</v>
      </c>
      <c r="B46" s="170" t="s">
        <v>1186</v>
      </c>
      <c r="C46" s="170" t="s">
        <v>1135</v>
      </c>
      <c r="D46" s="21" t="s">
        <v>23</v>
      </c>
      <c r="E46" s="33" t="s">
        <v>24</v>
      </c>
      <c r="F46" s="25" t="str">
        <f>IF(D46="Amina",A46&amp;"_AZ",IF(D46="Perry",A46&amp;"_PB",IF(D46="Gina",A46&amp;"_GB",IF(D46="Cameron",A46&amp;"_CA",IF(D46="Bruno",A46&amp;"_BDS",IF(D46="Daniel",A46&amp;"_DR",IF(D46="Monet",A46&amp;"_MW","")))))))</f>
        <v>2017-02-22_G-023_CA</v>
      </c>
      <c r="G46" s="34">
        <v>42831</v>
      </c>
      <c r="H46" s="34">
        <v>42831</v>
      </c>
      <c r="I46" s="172">
        <v>42836</v>
      </c>
      <c r="J46" s="33" t="str">
        <f>IF(AND(NOT(OR(G46="",G46="Ø")),H46=""),"In Progress",IF(AND(NOT(OR(H46="Ø",H46="")),NOT(OR(G46="Ø",G46=""))),"Completed",""))</f>
        <v>Completed</v>
      </c>
      <c r="K46" s="170"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70" t="s">
        <v>0</v>
      </c>
      <c r="M46" s="35" t="s">
        <v>52</v>
      </c>
      <c r="N46" s="111" t="str">
        <f>IF(NOT(A46=""),"In Progress","")</f>
        <v>In Progress</v>
      </c>
      <c r="O46" s="166"/>
    </row>
    <row r="47" spans="1:15">
      <c r="A47" s="170"/>
      <c r="B47" s="170"/>
      <c r="C47" s="170"/>
      <c r="D47" s="21" t="s">
        <v>32</v>
      </c>
      <c r="E47" s="33" t="s">
        <v>24</v>
      </c>
      <c r="F47" s="25" t="str">
        <f>IF(D47="Amina",A46&amp;"_AZ",IF(D47="Perry",A46&amp;"_PB",IF(D47="Gina",A46&amp;"_GB",IF(D47="Cameron",A46&amp;"_CA",IF(D47="Bruno",A46&amp;"_BDS",IF(D47="Daniel",A46&amp;"_DR",IF(D47="Monet",A46&amp;"_MW","")))))))</f>
        <v>2017-02-22_G-023_AZ</v>
      </c>
      <c r="G47" s="34">
        <v>42832</v>
      </c>
      <c r="H47" s="34">
        <v>42832</v>
      </c>
      <c r="I47" s="170"/>
      <c r="J47" s="33" t="str">
        <f>IF(AND(NOT(OR(G47="",G47="Ø")),H47=""),"In Progress",IF(AND(NOT(OR(H47="Ø",H47="")),NOT(OR(G47="Ø",G47=""))),"Completed",""))</f>
        <v>Completed</v>
      </c>
      <c r="K47" s="170"/>
      <c r="L47" s="170"/>
      <c r="M47" s="17"/>
      <c r="N47" s="111"/>
      <c r="O47" s="166"/>
    </row>
    <row r="48" spans="1:15">
      <c r="A48" s="172" t="s">
        <v>1187</v>
      </c>
      <c r="B48" s="170" t="s">
        <v>1188</v>
      </c>
      <c r="C48" s="170" t="s">
        <v>1135</v>
      </c>
      <c r="D48" s="21" t="s">
        <v>23</v>
      </c>
      <c r="E48" s="33" t="s">
        <v>24</v>
      </c>
      <c r="F48" s="25" t="str">
        <f>IF(D48="Amina",A48&amp;"_AZ",IF(D48="Perry",A48&amp;"_PB",IF(D48="Gina",A48&amp;"_GB",IF(D48="Cameron",A48&amp;"_CA",IF(D48="Bruno",A48&amp;"_BDS",IF(D48="Daniel",A48&amp;"_DR",IF(D48="Monet",A48&amp;"_MW","")))))))</f>
        <v>2017-02-22_G-024_CA</v>
      </c>
      <c r="G48" s="34">
        <v>42831</v>
      </c>
      <c r="H48" s="34">
        <v>42831</v>
      </c>
      <c r="I48" s="170" t="s">
        <v>51</v>
      </c>
      <c r="J48" s="33" t="s">
        <v>3</v>
      </c>
      <c r="K48" s="170" t="s">
        <v>1</v>
      </c>
      <c r="L48" s="170" t="s">
        <v>190</v>
      </c>
      <c r="M48" s="35" t="s">
        <v>52</v>
      </c>
      <c r="N48" s="111" t="s">
        <v>53</v>
      </c>
      <c r="O48" s="166"/>
    </row>
    <row r="49" spans="1:15">
      <c r="A49" s="170"/>
      <c r="B49" s="170"/>
      <c r="C49" s="170"/>
      <c r="D49" s="21" t="s">
        <v>187</v>
      </c>
      <c r="E49" s="33" t="s">
        <v>24</v>
      </c>
      <c r="F49" s="25" t="str">
        <f>IF(D49="Amina",A48&amp;"_AZ",IF(D49="Perry",A48&amp;"_PB",IF(D49="Gina",A48&amp;"_GB",IF(D49="Cameron",A48&amp;"_CA",IF(D49="Bruno",A48&amp;"_BDS",IF(D49="Daniel",A48&amp;"_DR",IF(D49="Monet",A48&amp;"_MW","")))))))</f>
        <v>2017-02-22_G-024_MW</v>
      </c>
      <c r="G49" s="34">
        <v>42832</v>
      </c>
      <c r="H49" s="34">
        <v>42832</v>
      </c>
      <c r="I49" s="170"/>
      <c r="J49" s="33" t="s">
        <v>0</v>
      </c>
      <c r="K49" s="170"/>
      <c r="L49" s="170"/>
      <c r="M49" s="17"/>
      <c r="N49" s="111"/>
      <c r="O49" s="166"/>
    </row>
    <row r="50" spans="1:15">
      <c r="A50" s="172" t="s">
        <v>1189</v>
      </c>
      <c r="B50" s="170" t="s">
        <v>1190</v>
      </c>
      <c r="C50" s="170" t="s">
        <v>1135</v>
      </c>
      <c r="D50" s="21" t="s">
        <v>32</v>
      </c>
      <c r="E50" s="33" t="s">
        <v>24</v>
      </c>
      <c r="F50" s="25" t="str">
        <f>IF(D50="Amina",A50&amp;"_AZ",IF(D50="Perry",A50&amp;"_PB",IF(D50="Gina",A50&amp;"_GB",IF(D50="Cameron",A50&amp;"_CA",IF(D50="Bruno",A50&amp;"_BDS",IF(D50="Daniel",A50&amp;"_DR",IF(D50="Monet",A50&amp;"_MW","")))))))</f>
        <v>2017-02-22_G-025_AZ</v>
      </c>
      <c r="G50" s="34">
        <v>42832</v>
      </c>
      <c r="H50" s="34">
        <v>42832</v>
      </c>
      <c r="I50" s="172">
        <v>42836</v>
      </c>
      <c r="J50" s="33" t="str">
        <f>IF(AND(NOT(OR(G50="",G50="Ø")),H50=""),"In Progress",IF(AND(NOT(OR(H50="Ø",H50="")),NOT(OR(G50="Ø",G50=""))),"Completed",""))</f>
        <v>Completed</v>
      </c>
      <c r="K50" s="170" t="str">
        <f>IF(OR(J50="In Progress",J51="In Progress"),"In Progress",IF(OR(AND(J50="Completed",J51="Untraceable"),AND(J50="Untraceable",J51="Completed")),"Review",IF(OR(AND(J50="Completed",J51="Incomplete"),AND(J50="Incomplete",J51="Completed")),"Review",IF(OR(AND(J50="Completed",J51="Other"),AND(J50="Other",J51="Completed")),"Review",IF(OR(AND(J50="Incomplete",J51="Untraceable"),AND(J50="Untraceable",J51="Incomplete")),"Review",IF(OR(AND(J50="Other",J51="Untraceable"),AND(J50="Untraceable",J51="Other")),"Review",IF(OR(AND(J50="Incomplete",J51="Other"),AND(J50="Other",J51="Incomplete")),"Review",IF(AND(NOT(OR(H50="Ø",H50="")),NOT(OR(H51="Ø",H51="")),I50=""),"In Progress",IF(AND(J50="Untraceable",J51="Untraceable"),"Untraceable",IF(AND(NOT(OR(H50="Ø",H50="")),NOT(OR(H51="Ø",H51="")),NOT(OR(I50="Ø",I50=""))),"Completed",IF(AND(J50="Incomplete",J51="Incomplete"),"Incomplete",IF(AND(J50="Other",J51="Other"),"Other",""))))))))))))</f>
        <v>Completed</v>
      </c>
      <c r="L50" s="170" t="s">
        <v>0</v>
      </c>
      <c r="M50" s="38" t="s">
        <v>1191</v>
      </c>
      <c r="N50" s="111" t="str">
        <f>IF(NOT(A50=""),"In Progress","")</f>
        <v>In Progress</v>
      </c>
      <c r="O50" s="166"/>
    </row>
    <row r="51" spans="1:15">
      <c r="A51" s="170"/>
      <c r="B51" s="170"/>
      <c r="C51" s="170"/>
      <c r="D51" s="21" t="s">
        <v>113</v>
      </c>
      <c r="E51" s="33" t="s">
        <v>24</v>
      </c>
      <c r="F51" s="25" t="str">
        <f>IF(D51="Amina",A50&amp;"_AZ",IF(D51="Perry",A50&amp;"_PB",IF(D51="Gina",A50&amp;"_GB",IF(D51="Cameron",A50&amp;"_CA",IF(D51="Bruno",A50&amp;"_BDS",IF(D51="Daniel",A50&amp;"_DR",IF(D51="Monet",A50&amp;"_MW","")))))))</f>
        <v>2017-02-22_G-025_DR</v>
      </c>
      <c r="G51" s="34">
        <v>42832</v>
      </c>
      <c r="H51" s="34">
        <v>42832</v>
      </c>
      <c r="I51" s="170"/>
      <c r="J51" s="33" t="str">
        <f>IF(AND(NOT(OR(G51="",G51="Ø")),H51=""),"In Progress",IF(AND(NOT(OR(H51="Ø",H51="")),NOT(OR(G51="Ø",G51=""))),"Completed",""))</f>
        <v>Completed</v>
      </c>
      <c r="K51" s="170"/>
      <c r="L51" s="170"/>
      <c r="M51" s="17" t="s">
        <v>1192</v>
      </c>
      <c r="N51" s="111"/>
      <c r="O51" s="166"/>
    </row>
    <row r="52" spans="1:15">
      <c r="A52" s="172" t="s">
        <v>1193</v>
      </c>
      <c r="B52" s="170" t="s">
        <v>1194</v>
      </c>
      <c r="C52" s="170" t="s">
        <v>1135</v>
      </c>
      <c r="D52" s="21" t="s">
        <v>32</v>
      </c>
      <c r="E52" s="33" t="s">
        <v>24</v>
      </c>
      <c r="F52" s="25" t="str">
        <f>IF(D52="Amina",A52&amp;"_AZ",IF(D52="Perry",A52&amp;"_PB",IF(D52="Gina",A52&amp;"_GB",IF(D52="Cameron",A52&amp;"_CA",IF(D52="Bruno",A52&amp;"_BDS",IF(D52="Daniel",A52&amp;"_DR",IF(D52="Monet",A52&amp;"_MW","")))))))</f>
        <v>2017-02-22_G-026_AZ</v>
      </c>
      <c r="G52" s="34">
        <v>42832</v>
      </c>
      <c r="H52" s="34">
        <v>42832</v>
      </c>
      <c r="I52" s="170" t="s">
        <v>51</v>
      </c>
      <c r="J52" s="33" t="str">
        <f>IF(AND(NOT(OR(G52="",G52="Ø")),H52=""),"In Progress",IF(AND(NOT(OR(H52="Ø",H52="")),NOT(OR(G52="Ø",G52=""))),"Completed",""))</f>
        <v>Completed</v>
      </c>
      <c r="K52" s="170" t="s">
        <v>2</v>
      </c>
      <c r="L52" s="170" t="s">
        <v>190</v>
      </c>
      <c r="M52" s="17" t="s">
        <v>1195</v>
      </c>
      <c r="N52" s="111" t="s">
        <v>53</v>
      </c>
      <c r="O52" s="166"/>
    </row>
    <row r="53" spans="1:15">
      <c r="A53" s="170"/>
      <c r="B53" s="170"/>
      <c r="C53" s="170"/>
      <c r="D53" s="21" t="s">
        <v>113</v>
      </c>
      <c r="E53" s="33" t="s">
        <v>24</v>
      </c>
      <c r="F53" s="25" t="str">
        <f>IF(D53="Amina",A52&amp;"_AZ",IF(D53="Perry",A52&amp;"_PB",IF(D53="Gina",A52&amp;"_GB",IF(D53="Cameron",A52&amp;"_CA",IF(D53="Bruno",A52&amp;"_BDS",IF(D53="Daniel",A52&amp;"_DR",IF(D53="Monet",A52&amp;"_MW","")))))))</f>
        <v>2017-02-22_G-026_DR</v>
      </c>
      <c r="G53" s="34">
        <v>42832</v>
      </c>
      <c r="H53" s="34">
        <v>42835</v>
      </c>
      <c r="I53" s="170"/>
      <c r="J53" s="33" t="str">
        <f>IF(AND(NOT(OR(G53="",G53="Ø")),H53=""),"In Progress",IF(AND(NOT(OR(H53="Ø",H53="")),NOT(OR(G53="Ø",G53=""))),"Completed",""))</f>
        <v>Completed</v>
      </c>
      <c r="K53" s="170"/>
      <c r="L53" s="170"/>
      <c r="M53" s="17" t="s">
        <v>1196</v>
      </c>
      <c r="N53" s="111"/>
      <c r="O53" s="166"/>
    </row>
    <row r="54" spans="1:15">
      <c r="A54" s="172" t="s">
        <v>1197</v>
      </c>
      <c r="B54" s="170" t="s">
        <v>1198</v>
      </c>
      <c r="C54" s="170" t="s">
        <v>1135</v>
      </c>
      <c r="D54" s="21" t="s">
        <v>32</v>
      </c>
      <c r="E54" s="33" t="s">
        <v>24</v>
      </c>
      <c r="F54" s="25" t="str">
        <f>IF(D54="Amina",A54&amp;"_AZ",IF(D54="Perry",A54&amp;"_PB",IF(D54="Gina",A54&amp;"_GB",IF(D54="Cameron",A54&amp;"_CA",IF(D54="Bruno",A54&amp;"_BDS",IF(D54="Daniel",A54&amp;"_DR",IF(D54="Monet",A54&amp;"_MW","")))))))</f>
        <v>2017-02-22_G-027_AZ</v>
      </c>
      <c r="G54" s="34">
        <v>42832</v>
      </c>
      <c r="H54" s="34">
        <v>42832</v>
      </c>
      <c r="I54" s="172">
        <v>42836</v>
      </c>
      <c r="J54" s="33" t="str">
        <f>IF(AND(NOT(OR(G54="",G54="Ø")),H54=""),"In Progress",IF(AND(NOT(OR(H54="Ø",H54="")),NOT(OR(G54="Ø",G54=""))),"Completed",""))</f>
        <v>Completed</v>
      </c>
      <c r="K54" s="170" t="str">
        <f>IF(OR(J54="In Progress",J55="In Progress"),"In Progress",IF(OR(AND(J54="Completed",J55="Untraceable"),AND(J54="Untraceable",J55="Completed")),"Review",IF(OR(AND(J54="Completed",J55="Incomplete"),AND(J54="Incomplete",J55="Completed")),"Review",IF(OR(AND(J54="Completed",J55="Other"),AND(J54="Other",J55="Completed")),"Review",IF(OR(AND(J54="Incomplete",J55="Untraceable"),AND(J54="Untraceable",J55="Incomplete")),"Review",IF(OR(AND(J54="Other",J55="Untraceable"),AND(J54="Untraceable",J55="Other")),"Review",IF(OR(AND(J54="Incomplete",J55="Other"),AND(J54="Other",J55="Incomplete")),"Review",IF(AND(NOT(OR(H54="Ø",H54="")),NOT(OR(H55="Ø",H55="")),I54=""),"In Progress",IF(AND(J54="Untraceable",J55="Untraceable"),"Untraceable",IF(AND(NOT(OR(H54="Ø",H54="")),NOT(OR(H55="Ø",H55="")),NOT(OR(I54="Ø",I54=""))),"Completed",IF(AND(J54="Incomplete",J55="Incomplete"),"Incomplete",IF(AND(J54="Other",J55="Other"),"Other",""))))))))))))</f>
        <v>Completed</v>
      </c>
      <c r="L54" s="170" t="s">
        <v>0</v>
      </c>
      <c r="M54" s="38" t="s">
        <v>887</v>
      </c>
      <c r="N54" s="111" t="str">
        <f>IF(NOT(A54=""),"In Progress","")</f>
        <v>In Progress</v>
      </c>
      <c r="O54" s="166"/>
    </row>
    <row r="55" spans="1:15">
      <c r="A55" s="170"/>
      <c r="B55" s="170"/>
      <c r="C55" s="170"/>
      <c r="D55" s="21" t="s">
        <v>113</v>
      </c>
      <c r="E55" s="33" t="s">
        <v>24</v>
      </c>
      <c r="F55" s="25" t="str">
        <f>IF(D55="Amina",A54&amp;"_AZ",IF(D55="Perry",A54&amp;"_PB",IF(D55="Gina",A54&amp;"_GB",IF(D55="Cameron",A54&amp;"_CA",IF(D55="Bruno",A54&amp;"_BDS",IF(D55="Daniel",A54&amp;"_DR",IF(D55="Monet",A54&amp;"_MW","")))))))</f>
        <v>2017-02-22_G-027_DR</v>
      </c>
      <c r="G55" s="34">
        <v>42835</v>
      </c>
      <c r="H55" s="34">
        <v>42835</v>
      </c>
      <c r="I55" s="170"/>
      <c r="J55" s="33" t="str">
        <f>IF(AND(NOT(OR(G55="",G55="Ø")),H55=""),"In Progress",IF(AND(NOT(OR(H55="Ø",H55="")),NOT(OR(G55="Ø",G55=""))),"Completed",""))</f>
        <v>Completed</v>
      </c>
      <c r="K55" s="170"/>
      <c r="L55" s="170"/>
      <c r="M55" s="17" t="s">
        <v>1199</v>
      </c>
      <c r="N55" s="111"/>
      <c r="O55" s="166"/>
    </row>
    <row r="56" spans="1:15">
      <c r="A56" s="172" t="s">
        <v>1200</v>
      </c>
      <c r="B56" s="170" t="s">
        <v>1201</v>
      </c>
      <c r="C56" s="170" t="s">
        <v>1135</v>
      </c>
      <c r="D56" s="21" t="s">
        <v>23</v>
      </c>
      <c r="E56" s="33" t="s">
        <v>24</v>
      </c>
      <c r="F56" s="25" t="str">
        <f>IF(D56="Amina",A56&amp;"_AZ",IF(D56="Perry",A56&amp;"_PB",IF(D56="Gina",A56&amp;"_GB",IF(D56="Cameron",A56&amp;"_CA",IF(D56="Bruno",A56&amp;"_BDS",IF(D56="Daniel",A56&amp;"_DR",IF(D56="Monet",A56&amp;"_MW","")))))))</f>
        <v>2017-02-22_G-028_CA</v>
      </c>
      <c r="G56" s="34">
        <v>42831</v>
      </c>
      <c r="H56" s="34">
        <v>42832</v>
      </c>
      <c r="I56" s="170" t="s">
        <v>51</v>
      </c>
      <c r="J56" s="33" t="str">
        <f>IF(AND(NOT(OR(G56="",G56="Ø")),H56=""),"In Progress",IF(AND(NOT(OR(H56="Ø",H56="")),NOT(OR(G56="Ø",G56=""))),"Completed",""))</f>
        <v>Completed</v>
      </c>
      <c r="K56" s="170" t="s">
        <v>1</v>
      </c>
      <c r="L56" s="170" t="s">
        <v>190</v>
      </c>
      <c r="M56" s="17" t="s">
        <v>1202</v>
      </c>
      <c r="N56" s="111" t="s">
        <v>53</v>
      </c>
      <c r="O56" s="166"/>
    </row>
    <row r="57" spans="1:15">
      <c r="A57" s="170"/>
      <c r="B57" s="170"/>
      <c r="C57" s="170"/>
      <c r="D57" s="21" t="s">
        <v>187</v>
      </c>
      <c r="E57" s="33" t="s">
        <v>24</v>
      </c>
      <c r="F57" s="25" t="str">
        <f>IF(D57="Amina",A56&amp;"_AZ",IF(D57="Perry",A56&amp;"_PB",IF(D57="Gina",A56&amp;"_GB",IF(D57="Cameron",A56&amp;"_CA",IF(D57="Bruno",A56&amp;"_BDS",IF(D57="Daniel",A56&amp;"_DR",IF(D57="Monet",A56&amp;"_MW","")))))))</f>
        <v>2017-02-22_G-028_MW</v>
      </c>
      <c r="G57" s="34">
        <v>42832</v>
      </c>
      <c r="H57" s="34">
        <v>42832</v>
      </c>
      <c r="I57" s="170"/>
      <c r="J57" s="33" t="str">
        <f>IF(AND(NOT(OR(G57="",G57="Ø")),H57=""),"In Progress",IF(AND(NOT(OR(H57="Ø",H57="")),NOT(OR(G57="Ø",G57=""))),"Completed",""))</f>
        <v>Completed</v>
      </c>
      <c r="K57" s="170"/>
      <c r="L57" s="170"/>
      <c r="M57" s="26"/>
      <c r="N57" s="111"/>
      <c r="O57" s="166"/>
    </row>
    <row r="58" spans="1:15">
      <c r="A58" s="172" t="s">
        <v>1203</v>
      </c>
      <c r="B58" s="170" t="s">
        <v>1204</v>
      </c>
      <c r="C58" s="170" t="s">
        <v>1135</v>
      </c>
      <c r="D58" s="21" t="s">
        <v>187</v>
      </c>
      <c r="E58" s="33" t="s">
        <v>24</v>
      </c>
      <c r="F58" s="25" t="str">
        <f>IF(D58="Amina",A58&amp;"_AZ",IF(D58="Perry",A58&amp;"_PB",IF(D58="Gina",A58&amp;"_GB",IF(D58="Cameron",A58&amp;"_CA",IF(D58="Bruno",A58&amp;"_BDS",IF(D58="Daniel",A58&amp;"_DR",IF(D58="Monet",A58&amp;"_MW","")))))))</f>
        <v>2017-02-22_G-029_MW</v>
      </c>
      <c r="G58" s="34">
        <v>42835</v>
      </c>
      <c r="H58" s="34">
        <v>42836</v>
      </c>
      <c r="I58" s="172">
        <v>42879</v>
      </c>
      <c r="J58" s="33" t="str">
        <f>IF(AND(NOT(OR(G58="",G58="Ø")),H58=""),"In Progress",IF(AND(NOT(OR(H58="Ø",H58="")),NOT(OR(G58="Ø",G58=""))),"Completed",""))</f>
        <v>Completed</v>
      </c>
      <c r="K58" s="170" t="s">
        <v>0</v>
      </c>
      <c r="L58" s="170" t="s">
        <v>0</v>
      </c>
      <c r="M58" s="17" t="s">
        <v>1205</v>
      </c>
      <c r="N58" s="111" t="s">
        <v>25</v>
      </c>
      <c r="O58" s="166" t="s">
        <v>1206</v>
      </c>
    </row>
    <row r="59" spans="1:15">
      <c r="A59" s="170"/>
      <c r="B59" s="170"/>
      <c r="C59" s="170"/>
      <c r="D59" s="21" t="s">
        <v>32</v>
      </c>
      <c r="E59" s="33" t="s">
        <v>24</v>
      </c>
      <c r="F59" s="25" t="str">
        <f>IF(D59="Amina",A58&amp;"_AZ",IF(D59="Perry",A58&amp;"_PB",IF(D59="Gina",A58&amp;"_GB",IF(D59="Cameron",A58&amp;"_CA",IF(D59="Bruno",A58&amp;"_BDS",IF(D59="Daniel",A58&amp;"_DR",IF(D59="Monet",A58&amp;"_MW","")))))))</f>
        <v>2017-02-22_G-029_AZ</v>
      </c>
      <c r="G59" s="34">
        <v>42832</v>
      </c>
      <c r="H59" s="34">
        <v>42832</v>
      </c>
      <c r="I59" s="170"/>
      <c r="J59" s="33" t="str">
        <f>IF(AND(NOT(OR(G59="",G59="Ø")),H59=""),"In Progress",IF(AND(NOT(OR(H59="Ø",H59="")),NOT(OR(G59="Ø",G59=""))),"Completed",""))</f>
        <v>Completed</v>
      </c>
      <c r="K59" s="170"/>
      <c r="L59" s="170"/>
      <c r="M59" s="17"/>
      <c r="N59" s="111"/>
      <c r="O59" s="166"/>
    </row>
    <row r="60" spans="1:15">
      <c r="A60" s="172" t="s">
        <v>1207</v>
      </c>
      <c r="B60" s="170" t="s">
        <v>1208</v>
      </c>
      <c r="C60" s="170" t="s">
        <v>1135</v>
      </c>
      <c r="D60" s="21" t="s">
        <v>23</v>
      </c>
      <c r="E60" s="33" t="s">
        <v>24</v>
      </c>
      <c r="F60" s="25" t="str">
        <f>IF(D60="Amina",A60&amp;"_AZ",IF(D60="Perry",A60&amp;"_PB",IF(D60="Gina",A60&amp;"_GB",IF(D60="Cameron",A60&amp;"_CA",IF(D60="Bruno",A60&amp;"_BDS",IF(D60="Daniel",A60&amp;"_DR",IF(D60="Monet",A60&amp;"_MW","")))))))</f>
        <v>2017-02-22_G-030_CA</v>
      </c>
      <c r="G60" s="34">
        <v>42832</v>
      </c>
      <c r="H60" s="33" t="s">
        <v>51</v>
      </c>
      <c r="I60" s="170" t="s">
        <v>51</v>
      </c>
      <c r="J60" s="33" t="s">
        <v>1</v>
      </c>
      <c r="K60" s="170" t="s">
        <v>2</v>
      </c>
      <c r="L60" s="170" t="s">
        <v>190</v>
      </c>
      <c r="M60" s="17" t="s">
        <v>1209</v>
      </c>
      <c r="N60" s="111" t="s">
        <v>53</v>
      </c>
      <c r="O60" s="166"/>
    </row>
    <row r="61" spans="1:15">
      <c r="A61" s="170"/>
      <c r="B61" s="170"/>
      <c r="C61" s="170"/>
      <c r="D61" s="21" t="s">
        <v>113</v>
      </c>
      <c r="E61" s="33" t="s">
        <v>24</v>
      </c>
      <c r="F61" s="25" t="str">
        <f>IF(D61="Amina",A60&amp;"_AZ",IF(D61="Perry",A60&amp;"_PB",IF(D61="Gina",A60&amp;"_GB",IF(D61="Cameron",A60&amp;"_CA",IF(D61="Bruno",A60&amp;"_BDS",IF(D61="Daniel",A60&amp;"_DR",IF(D61="Monet",A60&amp;"_MW","")))))))</f>
        <v>2017-02-22_G-030_DR</v>
      </c>
      <c r="G61" s="34">
        <v>42832</v>
      </c>
      <c r="H61" s="33" t="s">
        <v>51</v>
      </c>
      <c r="I61" s="170"/>
      <c r="J61" s="33" t="s">
        <v>2</v>
      </c>
      <c r="K61" s="170"/>
      <c r="L61" s="170"/>
      <c r="M61" s="17" t="s">
        <v>1210</v>
      </c>
      <c r="N61" s="111"/>
      <c r="O61" s="166"/>
    </row>
    <row r="62" spans="1:15">
      <c r="A62" s="172" t="s">
        <v>1211</v>
      </c>
      <c r="B62" s="170" t="s">
        <v>1212</v>
      </c>
      <c r="C62" s="170" t="s">
        <v>1135</v>
      </c>
      <c r="D62" s="21" t="s">
        <v>32</v>
      </c>
      <c r="E62" s="33" t="s">
        <v>24</v>
      </c>
      <c r="F62" s="25" t="str">
        <f>IF(D62="Amina",A62&amp;"_AZ",IF(D62="Perry",A62&amp;"_PB",IF(D62="Gina",A62&amp;"_GB",IF(D62="Cameron",A62&amp;"_CA",IF(D62="Bruno",A62&amp;"_BDS",IF(D62="Daniel",A62&amp;"_DR",IF(D62="Monet",A62&amp;"_MW","")))))))</f>
        <v>2017-02-22_G-031_AZ</v>
      </c>
      <c r="G62" s="34">
        <v>42832</v>
      </c>
      <c r="H62" s="34">
        <v>42832</v>
      </c>
      <c r="I62" s="172">
        <v>42836</v>
      </c>
      <c r="J62" s="33" t="str">
        <f>IF(AND(NOT(OR(G62="",G62="Ø")),H62=""),"In Progress",IF(AND(NOT(OR(H62="Ø",H62="")),NOT(OR(G62="Ø",G62=""))),"Completed",""))</f>
        <v>Completed</v>
      </c>
      <c r="K62" s="170"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70" t="s">
        <v>0</v>
      </c>
      <c r="M62" s="35" t="s">
        <v>1058</v>
      </c>
      <c r="N62" s="111" t="str">
        <f>IF(NOT(A62=""),"In Progress","")</f>
        <v>In Progress</v>
      </c>
      <c r="O62" s="166"/>
    </row>
    <row r="63" spans="1:15">
      <c r="A63" s="170"/>
      <c r="B63" s="170"/>
      <c r="C63" s="170"/>
      <c r="D63" s="21" t="s">
        <v>113</v>
      </c>
      <c r="E63" s="33" t="s">
        <v>24</v>
      </c>
      <c r="F63" s="25" t="str">
        <f>IF(D63="Amina",A62&amp;"_AZ",IF(D63="Perry",A62&amp;"_PB",IF(D63="Gina",A62&amp;"_GB",IF(D63="Cameron",A62&amp;"_CA",IF(D63="Bruno",A62&amp;"_BDS",IF(D63="Daniel",A62&amp;"_DR",IF(D63="Monet",A62&amp;"_MW","")))))))</f>
        <v>2017-02-22_G-031_DR</v>
      </c>
      <c r="G63" s="34">
        <v>42835</v>
      </c>
      <c r="H63" s="34">
        <v>42835</v>
      </c>
      <c r="I63" s="170"/>
      <c r="J63" s="33" t="str">
        <f>IF(AND(NOT(OR(G63="",G63="Ø")),H63=""),"In Progress",IF(AND(NOT(OR(H63="Ø",H63="")),NOT(OR(G63="Ø",G63=""))),"Completed",""))</f>
        <v>Completed</v>
      </c>
      <c r="K63" s="170"/>
      <c r="L63" s="170"/>
      <c r="M63" s="17" t="s">
        <v>1180</v>
      </c>
      <c r="N63" s="111"/>
      <c r="O63" s="166"/>
    </row>
    <row r="64" spans="1:15">
      <c r="A64" s="172" t="s">
        <v>1213</v>
      </c>
      <c r="B64" s="170" t="s">
        <v>1214</v>
      </c>
      <c r="C64" s="170" t="s">
        <v>1135</v>
      </c>
      <c r="D64" s="21" t="s">
        <v>32</v>
      </c>
      <c r="E64" s="33" t="s">
        <v>24</v>
      </c>
      <c r="F64" s="25" t="str">
        <f>IF(D64="Amina",A64&amp;"_AZ",IF(D64="Perry",A64&amp;"_PB",IF(D64="Gina",A64&amp;"_GB",IF(D64="Cameron",A64&amp;"_CA",IF(D64="Bruno",A64&amp;"_BDS",IF(D64="Daniel",A64&amp;"_DR",IF(D64="Monet",A64&amp;"_MW","")))))))</f>
        <v>2017-02-22_G-032_AZ</v>
      </c>
      <c r="G64" s="34">
        <v>42832</v>
      </c>
      <c r="H64" s="34">
        <v>42829</v>
      </c>
      <c r="I64" s="172">
        <v>42837</v>
      </c>
      <c r="J64" s="33" t="str">
        <f>IF(AND(NOT(OR(G64="",G64="Ø")),H64=""),"In Progress",IF(AND(NOT(OR(H64="Ø",H64="")),NOT(OR(G64="Ø",G64=""))),"Completed",""))</f>
        <v>Completed</v>
      </c>
      <c r="K64" s="170" t="s">
        <v>0</v>
      </c>
      <c r="L64" s="170" t="s">
        <v>0</v>
      </c>
      <c r="M64" s="35" t="s">
        <v>577</v>
      </c>
      <c r="N64" s="111" t="str">
        <f>IF(NOT(A64=""),"In Progress","")</f>
        <v>In Progress</v>
      </c>
      <c r="O64" s="166"/>
    </row>
    <row r="65" spans="1:15">
      <c r="A65" s="170"/>
      <c r="B65" s="170"/>
      <c r="C65" s="170"/>
      <c r="D65" s="21" t="s">
        <v>23</v>
      </c>
      <c r="E65" s="33" t="s">
        <v>24</v>
      </c>
      <c r="F65" s="25" t="str">
        <f>IF(D65="Amina",A64&amp;"_AZ",IF(D65="Perry",A64&amp;"_PB",IF(D65="Gina",A64&amp;"_GB",IF(D65="Cameron",A64&amp;"_CA",IF(D65="Bruno",A64&amp;"_BDS",IF(D65="Daniel",A64&amp;"_DR",IF(D65="Monet",A64&amp;"_MW","")))))))</f>
        <v>2017-02-22_G-032_CA</v>
      </c>
      <c r="G65" s="34">
        <v>42832</v>
      </c>
      <c r="H65" s="34">
        <v>42832</v>
      </c>
      <c r="I65" s="170"/>
      <c r="J65" s="33" t="str">
        <f>IF(AND(NOT(OR(G65="",G65="Ø")),H65=""),"In Progress",IF(AND(NOT(OR(H65="Ø",H65="")),NOT(OR(G65="Ø",G65=""))),"Completed",""))</f>
        <v>Completed</v>
      </c>
      <c r="K65" s="170"/>
      <c r="L65" s="170"/>
      <c r="M65" s="17" t="s">
        <v>1215</v>
      </c>
      <c r="N65" s="111"/>
      <c r="O65" s="166"/>
    </row>
    <row r="66" spans="1:15">
      <c r="A66" s="172" t="s">
        <v>1216</v>
      </c>
      <c r="B66" s="170" t="s">
        <v>1217</v>
      </c>
      <c r="C66" s="170" t="s">
        <v>1135</v>
      </c>
      <c r="D66" s="21" t="s">
        <v>187</v>
      </c>
      <c r="E66" s="33" t="s">
        <v>24</v>
      </c>
      <c r="F66" s="25" t="str">
        <f>IF(D66="Amina",A66&amp;"_AZ",IF(D66="Perry",A66&amp;"_PB",IF(D66="Gina",A66&amp;"_GB",IF(D66="Cameron",A66&amp;"_CA",IF(D66="Bruno",A66&amp;"_BDS",IF(D66="Daniel",A66&amp;"_DR",IF(D66="Monet",A66&amp;"_MW","")))))))</f>
        <v>2017-02-22_G-033_MW</v>
      </c>
      <c r="G66" s="34">
        <v>42836</v>
      </c>
      <c r="H66" s="34">
        <v>42836</v>
      </c>
      <c r="I66" s="172">
        <v>42837</v>
      </c>
      <c r="J66" s="33" t="str">
        <f>IF(AND(NOT(OR(G66="",G66="Ø")),H66=""),"In Progress",IF(AND(NOT(OR(H66="Ø",H66="")),NOT(OR(G66="Ø",G66=""))),"Completed",""))</f>
        <v>Completed</v>
      </c>
      <c r="K66" s="170"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70" t="s">
        <v>0</v>
      </c>
      <c r="M66" s="17"/>
      <c r="N66" s="111" t="str">
        <f>IF(NOT(A66=""),"In Progress","")</f>
        <v>In Progress</v>
      </c>
      <c r="O66" s="166"/>
    </row>
    <row r="67" spans="1:15">
      <c r="A67" s="170"/>
      <c r="B67" s="170"/>
      <c r="C67" s="170"/>
      <c r="D67" s="21" t="s">
        <v>32</v>
      </c>
      <c r="E67" s="33" t="s">
        <v>24</v>
      </c>
      <c r="F67" s="25" t="str">
        <f>IF(D67="Amina",A66&amp;"_AZ",IF(D67="Perry",A66&amp;"_PB",IF(D67="Gina",A66&amp;"_GB",IF(D67="Cameron",A66&amp;"_CA",IF(D67="Bruno",A66&amp;"_BDS",IF(D67="Daniel",A66&amp;"_DR",IF(D67="Monet",A66&amp;"_MW","")))))))</f>
        <v>2017-02-22_G-033_AZ</v>
      </c>
      <c r="G67" s="34">
        <v>42832</v>
      </c>
      <c r="H67" s="34">
        <v>42832</v>
      </c>
      <c r="I67" s="170"/>
      <c r="J67" s="33" t="str">
        <f>IF(AND(NOT(OR(G67="",G67="Ø")),H67=""),"In Progress",IF(AND(NOT(OR(H67="Ø",H67="")),NOT(OR(G67="Ø",G67=""))),"Completed",""))</f>
        <v>Completed</v>
      </c>
      <c r="K67" s="170"/>
      <c r="L67" s="170"/>
      <c r="M67" s="35" t="s">
        <v>1218</v>
      </c>
      <c r="N67" s="111"/>
      <c r="O67" s="166"/>
    </row>
    <row r="68" spans="1:15">
      <c r="A68" s="172" t="s">
        <v>1219</v>
      </c>
      <c r="B68" s="170" t="s">
        <v>1220</v>
      </c>
      <c r="C68" s="170" t="s">
        <v>1135</v>
      </c>
      <c r="D68" s="21" t="s">
        <v>113</v>
      </c>
      <c r="E68" s="33" t="s">
        <v>24</v>
      </c>
      <c r="F68" s="25" t="str">
        <f>IF(D68="Amina",A68&amp;"_AZ",IF(D68="Perry",A68&amp;"_PB",IF(D68="Gina",A68&amp;"_GB",IF(D68="Cameron",A68&amp;"_CA",IF(D68="Bruno",A68&amp;"_BDS",IF(D68="Daniel",A68&amp;"_DR",IF(D68="Monet",A68&amp;"_MW","")))))))</f>
        <v>2017-02-22_G-034_DR</v>
      </c>
      <c r="G68" s="34">
        <v>42835</v>
      </c>
      <c r="H68" s="34">
        <v>42835</v>
      </c>
      <c r="I68" s="172">
        <v>42836</v>
      </c>
      <c r="J68" s="33" t="str">
        <f>IF(AND(NOT(OR(G68="",G68="Ø")),H68=""),"In Progress",IF(AND(NOT(OR(H68="Ø",H68="")),NOT(OR(G68="Ø",G68=""))),"Completed",""))</f>
        <v>Completed</v>
      </c>
      <c r="K68" s="170" t="str">
        <f>IF(OR(J68="In Progress",J69="In Progress"),"In Progress",IF(OR(AND(J68="Completed",J69="Untraceable"),AND(J68="Untraceable",J69="Completed")),"Review",IF(OR(AND(J68="Completed",J69="Incomplete"),AND(J68="Incomplete",J69="Completed")),"Review",IF(OR(AND(J68="Completed",J69="Other"),AND(J68="Other",J69="Completed")),"Review",IF(OR(AND(J68="Incomplete",J69="Untraceable"),AND(J68="Untraceable",J69="Incomplete")),"Review",IF(OR(AND(J68="Other",J69="Untraceable"),AND(J68="Untraceable",J69="Other")),"Review",IF(OR(AND(J68="Incomplete",J69="Other"),AND(J68="Other",J69="Incomplete")),"Review",IF(AND(NOT(OR(H68="Ø",H68="")),NOT(OR(H69="Ø",H69="")),I68=""),"In Progress",IF(AND(J68="Untraceable",J69="Untraceable"),"Untraceable",IF(AND(NOT(OR(H68="Ø",H68="")),NOT(OR(H69="Ø",H69="")),NOT(OR(I68="Ø",I68=""))),"Completed",IF(AND(J68="Incomplete",J69="Incomplete"),"Incomplete",IF(AND(J68="Other",J69="Other"),"Other",""))))))))))))</f>
        <v>Completed</v>
      </c>
      <c r="L68" s="170" t="s">
        <v>0</v>
      </c>
      <c r="M68" s="35" t="s">
        <v>577</v>
      </c>
      <c r="N68" s="111" t="str">
        <f>IF(NOT(A68=""),"In Progress","")</f>
        <v>In Progress</v>
      </c>
      <c r="O68" s="166"/>
    </row>
    <row r="69" spans="1:15">
      <c r="A69" s="170"/>
      <c r="B69" s="170"/>
      <c r="C69" s="170"/>
      <c r="D69" s="21" t="s">
        <v>161</v>
      </c>
      <c r="E69" s="33" t="s">
        <v>24</v>
      </c>
      <c r="F69" s="25" t="str">
        <f>IF(D69="Amina",A68&amp;"_AZ",IF(D69="Perry",A68&amp;"_PB",IF(D69="Gina",A68&amp;"_GB",IF(D69="Cameron",A68&amp;"_CA",IF(D69="Bruno",A68&amp;"_BDS",IF(D69="Daniel",A68&amp;"_DR",IF(D69="Monet",A68&amp;"_MW","")))))))</f>
        <v>2017-02-22_G-034_BDS</v>
      </c>
      <c r="G69" s="34">
        <v>42835</v>
      </c>
      <c r="H69" s="34">
        <v>42835</v>
      </c>
      <c r="I69" s="170"/>
      <c r="J69" s="33" t="s">
        <v>0</v>
      </c>
      <c r="K69" s="170"/>
      <c r="L69" s="170"/>
      <c r="M69" s="17"/>
      <c r="N69" s="111"/>
      <c r="O69" s="166"/>
    </row>
    <row r="70" spans="1:15">
      <c r="A70" s="172" t="s">
        <v>1221</v>
      </c>
      <c r="B70" s="170" t="s">
        <v>1222</v>
      </c>
      <c r="C70" s="170" t="s">
        <v>1135</v>
      </c>
      <c r="D70" s="21" t="s">
        <v>187</v>
      </c>
      <c r="E70" s="33" t="s">
        <v>24</v>
      </c>
      <c r="F70" s="25" t="str">
        <f>IF(D70="Amina",A70&amp;"_AZ",IF(D70="Perry",A70&amp;"_PB",IF(D70="Gina",A70&amp;"_GB",IF(D70="Cameron",A70&amp;"_CA",IF(D70="Bruno",A70&amp;"_BDS",IF(D70="Daniel",A70&amp;"_DR",IF(D70="Monet",A70&amp;"_MW","")))))))</f>
        <v>2017-02-22_G-035_MW</v>
      </c>
      <c r="G70" s="34">
        <v>42836</v>
      </c>
      <c r="H70" s="34">
        <v>42836</v>
      </c>
      <c r="I70" s="170" t="s">
        <v>51</v>
      </c>
      <c r="J70" s="33" t="str">
        <f>IF(AND(NOT(OR(G70="",G70="Ø")),H70=""),"In Progress",IF(AND(NOT(OR(H70="Ø",H70="")),NOT(OR(G70="Ø",G70=""))),"Completed",""))</f>
        <v>Completed</v>
      </c>
      <c r="K70" s="170" t="s">
        <v>1</v>
      </c>
      <c r="L70" s="170" t="s">
        <v>190</v>
      </c>
      <c r="M70" s="17" t="s">
        <v>1223</v>
      </c>
      <c r="N70" s="111" t="s">
        <v>53</v>
      </c>
      <c r="O70" s="166"/>
    </row>
    <row r="71" spans="1:15">
      <c r="A71" s="170"/>
      <c r="B71" s="170"/>
      <c r="C71" s="170"/>
      <c r="D71" s="21" t="s">
        <v>23</v>
      </c>
      <c r="E71" s="33" t="s">
        <v>24</v>
      </c>
      <c r="F71" s="25" t="str">
        <f>IF(D71="Amina",A70&amp;"_AZ",IF(D71="Perry",A70&amp;"_PB",IF(D71="Gina",A70&amp;"_GB",IF(D71="Cameron",A70&amp;"_CA",IF(D71="Bruno",A70&amp;"_BDS",IF(D71="Daniel",A70&amp;"_DR",IF(D71="Monet",A70&amp;"_MW","")))))))</f>
        <v>2017-02-22_G-035_CA</v>
      </c>
      <c r="G71" s="34">
        <v>42832</v>
      </c>
      <c r="H71" s="34">
        <v>42832</v>
      </c>
      <c r="I71" s="170"/>
      <c r="J71" s="33" t="str">
        <f>IF(AND(NOT(OR(G71="",G71="Ø")),H71=""),"In Progress",IF(AND(NOT(OR(H71="Ø",H71="")),NOT(OR(G71="Ø",G71=""))),"Completed",""))</f>
        <v>Completed</v>
      </c>
      <c r="K71" s="170"/>
      <c r="L71" s="170"/>
      <c r="M71" s="17" t="s">
        <v>577</v>
      </c>
      <c r="N71" s="111"/>
      <c r="O71" s="166"/>
    </row>
    <row r="72" spans="1:15">
      <c r="A72" s="172" t="s">
        <v>1224</v>
      </c>
      <c r="B72" s="170" t="s">
        <v>1225</v>
      </c>
      <c r="C72" s="170" t="s">
        <v>1052</v>
      </c>
      <c r="D72" s="21" t="s">
        <v>113</v>
      </c>
      <c r="E72" s="33" t="s">
        <v>24</v>
      </c>
      <c r="F72" s="25" t="str">
        <f>IF(D72="Amina",A72&amp;"_AZ",IF(D72="Perry",A72&amp;"_PB",IF(D72="Gina",A72&amp;"_GB",IF(D72="Cameron",A72&amp;"_CA",IF(D72="Bruno",A72&amp;"_BDS",IF(D72="Daniel",A72&amp;"_DR",IF(D72="Monet",A72&amp;"_MW","")))))))</f>
        <v>2017-02-22_G-036_DR</v>
      </c>
      <c r="G72" s="34">
        <v>42835</v>
      </c>
      <c r="H72" s="34">
        <v>42835</v>
      </c>
      <c r="I72" s="172">
        <v>42836</v>
      </c>
      <c r="J72" s="33" t="str">
        <f>IF(AND(NOT(OR(G72="",G72="Ø")),H72=""),"In Progress",IF(AND(NOT(OR(H72="Ø",H72="")),NOT(OR(G72="Ø",G72=""))),"Completed",""))</f>
        <v>Completed</v>
      </c>
      <c r="K72" s="170" t="str">
        <f>IF(OR(J72="In Progress",J73="In Progress"),"In Progress",IF(OR(AND(J72="Completed",J73="Untraceable"),AND(J72="Untraceable",J73="Completed")),"Review",IF(OR(AND(J72="Completed",J73="Incomplete"),AND(J72="Incomplete",J73="Completed")),"Review",IF(OR(AND(J72="Completed",J73="Other"),AND(J72="Other",J73="Completed")),"Review",IF(OR(AND(J72="Incomplete",J73="Untraceable"),AND(J72="Untraceable",J73="Incomplete")),"Review",IF(OR(AND(J72="Other",J73="Untraceable"),AND(J72="Untraceable",J73="Other")),"Review",IF(OR(AND(J72="Incomplete",J73="Other"),AND(J72="Other",J73="Incomplete")),"Review",IF(AND(NOT(OR(H72="Ø",H72="")),NOT(OR(H73="Ø",H73="")),I72=""),"In Progress",IF(AND(J72="Untraceable",J73="Untraceable"),"Untraceable",IF(AND(NOT(OR(H72="Ø",H72="")),NOT(OR(H73="Ø",H73="")),NOT(OR(I72="Ø",I72=""))),"Completed",IF(AND(J72="Incomplete",J73="Incomplete"),"Incomplete",IF(AND(J72="Other",J73="Other"),"Other",""))))))))))))</f>
        <v>Completed</v>
      </c>
      <c r="L72" s="170" t="s">
        <v>0</v>
      </c>
      <c r="M72" s="35" t="s">
        <v>1226</v>
      </c>
      <c r="N72" s="111" t="str">
        <f>IF(NOT(A72=""),"In Progress","")</f>
        <v>In Progress</v>
      </c>
      <c r="O72" s="166"/>
    </row>
    <row r="73" spans="1:15">
      <c r="A73" s="170"/>
      <c r="B73" s="170"/>
      <c r="C73" s="170"/>
      <c r="D73" s="21" t="s">
        <v>161</v>
      </c>
      <c r="E73" s="33" t="s">
        <v>24</v>
      </c>
      <c r="F73" s="25" t="str">
        <f>IF(D73="Amina",A72&amp;"_AZ",IF(D73="Perry",A72&amp;"_PB",IF(D73="Gina",A72&amp;"_GB",IF(D73="Cameron",A72&amp;"_CA",IF(D73="Bruno",A72&amp;"_BDS",IF(D73="Daniel",A72&amp;"_DR",IF(D73="Monet",A72&amp;"_MW","")))))))</f>
        <v>2017-02-22_G-036_BDS</v>
      </c>
      <c r="G73" s="34">
        <v>42835</v>
      </c>
      <c r="H73" s="34">
        <v>42835</v>
      </c>
      <c r="I73" s="170"/>
      <c r="J73" s="33" t="str">
        <f>IF(AND(NOT(OR(G73="",G73="Ø")),H73=""),"In Progress",IF(AND(NOT(OR(H73="Ø",H73="")),NOT(OR(G73="Ø",G73=""))),"Completed",""))</f>
        <v>Completed</v>
      </c>
      <c r="K73" s="170"/>
      <c r="L73" s="170"/>
      <c r="M73" s="17" t="s">
        <v>577</v>
      </c>
      <c r="N73" s="111"/>
      <c r="O73" s="166"/>
    </row>
    <row r="74" spans="1:15">
      <c r="A74" s="172" t="s">
        <v>1227</v>
      </c>
      <c r="B74" s="170" t="s">
        <v>1228</v>
      </c>
      <c r="C74" s="170" t="s">
        <v>1135</v>
      </c>
      <c r="D74" s="21" t="s">
        <v>113</v>
      </c>
      <c r="E74" s="33" t="s">
        <v>24</v>
      </c>
      <c r="F74" s="25" t="str">
        <f>IF(D74="Amina",A74&amp;"_AZ",IF(D74="Perry",A74&amp;"_PB",IF(D74="Gina",A74&amp;"_GB",IF(D74="Cameron",A74&amp;"_CA",IF(D74="Bruno",A74&amp;"_BDS",IF(D74="Daniel",A74&amp;"_DR",IF(D74="Monet",A74&amp;"_MW","")))))))</f>
        <v>2017-02-22_G-037_DR</v>
      </c>
      <c r="G74" s="34">
        <v>42835</v>
      </c>
      <c r="H74" s="34">
        <v>42835</v>
      </c>
      <c r="I74" s="172">
        <v>42836</v>
      </c>
      <c r="J74" s="33" t="str">
        <f>IF(AND(NOT(OR(G74="",G74="Ø")),H74=""),"In Progress",IF(AND(NOT(OR(H74="Ø",H74="")),NOT(OR(G74="Ø",G74=""))),"Completed",""))</f>
        <v>Completed</v>
      </c>
      <c r="K74" s="170" t="str">
        <f>IF(OR(J74="In Progress",J75="In Progress"),"In Progress",IF(OR(AND(J74="Completed",J75="Untraceable"),AND(J74="Untraceable",J75="Completed")),"Review",IF(OR(AND(J74="Completed",J75="Incomplete"),AND(J74="Incomplete",J75="Completed")),"Review",IF(OR(AND(J74="Completed",J75="Other"),AND(J74="Other",J75="Completed")),"Review",IF(OR(AND(J74="Incomplete",J75="Untraceable"),AND(J74="Untraceable",J75="Incomplete")),"Review",IF(OR(AND(J74="Other",J75="Untraceable"),AND(J74="Untraceable",J75="Other")),"Review",IF(OR(AND(J74="Incomplete",J75="Other"),AND(J74="Other",J75="Incomplete")),"Review",IF(AND(NOT(OR(H74="Ø",H74="")),NOT(OR(H75="Ø",H75="")),I74=""),"In Progress",IF(AND(J74="Untraceable",J75="Untraceable"),"Untraceable",IF(AND(NOT(OR(H74="Ø",H74="")),NOT(OR(H75="Ø",H75="")),NOT(OR(I74="Ø",I74=""))),"Completed",IF(AND(J74="Incomplete",J75="Incomplete"),"Incomplete",IF(AND(J74="Other",J75="Other"),"Other",""))))))))))))</f>
        <v>Completed</v>
      </c>
      <c r="L74" s="170" t="s">
        <v>0</v>
      </c>
      <c r="M74" s="35" t="s">
        <v>1191</v>
      </c>
      <c r="N74" s="111" t="str">
        <f>IF(NOT(A74=""),"In Progress","")</f>
        <v>In Progress</v>
      </c>
      <c r="O74" s="166"/>
    </row>
    <row r="75" spans="1:15" ht="15.75">
      <c r="A75" s="170"/>
      <c r="B75" s="170"/>
      <c r="C75" s="170"/>
      <c r="D75" s="21" t="s">
        <v>161</v>
      </c>
      <c r="E75" s="33" t="s">
        <v>24</v>
      </c>
      <c r="F75" s="25" t="str">
        <f>IF(D75="Amina",A74&amp;"_AZ",IF(D75="Perry",A74&amp;"_PB",IF(D75="Gina",A74&amp;"_GB",IF(D75="Cameron",A74&amp;"_CA",IF(D75="Bruno",A74&amp;"_BDS",IF(D75="Daniel",A74&amp;"_DR",IF(D75="Monet",A74&amp;"_MW","")))))))</f>
        <v>2017-02-22_G-037_BDS</v>
      </c>
      <c r="G75" s="34">
        <v>42835</v>
      </c>
      <c r="H75" s="34">
        <v>42835</v>
      </c>
      <c r="I75" s="170"/>
      <c r="J75" s="33" t="str">
        <f>IF(AND(NOT(OR(G75="",G75="Ø")),H75=""),"In Progress",IF(AND(NOT(OR(H75="Ø",H75="")),NOT(OR(G75="Ø",G75=""))),"Completed",""))</f>
        <v>Completed</v>
      </c>
      <c r="K75" s="170"/>
      <c r="L75" s="170"/>
      <c r="M75" s="37" t="s">
        <v>577</v>
      </c>
      <c r="N75" s="111"/>
      <c r="O75" s="166"/>
    </row>
    <row r="76" spans="1:15">
      <c r="A76" s="172" t="s">
        <v>1229</v>
      </c>
      <c r="B76" s="170" t="s">
        <v>1230</v>
      </c>
      <c r="C76" s="170" t="s">
        <v>1135</v>
      </c>
      <c r="D76" s="21" t="s">
        <v>23</v>
      </c>
      <c r="E76" s="33" t="s">
        <v>24</v>
      </c>
      <c r="F76" s="25" t="str">
        <f>IF(D76="Amina",A76&amp;"_AZ",IF(D76="Perry",A76&amp;"_PB",IF(D76="Gina",A76&amp;"_GB",IF(D76="Cameron",A76&amp;"_CA",IF(D76="Bruno",A76&amp;"_BDS",IF(D76="Daniel",A76&amp;"_DR",IF(D76="Monet",A76&amp;"_MW","")))))))</f>
        <v>2017-02-22_G-038_CA</v>
      </c>
      <c r="G76" s="34">
        <v>42832</v>
      </c>
      <c r="H76" s="33" t="s">
        <v>51</v>
      </c>
      <c r="I76" s="170" t="s">
        <v>51</v>
      </c>
      <c r="J76" s="33" t="s">
        <v>1</v>
      </c>
      <c r="K76" s="170" t="s">
        <v>2</v>
      </c>
      <c r="L76" s="170" t="s">
        <v>190</v>
      </c>
      <c r="M76" s="17" t="s">
        <v>1231</v>
      </c>
      <c r="N76" s="111" t="s">
        <v>53</v>
      </c>
      <c r="O76" s="166"/>
    </row>
    <row r="77" spans="1:15">
      <c r="A77" s="170"/>
      <c r="B77" s="170"/>
      <c r="C77" s="170"/>
      <c r="D77" s="21" t="s">
        <v>113</v>
      </c>
      <c r="E77" s="33" t="s">
        <v>24</v>
      </c>
      <c r="F77" s="25" t="str">
        <f>IF(D77="Amina",A76&amp;"_AZ",IF(D77="Perry",A76&amp;"_PB",IF(D77="Gina",A76&amp;"_GB",IF(D77="Cameron",A76&amp;"_CA",IF(D77="Bruno",A76&amp;"_BDS",IF(D77="Daniel",A76&amp;"_DR",IF(D77="Monet",A76&amp;"_MW","")))))))</f>
        <v>2017-02-22_G-038_DR</v>
      </c>
      <c r="G77" s="34">
        <v>42835</v>
      </c>
      <c r="H77" s="34" t="s">
        <v>51</v>
      </c>
      <c r="I77" s="170"/>
      <c r="J77" s="33" t="s">
        <v>2</v>
      </c>
      <c r="K77" s="170"/>
      <c r="L77" s="170"/>
      <c r="M77" s="17" t="s">
        <v>1232</v>
      </c>
      <c r="N77" s="111"/>
      <c r="O77" s="166"/>
    </row>
    <row r="78" spans="1:15">
      <c r="A78" s="172" t="s">
        <v>1233</v>
      </c>
      <c r="B78" s="170" t="s">
        <v>1234</v>
      </c>
      <c r="C78" s="170" t="s">
        <v>1135</v>
      </c>
      <c r="D78" s="21" t="s">
        <v>23</v>
      </c>
      <c r="E78" s="33" t="s">
        <v>24</v>
      </c>
      <c r="F78" s="25" t="str">
        <f>IF(D78="Amina",A78&amp;"_AZ",IF(D78="Perry",A78&amp;"_PB",IF(D78="Gina",A78&amp;"_GB",IF(D78="Cameron",A78&amp;"_CA",IF(D78="Bruno",A78&amp;"_BDS",IF(D78="Daniel",A78&amp;"_DR",IF(D78="Monet",A78&amp;"_MW","")))))))</f>
        <v>2017-02-22_G-039_CA</v>
      </c>
      <c r="G78" s="34">
        <v>42832</v>
      </c>
      <c r="H78" s="33" t="s">
        <v>51</v>
      </c>
      <c r="I78" s="170" t="s">
        <v>51</v>
      </c>
      <c r="J78" s="33" t="s">
        <v>2</v>
      </c>
      <c r="K78" s="170" t="str">
        <f>IF(OR(J78="In Progress",J79="In Progress"),"In Progress",IF(OR(AND(J78="Completed",J79="Untraceable"),AND(J78="Untraceable",J79="Completed")),"Review",IF(OR(AND(J78="Completed",J79="Incomplete"),AND(J78="Incomplete",J79="Completed")),"Review",IF(OR(AND(J78="Completed",J79="Other"),AND(J78="Other",J79="Completed")),"Review",IF(OR(AND(J78="Incomplete",J79="Untraceable"),AND(J78="Untraceable",J79="Incomplete")),"Review",IF(OR(AND(J78="Other",J79="Untraceable"),AND(J78="Untraceable",J79="Other")),"Review",IF(OR(AND(J78="Incomplete",J79="Other"),AND(J78="Other",J79="Incomplete")),"Review",IF(AND(NOT(OR(H78="Ø",H78="")),NOT(OR(H79="Ø",H79="")),I78=""),"In Progress",IF(AND(J78="Untraceable",J79="Untraceable"),"Untraceable",IF(AND(NOT(OR(H78="Ø",H78="")),NOT(OR(H79="Ø",H79="")),NOT(OR(I78="Ø",I78=""))),"Completed",IF(AND(J78="Incomplete",J79="Incomplete"),"Incomplete",IF(AND(J78="Other",J79="Other"),"Other",""))))))))))))</f>
        <v>Incomplete</v>
      </c>
      <c r="L78" s="170" t="str">
        <f>IF(K78="Untraceable","Ignore",IF(K78="Incomplete","Ignore",IF(K78="Other","Ignore","")))</f>
        <v>Ignore</v>
      </c>
      <c r="M78" s="17"/>
      <c r="N78" s="111" t="s">
        <v>53</v>
      </c>
      <c r="O78" s="166"/>
    </row>
    <row r="79" spans="1:15">
      <c r="A79" s="170"/>
      <c r="B79" s="170"/>
      <c r="C79" s="170"/>
      <c r="D79" s="21" t="s">
        <v>161</v>
      </c>
      <c r="E79" s="33" t="s">
        <v>24</v>
      </c>
      <c r="F79" s="25" t="str">
        <f>IF(D79="Amina",A78&amp;"_AZ",IF(D79="Perry",A78&amp;"_PB",IF(D79="Gina",A78&amp;"_GB",IF(D79="Cameron",A78&amp;"_CA",IF(D79="Bruno",A78&amp;"_BDS",IF(D79="Daniel",A78&amp;"_DR",IF(D79="Monet",A78&amp;"_MW","")))))))</f>
        <v>2017-02-22_G-039_BDS</v>
      </c>
      <c r="G79" s="34">
        <v>42835</v>
      </c>
      <c r="H79" s="34" t="s">
        <v>51</v>
      </c>
      <c r="I79" s="170"/>
      <c r="J79" s="33" t="s">
        <v>2</v>
      </c>
      <c r="K79" s="170"/>
      <c r="L79" s="170"/>
      <c r="M79" s="17" t="s">
        <v>1235</v>
      </c>
      <c r="N79" s="111"/>
      <c r="O79" s="166"/>
    </row>
    <row r="80" spans="1:15">
      <c r="A80" s="172" t="s">
        <v>1236</v>
      </c>
      <c r="B80" s="170" t="s">
        <v>1237</v>
      </c>
      <c r="C80" s="170" t="s">
        <v>1135</v>
      </c>
      <c r="D80" s="21" t="s">
        <v>32</v>
      </c>
      <c r="E80" s="33" t="s">
        <v>24</v>
      </c>
      <c r="F80" s="25" t="str">
        <f>IF(D80="Amina",A80&amp;"_AZ",IF(D80="Perry",A80&amp;"_PB",IF(D80="Gina",A80&amp;"_GB",IF(D80="Cameron",A80&amp;"_CA",IF(D80="Bruno",A80&amp;"_BDS",IF(D80="Daniel",A80&amp;"_DR",IF(D80="Monet",A80&amp;"_MW","")))))))</f>
        <v>2017-02-22_G-040_AZ</v>
      </c>
      <c r="G80" s="34">
        <v>42832</v>
      </c>
      <c r="H80" s="34">
        <v>42832</v>
      </c>
      <c r="I80" s="172">
        <v>42837</v>
      </c>
      <c r="J80" s="33" t="str">
        <f>IF(AND(NOT(OR(G80="",G80="Ø")),H80=""),"In Progress",IF(AND(NOT(OR(H80="Ø",H80="")),NOT(OR(G80="Ø",G80=""))),"Completed",""))</f>
        <v>Completed</v>
      </c>
      <c r="K80" s="170" t="s">
        <v>0</v>
      </c>
      <c r="L80" s="170" t="s">
        <v>0</v>
      </c>
      <c r="M80" s="35" t="s">
        <v>1173</v>
      </c>
      <c r="N80" s="111" t="str">
        <f>IF(NOT(A80=""),"In Progress","")</f>
        <v>In Progress</v>
      </c>
      <c r="O80" s="166"/>
    </row>
    <row r="81" spans="1:15">
      <c r="A81" s="170"/>
      <c r="B81" s="170"/>
      <c r="C81" s="170"/>
      <c r="D81" s="21" t="s">
        <v>23</v>
      </c>
      <c r="E81" s="33" t="s">
        <v>24</v>
      </c>
      <c r="F81" s="25" t="str">
        <f>IF(D81="Amina",A80&amp;"_AZ",IF(D81="Perry",A80&amp;"_PB",IF(D81="Gina",A80&amp;"_GB",IF(D81="Cameron",A80&amp;"_CA",IF(D81="Bruno",A80&amp;"_BDS",IF(D81="Daniel",A80&amp;"_DR",IF(D81="Monet",A80&amp;"_MW","")))))))</f>
        <v>2017-02-22_G-040_CA</v>
      </c>
      <c r="G81" s="34">
        <v>42832</v>
      </c>
      <c r="H81" s="34">
        <v>42832</v>
      </c>
      <c r="I81" s="170"/>
      <c r="J81" s="33" t="s">
        <v>0</v>
      </c>
      <c r="K81" s="170"/>
      <c r="L81" s="170"/>
      <c r="M81" s="17" t="s">
        <v>1238</v>
      </c>
      <c r="N81" s="111"/>
      <c r="O81" s="166"/>
    </row>
    <row r="82" spans="1:15">
      <c r="A82" s="172" t="s">
        <v>1239</v>
      </c>
      <c r="B82" s="170" t="s">
        <v>1240</v>
      </c>
      <c r="C82" s="170" t="s">
        <v>1052</v>
      </c>
      <c r="D82" s="21" t="s">
        <v>113</v>
      </c>
      <c r="E82" s="33" t="s">
        <v>24</v>
      </c>
      <c r="F82" s="25" t="str">
        <f>IF(D82="Amina",A82&amp;"_AZ",IF(D82="Perry",A82&amp;"_PB",IF(D82="Gina",A82&amp;"_GB",IF(D82="Cameron",A82&amp;"_CA",IF(D82="Bruno",A82&amp;"_BDS",IF(D82="Daniel",A82&amp;"_DR",IF(D82="Monet",A82&amp;"_MW","")))))))</f>
        <v>2017-02-22_G-041_DR</v>
      </c>
      <c r="G82" s="34">
        <v>42835</v>
      </c>
      <c r="H82" s="34">
        <v>42835</v>
      </c>
      <c r="I82" s="170" t="s">
        <v>51</v>
      </c>
      <c r="J82" s="33" t="str">
        <f>IF(AND(NOT(OR(G82="",G82="Ø")),H82=""),"In Progress",IF(AND(NOT(OR(H82="Ø",H82="")),NOT(OR(G82="Ø",G82=""))),"Completed",""))</f>
        <v>Completed</v>
      </c>
      <c r="K82" s="170" t="s">
        <v>2</v>
      </c>
      <c r="L82" s="170" t="str">
        <f>IF(K82="Untraceable","Ignore",IF(K82="Incomplete","Ignore",IF(K82="Other","Ignore","")))</f>
        <v>Ignore</v>
      </c>
      <c r="M82" s="17" t="s">
        <v>1241</v>
      </c>
      <c r="N82" s="111" t="s">
        <v>53</v>
      </c>
      <c r="O82" s="166"/>
    </row>
    <row r="83" spans="1:15" ht="15.75">
      <c r="A83" s="170"/>
      <c r="B83" s="170"/>
      <c r="C83" s="170"/>
      <c r="D83" s="21" t="s">
        <v>161</v>
      </c>
      <c r="E83" s="33" t="s">
        <v>24</v>
      </c>
      <c r="F83" s="25" t="str">
        <f>IF(D83="Amina",A82&amp;"_AZ",IF(D83="Perry",A82&amp;"_PB",IF(D83="Gina",A82&amp;"_GB",IF(D83="Cameron",A82&amp;"_CA",IF(D83="Bruno",A82&amp;"_BDS",IF(D83="Daniel",A82&amp;"_DR",IF(D83="Monet",A82&amp;"_MW","")))))))</f>
        <v>2017-02-22_G-041_BDS</v>
      </c>
      <c r="G83" s="34">
        <v>42836</v>
      </c>
      <c r="H83" s="34">
        <v>42836</v>
      </c>
      <c r="I83" s="170"/>
      <c r="J83" s="33" t="str">
        <f>IF(AND(NOT(OR(G83="",G83="Ø")),H83=""),"In Progress",IF(AND(NOT(OR(H83="Ø",H83="")),NOT(OR(G83="Ø",G83=""))),"Completed",""))</f>
        <v>Completed</v>
      </c>
      <c r="K83" s="170"/>
      <c r="L83" s="170"/>
      <c r="M83" s="36" t="s">
        <v>1242</v>
      </c>
      <c r="N83" s="111"/>
      <c r="O83" s="166"/>
    </row>
    <row r="84" spans="1:15">
      <c r="A84" s="172" t="s">
        <v>1243</v>
      </c>
      <c r="B84" s="170" t="s">
        <v>1244</v>
      </c>
      <c r="C84" s="170" t="s">
        <v>1135</v>
      </c>
      <c r="D84" s="21" t="s">
        <v>187</v>
      </c>
      <c r="E84" s="33" t="s">
        <v>24</v>
      </c>
      <c r="F84" s="25" t="str">
        <f>IF(D84="Amina",A84&amp;"_AZ",IF(D84="Perry",A84&amp;"_PB",IF(D84="Gina",A84&amp;"_GB",IF(D84="Cameron",A84&amp;"_CA",IF(D84="Bruno",A84&amp;"_BDS",IF(D84="Daniel",A84&amp;"_DR",IF(D84="Monet",A84&amp;"_MW","")))))))</f>
        <v>2017-02-22_G-042_MW</v>
      </c>
      <c r="G84" s="34">
        <v>42832</v>
      </c>
      <c r="H84" s="34">
        <v>42832</v>
      </c>
      <c r="I84" s="170" t="s">
        <v>51</v>
      </c>
      <c r="J84" s="33" t="s">
        <v>0</v>
      </c>
      <c r="K84" s="170" t="s">
        <v>2</v>
      </c>
      <c r="L84" s="170" t="str">
        <f>IF(K84="Untraceable","Ignore",IF(K84="Incomplete","Ignore",IF(K84="Other","Ignore","")))</f>
        <v>Ignore</v>
      </c>
      <c r="M84" s="24" t="s">
        <v>1245</v>
      </c>
      <c r="N84" s="111" t="s">
        <v>53</v>
      </c>
      <c r="O84" s="166"/>
    </row>
    <row r="85" spans="1:15">
      <c r="A85" s="170"/>
      <c r="B85" s="170"/>
      <c r="C85" s="170"/>
      <c r="D85" s="21" t="s">
        <v>113</v>
      </c>
      <c r="E85" s="33" t="s">
        <v>24</v>
      </c>
      <c r="F85" s="25" t="str">
        <f>IF(D85="Amina",A84&amp;"_AZ",IF(D85="Perry",A84&amp;"_PB",IF(D85="Gina",A84&amp;"_GB",IF(D85="Cameron",A84&amp;"_CA",IF(D85="Bruno",A84&amp;"_BDS",IF(D85="Daniel",A84&amp;"_DR",IF(D85="Monet",A84&amp;"_MW","")))))))</f>
        <v>2017-02-22_G-042_DR</v>
      </c>
      <c r="G85" s="34">
        <v>42835</v>
      </c>
      <c r="H85" s="34">
        <v>42835</v>
      </c>
      <c r="I85" s="170"/>
      <c r="J85" s="33" t="str">
        <f>IF(AND(NOT(OR(G85="",G85="Ø")),H85=""),"In Progress",IF(AND(NOT(OR(H85="Ø",H85="")),NOT(OR(G85="Ø",G85=""))),"Completed",""))</f>
        <v>Completed</v>
      </c>
      <c r="K85" s="170"/>
      <c r="L85" s="170"/>
      <c r="M85" s="24" t="s">
        <v>1246</v>
      </c>
      <c r="N85" s="111"/>
      <c r="O85" s="166"/>
    </row>
    <row r="86" spans="1:15">
      <c r="A86" s="172" t="s">
        <v>1247</v>
      </c>
      <c r="B86" s="170" t="s">
        <v>1248</v>
      </c>
      <c r="C86" s="170" t="s">
        <v>1052</v>
      </c>
      <c r="D86" s="21" t="s">
        <v>113</v>
      </c>
      <c r="E86" s="33" t="s">
        <v>24</v>
      </c>
      <c r="F86" s="25" t="str">
        <f>IF(D86="Amina",A86&amp;"_AZ",IF(D86="Perry",A86&amp;"_PB",IF(D86="Gina",A86&amp;"_GB",IF(D86="Cameron",A86&amp;"_CA",IF(D86="Bruno",A86&amp;"_BDS",IF(D86="Daniel",A86&amp;"_DR",IF(D86="Monet",A86&amp;"_MW","")))))))</f>
        <v>2017-02-22_G-043_DR</v>
      </c>
      <c r="G86" s="34">
        <v>42835</v>
      </c>
      <c r="H86" s="34">
        <v>42835</v>
      </c>
      <c r="I86" s="172">
        <v>42836</v>
      </c>
      <c r="J86" s="33" t="str">
        <f>IF(AND(NOT(OR(G86="",G86="Ø")),H86=""),"In Progress",IF(AND(NOT(OR(H86="Ø",H86="")),NOT(OR(G86="Ø",G86=""))),"Completed",""))</f>
        <v>Completed</v>
      </c>
      <c r="K86" s="170" t="str">
        <f>IF(OR(J86="In Progress",J87="In Progress"),"In Progress",IF(OR(AND(J86="Completed",J87="Untraceable"),AND(J86="Untraceable",J87="Completed")),"Review",IF(OR(AND(J86="Completed",J87="Incomplete"),AND(J86="Incomplete",J87="Completed")),"Review",IF(OR(AND(J86="Completed",J87="Other"),AND(J86="Other",J87="Completed")),"Review",IF(OR(AND(J86="Incomplete",J87="Untraceable"),AND(J86="Untraceable",J87="Incomplete")),"Review",IF(OR(AND(J86="Other",J87="Untraceable"),AND(J86="Untraceable",J87="Other")),"Review",IF(OR(AND(J86="Incomplete",J87="Other"),AND(J86="Other",J87="Incomplete")),"Review",IF(AND(NOT(OR(H86="Ø",H86="")),NOT(OR(H87="Ø",H87="")),I86=""),"In Progress",IF(AND(J86="Untraceable",J87="Untraceable"),"Untraceable",IF(AND(NOT(OR(H86="Ø",H86="")),NOT(OR(H87="Ø",H87="")),NOT(OR(I86="Ø",I86=""))),"Completed",IF(AND(J86="Incomplete",J87="Incomplete"),"Incomplete",IF(AND(J86="Other",J87="Other"),"Other",""))))))))))))</f>
        <v>Completed</v>
      </c>
      <c r="L86" s="170" t="s">
        <v>0</v>
      </c>
      <c r="M86" s="17" t="s">
        <v>1249</v>
      </c>
      <c r="N86" s="111" t="str">
        <f>IF(NOT(A86=""),"In Progress","")</f>
        <v>In Progress</v>
      </c>
      <c r="O86" s="166"/>
    </row>
    <row r="87" spans="1:15">
      <c r="A87" s="170"/>
      <c r="B87" s="170"/>
      <c r="C87" s="170"/>
      <c r="D87" s="21" t="s">
        <v>161</v>
      </c>
      <c r="E87" s="33" t="s">
        <v>24</v>
      </c>
      <c r="F87" s="25" t="str">
        <f>IF(D87="Amina",A86&amp;"_AZ",IF(D87="Perry",A86&amp;"_PB",IF(D87="Gina",A86&amp;"_GB",IF(D87="Cameron",A86&amp;"_CA",IF(D87="Bruno",A86&amp;"_BDS",IF(D87="Daniel",A86&amp;"_DR",IF(D87="Monet",A86&amp;"_MW","")))))))</f>
        <v>2017-02-22_G-043_BDS</v>
      </c>
      <c r="G87" s="34">
        <v>42836</v>
      </c>
      <c r="H87" s="34">
        <v>42836</v>
      </c>
      <c r="I87" s="170"/>
      <c r="J87" s="33" t="str">
        <f>IF(AND(NOT(OR(G87="",G87="Ø")),H87=""),"In Progress",IF(AND(NOT(OR(H87="Ø",H87="")),NOT(OR(G87="Ø",G87=""))),"Completed",""))</f>
        <v>Completed</v>
      </c>
      <c r="K87" s="170"/>
      <c r="L87" s="170"/>
      <c r="M87" s="35" t="s">
        <v>1173</v>
      </c>
      <c r="N87" s="111"/>
      <c r="O87" s="166"/>
    </row>
    <row r="88" spans="1:15">
      <c r="A88" s="172" t="s">
        <v>1250</v>
      </c>
      <c r="B88" s="170" t="s">
        <v>1251</v>
      </c>
      <c r="C88" s="170" t="s">
        <v>1135</v>
      </c>
      <c r="D88" s="21" t="s">
        <v>187</v>
      </c>
      <c r="E88" s="33" t="s">
        <v>24</v>
      </c>
      <c r="F88" s="25" t="str">
        <f>IF(D88="Amina",A88&amp;"_AZ",IF(D88="Perry",A88&amp;"_PB",IF(D88="Gina",A88&amp;"_GB",IF(D88="Cameron",A88&amp;"_CA",IF(D88="Bruno",A88&amp;"_BDS",IF(D88="Daniel",A88&amp;"_DR",IF(D88="Monet",A88&amp;"_MW","")))))))</f>
        <v>2017-02-22_G-044_MW</v>
      </c>
      <c r="G88" s="34">
        <v>42832</v>
      </c>
      <c r="H88" s="34">
        <v>42832</v>
      </c>
      <c r="I88" s="172">
        <v>42836</v>
      </c>
      <c r="J88" s="33" t="s">
        <v>0</v>
      </c>
      <c r="K88" s="170" t="str">
        <f>IF(OR(J88="In Progress",J89="In Progress"),"In Progress",IF(OR(AND(J88="Completed",J89="Untraceable"),AND(J88="Untraceable",J89="Completed")),"Review",IF(OR(AND(J88="Completed",J89="Incomplete"),AND(J88="Incomplete",J89="Completed")),"Review",IF(OR(AND(J88="Completed",J89="Other"),AND(J88="Other",J89="Completed")),"Review",IF(OR(AND(J88="Incomplete",J89="Untraceable"),AND(J88="Untraceable",J89="Incomplete")),"Review",IF(OR(AND(J88="Other",J89="Untraceable"),AND(J88="Untraceable",J89="Other")),"Review",IF(OR(AND(J88="Incomplete",J89="Other"),AND(J88="Other",J89="Incomplete")),"Review",IF(AND(NOT(OR(H88="Ø",H88="")),NOT(OR(H89="Ø",H89="")),I88=""),"In Progress",IF(AND(J88="Untraceable",J89="Untraceable"),"Untraceable",IF(AND(NOT(OR(H88="Ø",H88="")),NOT(OR(H89="Ø",H89="")),NOT(OR(I88="Ø",I88=""))),"Completed",IF(AND(J88="Incomplete",J89="Incomplete"),"Incomplete",IF(AND(J88="Other",J89="Other"),"Other",""))))))))))))</f>
        <v>Completed</v>
      </c>
      <c r="L88" s="170" t="s">
        <v>0</v>
      </c>
      <c r="M88" s="35" t="s">
        <v>1173</v>
      </c>
      <c r="N88" s="111" t="str">
        <f>IF(NOT(A88=""),"In Progress","")</f>
        <v>In Progress</v>
      </c>
      <c r="O88" s="166"/>
    </row>
    <row r="89" spans="1:15">
      <c r="A89" s="170"/>
      <c r="B89" s="170"/>
      <c r="C89" s="170"/>
      <c r="D89" s="21" t="s">
        <v>32</v>
      </c>
      <c r="E89" s="33" t="s">
        <v>24</v>
      </c>
      <c r="F89" s="25" t="str">
        <f>IF(D89="Amina",A88&amp;"_AZ",IF(D89="Perry",A88&amp;"_PB",IF(D89="Gina",A88&amp;"_GB",IF(D89="Cameron",A88&amp;"_CA",IF(D89="Bruno",A88&amp;"_BDS",IF(D89="Daniel",A88&amp;"_DR",IF(D89="Monet",A88&amp;"_MW","")))))))</f>
        <v>2017-02-22_G-044_AZ</v>
      </c>
      <c r="G89" s="34">
        <v>42832</v>
      </c>
      <c r="H89" s="34">
        <v>42832</v>
      </c>
      <c r="I89" s="170"/>
      <c r="J89" s="33" t="str">
        <f>IF(AND(NOT(OR(G89="",G89="Ø")),H89=""),"In Progress",IF(AND(NOT(OR(H89="Ø",H89="")),NOT(OR(G89="Ø",G89=""))),"Completed",""))</f>
        <v>Completed</v>
      </c>
      <c r="K89" s="170"/>
      <c r="L89" s="170"/>
      <c r="M89" s="17"/>
      <c r="N89" s="111"/>
      <c r="O89" s="166"/>
    </row>
    <row r="90" spans="1:15">
      <c r="A90" s="172" t="s">
        <v>1252</v>
      </c>
      <c r="B90" s="170" t="s">
        <v>1253</v>
      </c>
      <c r="C90" s="170" t="s">
        <v>1052</v>
      </c>
      <c r="D90" s="21" t="s">
        <v>113</v>
      </c>
      <c r="E90" s="33" t="s">
        <v>24</v>
      </c>
      <c r="F90" s="25" t="str">
        <f>IF(D90="Amina",A90&amp;"_AZ",IF(D90="Perry",A90&amp;"_PB",IF(D90="Gina",A90&amp;"_GB",IF(D90="Cameron",A90&amp;"_CA",IF(D90="Bruno",A90&amp;"_BDS",IF(D90="Daniel",A90&amp;"_DR",IF(D90="Monet",A90&amp;"_MW","")))))))</f>
        <v>2017-02-22_G-045_DR</v>
      </c>
      <c r="G90" s="34">
        <v>42835</v>
      </c>
      <c r="H90" s="34">
        <v>42835</v>
      </c>
      <c r="I90" s="172">
        <v>42836</v>
      </c>
      <c r="J90" s="33" t="str">
        <f>IF(AND(NOT(OR(G90="",G90="Ø")),H90=""),"In Progress",IF(AND(NOT(OR(H90="Ø",H90="")),NOT(OR(G90="Ø",G90=""))),"Completed",""))</f>
        <v>Completed</v>
      </c>
      <c r="K90" s="170" t="str">
        <f>IF(OR(J90="In Progress",J91="In Progress"),"In Progress",IF(OR(AND(J90="Completed",J91="Untraceable"),AND(J90="Untraceable",J91="Completed")),"Review",IF(OR(AND(J90="Completed",J91="Incomplete"),AND(J90="Incomplete",J91="Completed")),"Review",IF(OR(AND(J90="Completed",J91="Other"),AND(J90="Other",J91="Completed")),"Review",IF(OR(AND(J90="Incomplete",J91="Untraceable"),AND(J90="Untraceable",J91="Incomplete")),"Review",IF(OR(AND(J90="Other",J91="Untraceable"),AND(J90="Untraceable",J91="Other")),"Review",IF(OR(AND(J90="Incomplete",J91="Other"),AND(J90="Other",J91="Incomplete")),"Review",IF(AND(NOT(OR(H90="Ø",H90="")),NOT(OR(H91="Ø",H91="")),I90=""),"In Progress",IF(AND(J90="Untraceable",J91="Untraceable"),"Untraceable",IF(AND(NOT(OR(H90="Ø",H90="")),NOT(OR(H91="Ø",H91="")),NOT(OR(I90="Ø",I90=""))),"Completed",IF(AND(J90="Incomplete",J91="Incomplete"),"Incomplete",IF(AND(J90="Other",J91="Other"),"Other",""))))))))))))</f>
        <v>Completed</v>
      </c>
      <c r="L90" s="170" t="s">
        <v>0</v>
      </c>
      <c r="M90" s="35" t="s">
        <v>1058</v>
      </c>
      <c r="N90" s="111" t="str">
        <f>IF(NOT(A90=""),"In Progress","")</f>
        <v>In Progress</v>
      </c>
      <c r="O90" s="166"/>
    </row>
    <row r="91" spans="1:15">
      <c r="A91" s="170"/>
      <c r="B91" s="170"/>
      <c r="C91" s="170"/>
      <c r="D91" s="21" t="s">
        <v>161</v>
      </c>
      <c r="E91" s="33" t="s">
        <v>24</v>
      </c>
      <c r="F91" s="25" t="str">
        <f>IF(D91="Amina",A90&amp;"_AZ",IF(D91="Perry",A90&amp;"_PB",IF(D91="Gina",A90&amp;"_GB",IF(D91="Cameron",A90&amp;"_CA",IF(D91="Bruno",A90&amp;"_BDS",IF(D91="Daniel",A90&amp;"_DR",IF(D91="Monet",A90&amp;"_MW","")))))))</f>
        <v>2017-02-22_G-045_BDS</v>
      </c>
      <c r="G91" s="34">
        <v>42836</v>
      </c>
      <c r="H91" s="34">
        <v>42836</v>
      </c>
      <c r="I91" s="170"/>
      <c r="J91" s="33" t="str">
        <f>IF(AND(NOT(OR(G91="",G91="Ø")),H91=""),"In Progress",IF(AND(NOT(OR(H91="Ø",H91="")),NOT(OR(G91="Ø",G91=""))),"Completed",""))</f>
        <v>Completed</v>
      </c>
      <c r="K91" s="170"/>
      <c r="L91" s="170"/>
      <c r="M91" s="17"/>
      <c r="N91" s="111"/>
      <c r="O91" s="166"/>
    </row>
    <row r="92" spans="1:15">
      <c r="A92" s="174" t="s">
        <v>1254</v>
      </c>
      <c r="B92" s="170" t="s">
        <v>1255</v>
      </c>
      <c r="C92" s="170" t="s">
        <v>1167</v>
      </c>
      <c r="D92" s="21" t="s">
        <v>23</v>
      </c>
      <c r="E92" s="33" t="s">
        <v>24</v>
      </c>
      <c r="F92" s="25" t="str">
        <f>IF(D92="Amina",A92&amp;"_AZ",IF(D92="Perry",A92&amp;"_PB",IF(D92="Gina",A92&amp;"_GB",IF(D92="Cameron",A92&amp;"_CA",IF(D92="Bruno",A92&amp;"_BDS",IF(D92="Daniel",A92&amp;"_DR",IF(D92="Monet",A92&amp;"_MW","")))))))</f>
        <v>2017-02-22_G-046_CA</v>
      </c>
      <c r="G92" s="34">
        <v>42830</v>
      </c>
      <c r="H92" s="34">
        <v>42831</v>
      </c>
      <c r="I92" s="170" t="s">
        <v>51</v>
      </c>
      <c r="J92" s="33" t="s">
        <v>2</v>
      </c>
      <c r="K92" s="170" t="s">
        <v>2</v>
      </c>
      <c r="L92" s="170" t="s">
        <v>190</v>
      </c>
      <c r="M92" s="17" t="s">
        <v>1256</v>
      </c>
      <c r="N92" s="111" t="s">
        <v>53</v>
      </c>
      <c r="O92" s="166"/>
    </row>
    <row r="93" spans="1:15">
      <c r="A93" s="175"/>
      <c r="B93" s="170"/>
      <c r="C93" s="170"/>
      <c r="D93" s="21" t="s">
        <v>161</v>
      </c>
      <c r="E93" s="33" t="s">
        <v>24</v>
      </c>
      <c r="F93" s="25" t="str">
        <f>IF(D93="Amina",A92&amp;"_AZ",IF(D93="Perry",A92&amp;"_PB",IF(D93="Gina",A92&amp;"_GB",IF(D93="Cameron",A92&amp;"_CA",IF(D93="Bruno",A92&amp;"_BDS",IF(D93="Daniel",A92&amp;"_DR",IF(D93="Monet",A92&amp;"_MW","")))))))</f>
        <v>2017-02-22_G-046_BDS</v>
      </c>
      <c r="G93" s="34">
        <v>42831</v>
      </c>
      <c r="H93" s="34">
        <v>42835</v>
      </c>
      <c r="I93" s="170"/>
      <c r="J93" s="33" t="s">
        <v>0</v>
      </c>
      <c r="K93" s="170"/>
      <c r="L93" s="170"/>
      <c r="M93" s="17"/>
      <c r="N93" s="111"/>
      <c r="O93" s="166"/>
    </row>
    <row r="94" spans="1:15">
      <c r="A94" s="172" t="s">
        <v>1257</v>
      </c>
      <c r="B94" s="170" t="s">
        <v>1258</v>
      </c>
      <c r="C94" s="170" t="s">
        <v>1259</v>
      </c>
      <c r="D94" s="21" t="s">
        <v>27</v>
      </c>
      <c r="E94" s="33" t="s">
        <v>24</v>
      </c>
      <c r="F94" s="25" t="str">
        <f>IF(D94="Amina",A94&amp;"_AZ",IF(D94="Perry",A94&amp;"_PB",IF(D94="Gina",A94&amp;"_GB",IF(D94="Cameron",A94&amp;"_CA",IF(D94="Bruno",A94&amp;"_BDS",IF(D94="Daniel",A94&amp;"_DR",IF(D94="Monet",A94&amp;"_MW","")))))))</f>
        <v>2017-02-22_R-001_GB</v>
      </c>
      <c r="G94" s="34">
        <v>42835</v>
      </c>
      <c r="H94" s="34">
        <v>42842</v>
      </c>
      <c r="I94" s="172">
        <v>42842</v>
      </c>
      <c r="J94" s="33" t="s">
        <v>0</v>
      </c>
      <c r="K94" s="170" t="s">
        <v>2</v>
      </c>
      <c r="L94" s="170" t="s">
        <v>190</v>
      </c>
      <c r="M94" s="17" t="s">
        <v>1260</v>
      </c>
      <c r="N94" s="111" t="s">
        <v>53</v>
      </c>
      <c r="O94" s="166"/>
    </row>
    <row r="95" spans="1:15">
      <c r="A95" s="170"/>
      <c r="B95" s="170"/>
      <c r="C95" s="170"/>
      <c r="D95" s="21" t="s">
        <v>32</v>
      </c>
      <c r="E95" s="33" t="s">
        <v>24</v>
      </c>
      <c r="F95" s="25" t="str">
        <f>IF(D95="Amina",A94&amp;"_AZ",IF(D95="Perry",A94&amp;"_PB",IF(D95="Gina",A94&amp;"_GB",IF(D95="Cameron",A94&amp;"_CA",IF(D95="Bruno",A94&amp;"_BDS",IF(D95="Daniel",A94&amp;"_DR",IF(D95="Monet",A94&amp;"_MW","")))))))</f>
        <v>2017-02-22_R-001_AZ</v>
      </c>
      <c r="G95" s="34">
        <v>42836</v>
      </c>
      <c r="H95" s="34">
        <v>42836</v>
      </c>
      <c r="I95" s="170"/>
      <c r="J95" s="33" t="str">
        <f>IF(AND(NOT(OR(G95="",G95="Ø")),H95=""),"In Progress",IF(AND(NOT(OR(H95="Ø",H95="")),NOT(OR(G95="Ø",G95=""))),"Completed",""))</f>
        <v>Completed</v>
      </c>
      <c r="K95" s="170"/>
      <c r="L95" s="170"/>
      <c r="M95" s="17" t="s">
        <v>1261</v>
      </c>
      <c r="N95" s="111"/>
      <c r="O95" s="166"/>
    </row>
    <row r="96" spans="1:15">
      <c r="A96" s="172" t="s">
        <v>1262</v>
      </c>
      <c r="B96" s="170" t="s">
        <v>1263</v>
      </c>
      <c r="C96" s="170" t="s">
        <v>1259</v>
      </c>
      <c r="D96" s="21" t="s">
        <v>161</v>
      </c>
      <c r="E96" s="33" t="s">
        <v>24</v>
      </c>
      <c r="F96" s="25" t="str">
        <f>IF(D96="Amina",A96&amp;"_AZ",IF(D96="Perry",A96&amp;"_PB",IF(D96="Gina",A96&amp;"_GB",IF(D96="Cameron",A96&amp;"_CA",IF(D96="Bruno",A96&amp;"_BDS",IF(D96="Daniel",A96&amp;"_DR",IF(D96="Monet",A96&amp;"_MW","")))))))</f>
        <v>2017-02-22_R-002_BDS</v>
      </c>
      <c r="G96" s="34">
        <v>42836</v>
      </c>
      <c r="H96" s="34">
        <v>42836</v>
      </c>
      <c r="I96" s="170" t="s">
        <v>51</v>
      </c>
      <c r="J96" s="33" t="s">
        <v>2</v>
      </c>
      <c r="K96" s="170" t="s">
        <v>2</v>
      </c>
      <c r="L96" s="170" t="str">
        <f>IF(K96="Untraceable","Ignore",IF(K96="Incomplete","Ignore",IF(K96="Other","Ignore","")))</f>
        <v>Ignore</v>
      </c>
      <c r="M96" s="17" t="s">
        <v>1264</v>
      </c>
      <c r="N96" s="111" t="s">
        <v>53</v>
      </c>
      <c r="O96" s="166"/>
    </row>
    <row r="97" spans="1:15">
      <c r="A97" s="170"/>
      <c r="B97" s="170"/>
      <c r="C97" s="170"/>
      <c r="D97" s="21" t="s">
        <v>187</v>
      </c>
      <c r="E97" s="33" t="s">
        <v>24</v>
      </c>
      <c r="F97" s="25" t="str">
        <f>IF(D97="Amina",A96&amp;"_AZ",IF(D97="Perry",A96&amp;"_PB",IF(D97="Gina",A96&amp;"_GB",IF(D97="Cameron",A96&amp;"_CA",IF(D97="Bruno",A96&amp;"_BDS",IF(D97="Daniel",A96&amp;"_DR",IF(D97="Monet",A96&amp;"_MW","")))))))</f>
        <v>2017-02-22_R-002_MW</v>
      </c>
      <c r="G97" s="34">
        <v>42836</v>
      </c>
      <c r="H97" s="34">
        <v>42837</v>
      </c>
      <c r="I97" s="170"/>
      <c r="J97" s="33" t="s">
        <v>2</v>
      </c>
      <c r="K97" s="170"/>
      <c r="L97" s="170"/>
      <c r="M97" s="17" t="s">
        <v>1265</v>
      </c>
      <c r="N97" s="111"/>
      <c r="O97" s="166"/>
    </row>
    <row r="98" spans="1:15">
      <c r="A98" s="172" t="s">
        <v>1266</v>
      </c>
      <c r="B98" s="170" t="s">
        <v>1267</v>
      </c>
      <c r="C98" s="170" t="s">
        <v>1268</v>
      </c>
      <c r="D98" s="21" t="s">
        <v>23</v>
      </c>
      <c r="E98" s="33" t="s">
        <v>24</v>
      </c>
      <c r="F98" s="25" t="str">
        <f>IF(D98="Amina",A98&amp;"_AZ",IF(D98="Perry",A98&amp;"_PB",IF(D98="Gina",A98&amp;"_GB",IF(D98="Cameron",A98&amp;"_CA",IF(D98="Bruno",A98&amp;"_BDS",IF(D98="Daniel",A98&amp;"_DR",IF(D98="Monet",A98&amp;"_MW","")))))))</f>
        <v>2017-02-22_G-047_CA</v>
      </c>
      <c r="G98" s="34">
        <v>42832</v>
      </c>
      <c r="H98" s="33" t="s">
        <v>51</v>
      </c>
      <c r="I98" s="170" t="s">
        <v>51</v>
      </c>
      <c r="J98" s="33" t="s">
        <v>2</v>
      </c>
      <c r="K98" s="170" t="str">
        <f>IF(OR(J98="In Progress",J99="In Progress"),"In Progress",IF(OR(AND(J98="Completed",J99="Untraceable"),AND(J98="Untraceable",J99="Completed")),"Review",IF(OR(AND(J98="Completed",J99="Incomplete"),AND(J98="Incomplete",J99="Completed")),"Review",IF(OR(AND(J98="Completed",J99="Other"),AND(J98="Other",J99="Completed")),"Review",IF(OR(AND(J98="Incomplete",J99="Untraceable"),AND(J98="Untraceable",J99="Incomplete")),"Review",IF(OR(AND(J98="Other",J99="Untraceable"),AND(J98="Untraceable",J99="Other")),"Review",IF(OR(AND(J98="Incomplete",J99="Other"),AND(J98="Other",J99="Incomplete")),"Review",IF(AND(NOT(OR(H98="Ø",H98="")),NOT(OR(H99="Ø",H99="")),I98=""),"In Progress",IF(AND(J98="Untraceable",J99="Untraceable"),"Untraceable",IF(AND(NOT(OR(H98="Ø",H98="")),NOT(OR(H99="Ø",H99="")),NOT(OR(I98="Ø",I98=""))),"Completed",IF(AND(J98="Incomplete",J99="Incomplete"),"Incomplete",IF(AND(J98="Other",J99="Other"),"Other",""))))))))))))</f>
        <v>Incomplete</v>
      </c>
      <c r="L98" s="170" t="str">
        <f>IF(K98="Untraceable","Ignore",IF(K98="Incomplete","Ignore",IF(K98="Other","Ignore","")))</f>
        <v>Ignore</v>
      </c>
      <c r="M98" s="17" t="s">
        <v>1269</v>
      </c>
      <c r="N98" s="111" t="s">
        <v>53</v>
      </c>
      <c r="O98" s="166"/>
    </row>
    <row r="99" spans="1:15">
      <c r="A99" s="170"/>
      <c r="B99" s="170"/>
      <c r="C99" s="170"/>
      <c r="D99" s="21" t="s">
        <v>32</v>
      </c>
      <c r="E99" s="33" t="s">
        <v>24</v>
      </c>
      <c r="F99" s="25" t="str">
        <f>IF(D99="Amina",A98&amp;"_AZ",IF(D99="Perry",A98&amp;"_PB",IF(D99="Gina",A98&amp;"_GB",IF(D99="Cameron",A98&amp;"_CA",IF(D99="Bruno",A98&amp;"_BDS",IF(D99="Daniel",A98&amp;"_DR",IF(D99="Monet",A98&amp;"_MW","")))))))</f>
        <v>2017-02-22_G-047_AZ</v>
      </c>
      <c r="G99" s="34">
        <v>42836</v>
      </c>
      <c r="H99" s="33" t="s">
        <v>51</v>
      </c>
      <c r="I99" s="170"/>
      <c r="J99" s="33" t="s">
        <v>2</v>
      </c>
      <c r="K99" s="170"/>
      <c r="L99" s="170"/>
      <c r="M99" s="17" t="s">
        <v>1270</v>
      </c>
      <c r="N99" s="111"/>
      <c r="O99" s="166"/>
    </row>
    <row r="100" spans="1:15">
      <c r="A100" s="172" t="s">
        <v>1271</v>
      </c>
      <c r="B100" s="170" t="s">
        <v>1272</v>
      </c>
      <c r="C100" s="170" t="s">
        <v>1259</v>
      </c>
      <c r="D100" s="21" t="s">
        <v>161</v>
      </c>
      <c r="E100" s="33" t="s">
        <v>24</v>
      </c>
      <c r="F100" s="25" t="str">
        <f>IF(D100="Amina",A100&amp;"_AZ",IF(D100="Perry",A100&amp;"_PB",IF(D100="Gina",A100&amp;"_GB",IF(D100="Cameron",A100&amp;"_CA",IF(D100="Bruno",A100&amp;"_BDS",IF(D100="Daniel",A100&amp;"_DR",IF(D100="Monet",A100&amp;"_MW","")))))))</f>
        <v>2017-02-22_R-003_BDS</v>
      </c>
      <c r="G100" s="34">
        <v>42836</v>
      </c>
      <c r="H100" s="34">
        <v>42836</v>
      </c>
      <c r="I100" s="172">
        <v>42837</v>
      </c>
      <c r="J100" s="33" t="str">
        <f>IF(AND(NOT(OR(G100="",G100="Ø")),H100=""),"In Progress",IF(AND(NOT(OR(H100="Ø",H100="")),NOT(OR(G100="Ø",G100=""))),"Completed",""))</f>
        <v>Completed</v>
      </c>
      <c r="K100" s="170" t="s">
        <v>2</v>
      </c>
      <c r="L100" s="170" t="s">
        <v>190</v>
      </c>
      <c r="M100" s="17" t="s">
        <v>1273</v>
      </c>
      <c r="N100" s="111" t="s">
        <v>53</v>
      </c>
      <c r="O100" s="166"/>
    </row>
    <row r="101" spans="1:15">
      <c r="A101" s="170"/>
      <c r="B101" s="170"/>
      <c r="C101" s="170"/>
      <c r="D101" s="21" t="s">
        <v>32</v>
      </c>
      <c r="E101" s="33" t="s">
        <v>24</v>
      </c>
      <c r="F101" s="25" t="str">
        <f>IF(D101="Amina",A100&amp;"_AZ",IF(D101="Perry",A100&amp;"_PB",IF(D101="Gina",A100&amp;"_GB",IF(D101="Cameron",A100&amp;"_CA",IF(D101="Bruno",A100&amp;"_BDS",IF(D101="Daniel",A100&amp;"_DR",IF(D101="Monet",A100&amp;"_MW","")))))))</f>
        <v>2017-02-22_R-003_AZ</v>
      </c>
      <c r="G101" s="34">
        <v>42836</v>
      </c>
      <c r="H101" s="34">
        <v>42836</v>
      </c>
      <c r="I101" s="170"/>
      <c r="J101" s="33" t="str">
        <f>IF(AND(NOT(OR(G101="",G101="Ø")),H101=""),"In Progress",IF(AND(NOT(OR(H101="Ø",H101="")),NOT(OR(G101="Ø",G101=""))),"Completed",""))</f>
        <v>Completed</v>
      </c>
      <c r="K101" s="170"/>
      <c r="L101" s="170"/>
      <c r="M101" s="17" t="s">
        <v>1274</v>
      </c>
      <c r="N101" s="111"/>
      <c r="O101" s="166"/>
    </row>
    <row r="102" spans="1:15">
      <c r="A102" s="172" t="s">
        <v>1275</v>
      </c>
      <c r="B102" s="170" t="s">
        <v>1276</v>
      </c>
      <c r="C102" s="170"/>
      <c r="D102" s="21" t="s">
        <v>32</v>
      </c>
      <c r="E102" s="33" t="s">
        <v>24</v>
      </c>
      <c r="F102" s="25" t="str">
        <f>IF(D102="Amina",A102&amp;"_AZ",IF(D102="Perry",A102&amp;"_PB",IF(D102="Gina",A102&amp;"_GB",IF(D102="Cameron",A102&amp;"_CA",IF(D102="Bruno",A102&amp;"_BDS",IF(D102="Daniel",A102&amp;"_DR",IF(D102="Monet",A102&amp;"_MW","")))))))</f>
        <v>2017-02-22_R-004_AZ</v>
      </c>
      <c r="G102" s="34">
        <v>42836</v>
      </c>
      <c r="H102" s="33" t="s">
        <v>51</v>
      </c>
      <c r="I102" s="170" t="s">
        <v>51</v>
      </c>
      <c r="J102" s="33" t="s">
        <v>1</v>
      </c>
      <c r="K102" s="170" t="str">
        <f>IF(OR(J102="In Progress",J103="In Progress"),"In Progress",IF(OR(AND(J102="Completed",J103="Untraceable"),AND(J102="Untraceable",J103="Completed")),"Review",IF(OR(AND(J102="Completed",J103="Incomplete"),AND(J102="Incomplete",J103="Completed")),"Review",IF(OR(AND(J102="Completed",J103="Other"),AND(J102="Other",J103="Completed")),"Review",IF(OR(AND(J102="Incomplete",J103="Untraceable"),AND(J102="Untraceable",J103="Incomplete")),"Review",IF(OR(AND(J102="Other",J103="Untraceable"),AND(J102="Untraceable",J103="Other")),"Review",IF(OR(AND(J102="Incomplete",J103="Other"),AND(J102="Other",J103="Incomplete")),"Review",IF(AND(NOT(OR(H102="Ø",H102="")),NOT(OR(H103="Ø",H103="")),I102=""),"In Progress",IF(AND(J102="Untraceable",J103="Untraceable"),"Untraceable",IF(AND(NOT(OR(H102="Ø",H102="")),NOT(OR(H103="Ø",H103="")),NOT(OR(I102="Ø",I102=""))),"Completed",IF(AND(J102="Incomplete",J103="Incomplete"),"Incomplete",IF(AND(J102="Other",J103="Other"),"Other",""))))))))))))</f>
        <v>Untraceable</v>
      </c>
      <c r="L102" s="170" t="str">
        <f>IF(K102="Untraceable","Ignore",IF(K102="Incomplete","Ignore",IF(K102="Other","Ignore","")))</f>
        <v>Ignore</v>
      </c>
      <c r="M102" s="17"/>
      <c r="N102" s="111" t="s">
        <v>53</v>
      </c>
      <c r="O102" s="166"/>
    </row>
    <row r="103" spans="1:15">
      <c r="A103" s="170"/>
      <c r="B103" s="170"/>
      <c r="C103" s="170"/>
      <c r="D103" s="21" t="s">
        <v>161</v>
      </c>
      <c r="E103" s="33" t="s">
        <v>24</v>
      </c>
      <c r="F103" s="25" t="str">
        <f>IF(D103="Amina",A102&amp;"_AZ",IF(D103="Perry",A102&amp;"_PB",IF(D103="Gina",A102&amp;"_GB",IF(D103="Cameron",A102&amp;"_CA",IF(D103="Bruno",A102&amp;"_BDS",IF(D103="Daniel",A102&amp;"_DR",IF(D103="Monet",A102&amp;"_MW","")))))))</f>
        <v>2017-02-22_R-004_BDS</v>
      </c>
      <c r="G103" s="34">
        <v>42836</v>
      </c>
      <c r="H103" s="33" t="s">
        <v>51</v>
      </c>
      <c r="I103" s="170"/>
      <c r="J103" s="33" t="s">
        <v>1</v>
      </c>
      <c r="K103" s="170"/>
      <c r="L103" s="170"/>
      <c r="M103" s="17"/>
      <c r="N103" s="111"/>
      <c r="O103" s="166"/>
    </row>
    <row r="104" spans="1:15">
      <c r="A104" s="172" t="s">
        <v>1277</v>
      </c>
      <c r="B104" s="170" t="s">
        <v>1278</v>
      </c>
      <c r="C104" s="170"/>
      <c r="D104" s="21" t="s">
        <v>32</v>
      </c>
      <c r="E104" s="33" t="s">
        <v>24</v>
      </c>
      <c r="F104" s="25" t="str">
        <f>IF(D104="Amina",A104&amp;"_AZ",IF(D104="Perry",A104&amp;"_PB",IF(D104="Gina",A104&amp;"_GB",IF(D104="Cameron",A104&amp;"_CA",IF(D104="Bruno",A104&amp;"_BDS",IF(D104="Daniel",A104&amp;"_DR",IF(D104="Monet",A104&amp;"_MW","")))))))</f>
        <v>2017-02-22_R-005_AZ</v>
      </c>
      <c r="G104" s="34">
        <v>42836</v>
      </c>
      <c r="H104" s="34">
        <v>42836</v>
      </c>
      <c r="I104" s="170" t="s">
        <v>51</v>
      </c>
      <c r="J104" s="33" t="s">
        <v>1</v>
      </c>
      <c r="K104" s="170" t="s">
        <v>2</v>
      </c>
      <c r="L104" s="170" t="str">
        <f>IF(K104="Untraceable","Ignore",IF(K104="Incomplete","Ignore",IF(K104="Other","Ignore","")))</f>
        <v>Ignore</v>
      </c>
      <c r="M104" s="17" t="s">
        <v>1279</v>
      </c>
      <c r="N104" s="111" t="s">
        <v>53</v>
      </c>
      <c r="O104" s="166"/>
    </row>
    <row r="105" spans="1:15">
      <c r="A105" s="170"/>
      <c r="B105" s="170"/>
      <c r="C105" s="170"/>
      <c r="D105" s="21" t="s">
        <v>113</v>
      </c>
      <c r="E105" s="33" t="s">
        <v>24</v>
      </c>
      <c r="F105" s="25" t="str">
        <f>IF(D105="Amina",A104&amp;"_AZ",IF(D105="Perry",A104&amp;"_PB",IF(D105="Gina",A104&amp;"_GB",IF(D105="Cameron",A104&amp;"_CA",IF(D105="Bruno",A104&amp;"_BDS",IF(D105="Daniel",A104&amp;"_DR",IF(D105="Monet",A104&amp;"_MW","")))))))</f>
        <v>2017-02-22_R-005_DR</v>
      </c>
      <c r="G105" s="34">
        <v>42837</v>
      </c>
      <c r="H105" s="33" t="s">
        <v>51</v>
      </c>
      <c r="I105" s="170"/>
      <c r="J105" s="33" t="s">
        <v>2</v>
      </c>
      <c r="K105" s="170"/>
      <c r="L105" s="170"/>
      <c r="M105" s="17" t="s">
        <v>1280</v>
      </c>
      <c r="N105" s="111"/>
      <c r="O105" s="166"/>
    </row>
    <row r="106" spans="1:15">
      <c r="A106" s="174" t="s">
        <v>1281</v>
      </c>
      <c r="B106" s="170" t="s">
        <v>1282</v>
      </c>
      <c r="C106" s="170" t="s">
        <v>1268</v>
      </c>
      <c r="D106" s="21" t="s">
        <v>30</v>
      </c>
      <c r="E106" s="33" t="s">
        <v>24</v>
      </c>
      <c r="F106" s="25" t="str">
        <f>IF(D106="Amina",A106&amp;"_AZ",IF(D106="Perry",A106&amp;"_PB",IF(D106="Gina",A106&amp;"_GB",IF(D106="Cameron",A106&amp;"_CA",IF(D106="Bruno",A106&amp;"_BDS",IF(D106="Daniel",A106&amp;"_DR",IF(D106="Monet",A106&amp;"_MW","")))))))</f>
        <v>2017-02-22_G-048_PB</v>
      </c>
      <c r="G106" s="34">
        <v>42836</v>
      </c>
      <c r="H106" s="33" t="s">
        <v>51</v>
      </c>
      <c r="I106" s="170" t="s">
        <v>51</v>
      </c>
      <c r="J106" s="33" t="s">
        <v>2</v>
      </c>
      <c r="K106" s="170"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Incomplete</v>
      </c>
      <c r="L106" s="170" t="str">
        <f>IF(K106="Untraceable","Ignore",IF(K106="Incomplete","Ignore",IF(K106="Other","Ignore","")))</f>
        <v>Ignore</v>
      </c>
      <c r="M106" s="17" t="s">
        <v>1283</v>
      </c>
      <c r="N106" s="111" t="s">
        <v>53</v>
      </c>
      <c r="O106" s="166"/>
    </row>
    <row r="107" spans="1:15">
      <c r="A107" s="175"/>
      <c r="B107" s="170"/>
      <c r="C107" s="170"/>
      <c r="D107" s="21" t="s">
        <v>113</v>
      </c>
      <c r="E107" s="33" t="s">
        <v>24</v>
      </c>
      <c r="F107" s="25" t="str">
        <f>IF(D107="Amina",A106&amp;"_AZ",IF(D107="Perry",A106&amp;"_PB",IF(D107="Gina",A106&amp;"_GB",IF(D107="Cameron",A106&amp;"_CA",IF(D107="Bruno",A106&amp;"_BDS",IF(D107="Daniel",A106&amp;"_DR",IF(D107="Monet",A106&amp;"_MW","")))))))</f>
        <v>2017-02-22_G-048_DR</v>
      </c>
      <c r="G107" s="34">
        <v>42839</v>
      </c>
      <c r="H107" s="34" t="s">
        <v>51</v>
      </c>
      <c r="I107" s="170"/>
      <c r="J107" s="33" t="s">
        <v>2</v>
      </c>
      <c r="K107" s="170"/>
      <c r="L107" s="170"/>
      <c r="M107" s="17" t="s">
        <v>1284</v>
      </c>
      <c r="N107" s="111"/>
      <c r="O107" s="166"/>
    </row>
    <row r="108" spans="1:15">
      <c r="A108" s="174" t="s">
        <v>1285</v>
      </c>
      <c r="B108" s="170" t="s">
        <v>1286</v>
      </c>
      <c r="C108" s="170"/>
      <c r="D108" s="21" t="s">
        <v>113</v>
      </c>
      <c r="E108" s="33" t="s">
        <v>24</v>
      </c>
      <c r="F108" s="25" t="str">
        <f>IF(D108="Amina",A108&amp;"_AZ",IF(D108="Perry",A108&amp;"_PB",IF(D108="Gina",A108&amp;"_GB",IF(D108="Cameron",A108&amp;"_CA",IF(D108="Bruno",A108&amp;"_BDS",IF(D108="Daniel",A108&amp;"_DR",IF(D108="Monet",A108&amp;"_MW","")))))))</f>
        <v>2017-02-22_G-049_DR</v>
      </c>
      <c r="G108" s="34">
        <v>42839</v>
      </c>
      <c r="H108" s="34">
        <v>42843</v>
      </c>
      <c r="I108" s="172">
        <v>42877</v>
      </c>
      <c r="J108" s="33" t="str">
        <f>IF(AND(NOT(OR(G108="",G108="Ø")),H108=""),"In Progress",IF(AND(NOT(OR(H108="Ø",H108="")),NOT(OR(G108="Ø",G108=""))),"Completed",""))</f>
        <v>Completed</v>
      </c>
      <c r="K108" s="170" t="s">
        <v>2</v>
      </c>
      <c r="L108" s="170" t="s">
        <v>190</v>
      </c>
      <c r="M108" s="17" t="s">
        <v>1287</v>
      </c>
      <c r="N108" s="111" t="s">
        <v>53</v>
      </c>
      <c r="O108" s="166"/>
    </row>
    <row r="109" spans="1:15">
      <c r="A109" s="175"/>
      <c r="B109" s="170"/>
      <c r="C109" s="170"/>
      <c r="D109" s="21" t="s">
        <v>27</v>
      </c>
      <c r="E109" s="33" t="s">
        <v>24</v>
      </c>
      <c r="F109" s="25" t="str">
        <f>IF(D109="Amina",A108&amp;"_AZ",IF(D109="Perry",A108&amp;"_PB",IF(D109="Gina",A108&amp;"_GB",IF(D109="Cameron",A108&amp;"_CA",IF(D109="Bruno",A108&amp;"_BDS",IF(D109="Daniel",A108&amp;"_DR",IF(D109="Monet",A108&amp;"_MW","")))))))</f>
        <v>2017-02-22_G-049_GB</v>
      </c>
      <c r="G109" s="34">
        <v>42850</v>
      </c>
      <c r="H109" s="34">
        <v>42850</v>
      </c>
      <c r="I109" s="170"/>
      <c r="J109" s="33" t="str">
        <f>IF(AND(NOT(OR(G109="",G109="Ø")),H109=""),"In Progress",IF(AND(NOT(OR(H109="Ø",H109="")),NOT(OR(G109="Ø",G109=""))),"Completed",""))</f>
        <v>Completed</v>
      </c>
      <c r="K109" s="170"/>
      <c r="L109" s="170"/>
      <c r="M109" s="17" t="s">
        <v>1288</v>
      </c>
      <c r="N109" s="111"/>
      <c r="O109" s="166"/>
    </row>
    <row r="110" spans="1:15">
      <c r="A110" s="174" t="s">
        <v>1289</v>
      </c>
      <c r="B110" s="170" t="s">
        <v>1290</v>
      </c>
      <c r="C110" s="170"/>
      <c r="D110" s="21" t="s">
        <v>113</v>
      </c>
      <c r="E110" s="33" t="s">
        <v>24</v>
      </c>
      <c r="F110" s="25" t="str">
        <f>IF(D110="Amina",A110&amp;"_AZ",IF(D110="Perry",A110&amp;"_PB",IF(D110="Gina",A110&amp;"_GB",IF(D110="Cameron",A110&amp;"_CA",IF(D110="Bruno",A110&amp;"_BDS",IF(D110="Daniel",A110&amp;"_DR",IF(D110="Monet",A110&amp;"_MW","")))))))</f>
        <v>2017-02-22_G-050_DR</v>
      </c>
      <c r="G110" s="34">
        <v>42839</v>
      </c>
      <c r="H110" s="34">
        <v>42839</v>
      </c>
      <c r="I110" s="172">
        <v>42850</v>
      </c>
      <c r="J110" s="33" t="str">
        <f>IF(AND(NOT(OR(G110="",G110="Ø")),H110=""),"In Progress",IF(AND(NOT(OR(H110="Ø",H110="")),NOT(OR(G110="Ø",G110=""))),"Completed",""))</f>
        <v>Completed</v>
      </c>
      <c r="K110" s="170" t="s">
        <v>2</v>
      </c>
      <c r="L110" s="170" t="s">
        <v>190</v>
      </c>
      <c r="M110" s="17" t="s">
        <v>1291</v>
      </c>
      <c r="N110" s="111" t="s">
        <v>53</v>
      </c>
      <c r="O110" s="166"/>
    </row>
    <row r="111" spans="1:15">
      <c r="A111" s="175"/>
      <c r="B111" s="170"/>
      <c r="C111" s="170"/>
      <c r="D111" s="21" t="s">
        <v>32</v>
      </c>
      <c r="E111" s="33" t="s">
        <v>24</v>
      </c>
      <c r="F111" s="25" t="str">
        <f>IF(D111="Amina",A110&amp;"_AZ",IF(D111="Perry",A110&amp;"_PB",IF(D111="Gina",A110&amp;"_GB",IF(D111="Cameron",A110&amp;"_CA",IF(D111="Bruno",A110&amp;"_BDS",IF(D111="Daniel",A110&amp;"_DR",IF(D111="Monet",A110&amp;"_MW","")))))))</f>
        <v>2017-02-22_G-050_AZ</v>
      </c>
      <c r="G111" s="34">
        <v>42850</v>
      </c>
      <c r="H111" s="34">
        <v>42850</v>
      </c>
      <c r="I111" s="170"/>
      <c r="J111" s="33" t="str">
        <f>IF(AND(NOT(OR(G111="",G111="Ø")),H111=""),"In Progress",IF(AND(NOT(OR(H111="Ø",H111="")),NOT(OR(G111="Ø",G111=""))),"Completed",""))</f>
        <v>Completed</v>
      </c>
      <c r="K111" s="170"/>
      <c r="L111" s="170"/>
      <c r="M111" s="17" t="s">
        <v>1292</v>
      </c>
      <c r="N111" s="111"/>
      <c r="O111" s="166"/>
    </row>
    <row r="112" spans="1:15">
      <c r="A112" s="174" t="s">
        <v>1293</v>
      </c>
      <c r="B112" s="170" t="s">
        <v>1294</v>
      </c>
      <c r="C112" s="170"/>
      <c r="D112" s="21" t="s">
        <v>113</v>
      </c>
      <c r="E112" s="33" t="s">
        <v>24</v>
      </c>
      <c r="F112" s="25" t="str">
        <f>IF(D112="Amina",A112&amp;"_AZ",IF(D112="Perry",A112&amp;"_PB",IF(D112="Gina",A112&amp;"_GB",IF(D112="Cameron",A112&amp;"_CA",IF(D112="Bruno",A112&amp;"_BDS",IF(D112="Daniel",A112&amp;"_DR",IF(D112="Monet",A112&amp;"_MW","")))))))</f>
        <v>2017-02-22_G-051_DR</v>
      </c>
      <c r="G112" s="34">
        <v>42839</v>
      </c>
      <c r="H112" s="33" t="s">
        <v>51</v>
      </c>
      <c r="I112" s="170" t="s">
        <v>51</v>
      </c>
      <c r="J112" s="33" t="s">
        <v>2</v>
      </c>
      <c r="K112" s="170" t="str">
        <f>IF(OR(J112="In Progress",J113="In Progress"),"In Progress",IF(OR(AND(J112="Completed",J113="Untraceable"),AND(J112="Untraceable",J113="Completed")),"Review",IF(OR(AND(J112="Completed",J113="Incomplete"),AND(J112="Incomplete",J113="Completed")),"Review",IF(OR(AND(J112="Completed",J113="Other"),AND(J112="Other",J113="Completed")),"Review",IF(OR(AND(J112="Incomplete",J113="Untraceable"),AND(J112="Untraceable",J113="Incomplete")),"Review",IF(OR(AND(J112="Other",J113="Untraceable"),AND(J112="Untraceable",J113="Other")),"Review",IF(OR(AND(J112="Incomplete",J113="Other"),AND(J112="Other",J113="Incomplete")),"Review",IF(AND(NOT(OR(H112="Ø",H112="")),NOT(OR(H113="Ø",H113="")),I112=""),"In Progress",IF(AND(J112="Untraceable",J113="Untraceable"),"Untraceable",IF(AND(NOT(OR(H112="Ø",H112="")),NOT(OR(H113="Ø",H113="")),NOT(OR(I112="Ø",I112=""))),"Completed",IF(AND(J112="Incomplete",J113="Incomplete"),"Incomplete",IF(AND(J112="Other",J113="Other"),"Other",""))))))))))))</f>
        <v>Incomplete</v>
      </c>
      <c r="L112" s="170" t="str">
        <f>IF(K112="Untraceable","Ignore",IF(K112="Incomplete","Ignore",IF(K112="Other","Ignore","")))</f>
        <v>Ignore</v>
      </c>
      <c r="M112" s="17" t="s">
        <v>1295</v>
      </c>
      <c r="N112" s="111" t="s">
        <v>53</v>
      </c>
      <c r="O112" s="166"/>
    </row>
    <row r="113" spans="1:15">
      <c r="A113" s="175"/>
      <c r="B113" s="170"/>
      <c r="C113" s="170"/>
      <c r="D113" s="21" t="s">
        <v>32</v>
      </c>
      <c r="E113" s="33" t="s">
        <v>24</v>
      </c>
      <c r="F113" s="25" t="str">
        <f>IF(D113="Amina",A112&amp;"_AZ",IF(D113="Perry",A112&amp;"_PB",IF(D113="Gina",A112&amp;"_GB",IF(D113="Cameron",A112&amp;"_CA",IF(D113="Bruno",A112&amp;"_BDS",IF(D113="Daniel",A112&amp;"_DR",IF(D113="Monet",A112&amp;"_MW","")))))))</f>
        <v>2017-02-22_G-051_AZ</v>
      </c>
      <c r="G113" s="34">
        <v>42850</v>
      </c>
      <c r="H113" s="33" t="s">
        <v>51</v>
      </c>
      <c r="I113" s="170"/>
      <c r="J113" s="33" t="s">
        <v>2</v>
      </c>
      <c r="K113" s="170"/>
      <c r="L113" s="170"/>
      <c r="M113" s="17" t="s">
        <v>1296</v>
      </c>
      <c r="N113" s="111"/>
      <c r="O113" s="166"/>
    </row>
    <row r="114" spans="1:15">
      <c r="A114" s="174" t="s">
        <v>1297</v>
      </c>
      <c r="B114" s="170" t="s">
        <v>1298</v>
      </c>
      <c r="C114" s="170"/>
      <c r="D114" s="21" t="s">
        <v>113</v>
      </c>
      <c r="E114" s="33" t="s">
        <v>24</v>
      </c>
      <c r="F114" s="25" t="str">
        <f>IF(D114="Amina",A114&amp;"_AZ",IF(D114="Perry",A114&amp;"_PB",IF(D114="Gina",A114&amp;"_GB",IF(D114="Cameron",A114&amp;"_CA",IF(D114="Bruno",A114&amp;"_BDS",IF(D114="Daniel",A114&amp;"_DR",IF(D114="Monet",A114&amp;"_MW","")))))))</f>
        <v>2017-02-22_G-052_DR</v>
      </c>
      <c r="G114" s="34">
        <v>42839</v>
      </c>
      <c r="H114" s="33" t="s">
        <v>51</v>
      </c>
      <c r="I114" s="170" t="s">
        <v>51</v>
      </c>
      <c r="J114" s="33" t="s">
        <v>2</v>
      </c>
      <c r="K114" s="170" t="str">
        <f>IF(OR(J114="In Progress",J115="In Progress"),"In Progress",IF(OR(AND(J114="Completed",J115="Untraceable"),AND(J114="Untraceable",J115="Completed")),"Review",IF(OR(AND(J114="Completed",J115="Incomplete"),AND(J114="Incomplete",J115="Completed")),"Review",IF(OR(AND(J114="Completed",J115="Other"),AND(J114="Other",J115="Completed")),"Review",IF(OR(AND(J114="Incomplete",J115="Untraceable"),AND(J114="Untraceable",J115="Incomplete")),"Review",IF(OR(AND(J114="Other",J115="Untraceable"),AND(J114="Untraceable",J115="Other")),"Review",IF(OR(AND(J114="Incomplete",J115="Other"),AND(J114="Other",J115="Incomplete")),"Review",IF(AND(NOT(OR(H114="Ø",H114="")),NOT(OR(H115="Ø",H115="")),I114=""),"In Progress",IF(AND(J114="Untraceable",J115="Untraceable"),"Untraceable",IF(AND(NOT(OR(H114="Ø",H114="")),NOT(OR(H115="Ø",H115="")),NOT(OR(I114="Ø",I114=""))),"Completed",IF(AND(J114="Incomplete",J115="Incomplete"),"Incomplete",IF(AND(J114="Other",J115="Other"),"Other",""))))))))))))</f>
        <v>Incomplete</v>
      </c>
      <c r="L114" s="170" t="str">
        <f>IF(K114="Untraceable","Ignore",IF(K114="Incomplete","Ignore",IF(K114="Other","Ignore","")))</f>
        <v>Ignore</v>
      </c>
      <c r="M114" s="17" t="s">
        <v>1299</v>
      </c>
      <c r="N114" s="111" t="s">
        <v>53</v>
      </c>
      <c r="O114" s="166"/>
    </row>
    <row r="115" spans="1:15">
      <c r="A115" s="175"/>
      <c r="B115" s="170"/>
      <c r="C115" s="170"/>
      <c r="D115" s="21" t="s">
        <v>187</v>
      </c>
      <c r="E115" s="33" t="s">
        <v>24</v>
      </c>
      <c r="F115" s="25" t="str">
        <f>IF(D115="Amina",A114&amp;"_AZ",IF(D115="Perry",A114&amp;"_PB",IF(D115="Gina",A114&amp;"_GB",IF(D115="Cameron",A114&amp;"_CA",IF(D115="Bruno",A114&amp;"_BDS",IF(D115="Daniel",A114&amp;"_DR",IF(D115="Monet",A114&amp;"_MW","")))))))</f>
        <v>2017-02-22_G-052_MW</v>
      </c>
      <c r="G115" s="34">
        <v>42842</v>
      </c>
      <c r="H115" s="33"/>
      <c r="I115" s="170"/>
      <c r="J115" s="33" t="s">
        <v>2</v>
      </c>
      <c r="K115" s="170"/>
      <c r="L115" s="170"/>
      <c r="M115" s="17"/>
      <c r="N115" s="111"/>
      <c r="O115" s="166"/>
    </row>
    <row r="116" spans="1:15">
      <c r="A116" s="174" t="s">
        <v>1300</v>
      </c>
      <c r="B116" s="170" t="s">
        <v>1301</v>
      </c>
      <c r="C116" s="170"/>
      <c r="D116" s="21" t="s">
        <v>113</v>
      </c>
      <c r="E116" s="33" t="s">
        <v>24</v>
      </c>
      <c r="F116" s="25" t="str">
        <f>IF(D116="Amina",A116&amp;"_AZ",IF(D116="Perry",A116&amp;"_PB",IF(D116="Gina",A116&amp;"_GB",IF(D116="Cameron",A116&amp;"_CA",IF(D116="Bruno",A116&amp;"_BDS",IF(D116="Daniel",A116&amp;"_DR",IF(D116="Monet",A116&amp;"_MW","")))))))</f>
        <v>2017-02-22_G-053_DR</v>
      </c>
      <c r="G116" s="34">
        <v>42839</v>
      </c>
      <c r="H116" s="33" t="s">
        <v>51</v>
      </c>
      <c r="I116" s="170" t="s">
        <v>51</v>
      </c>
      <c r="J116" s="33" t="s">
        <v>2</v>
      </c>
      <c r="K116" s="170" t="str">
        <f>IF(OR(J116="In Progress",J117="In Progress"),"In Progress",IF(OR(AND(J116="Completed",J117="Untraceable"),AND(J116="Untraceable",J117="Completed")),"Review",IF(OR(AND(J116="Completed",J117="Incomplete"),AND(J116="Incomplete",J117="Completed")),"Review",IF(OR(AND(J116="Completed",J117="Other"),AND(J116="Other",J117="Completed")),"Review",IF(OR(AND(J116="Incomplete",J117="Untraceable"),AND(J116="Untraceable",J117="Incomplete")),"Review",IF(OR(AND(J116="Other",J117="Untraceable"),AND(J116="Untraceable",J117="Other")),"Review",IF(OR(AND(J116="Incomplete",J117="Other"),AND(J116="Other",J117="Incomplete")),"Review",IF(AND(NOT(OR(H116="Ø",H116="")),NOT(OR(H117="Ø",H117="")),I116=""),"In Progress",IF(AND(J116="Untraceable",J117="Untraceable"),"Untraceable",IF(AND(NOT(OR(H116="Ø",H116="")),NOT(OR(H117="Ø",H117="")),NOT(OR(I116="Ø",I116=""))),"Completed",IF(AND(J116="Incomplete",J117="Incomplete"),"Incomplete",IF(AND(J116="Other",J117="Other"),"Other",""))))))))))))</f>
        <v>Incomplete</v>
      </c>
      <c r="L116" s="170" t="str">
        <f>IF(K116="Untraceable","Ignore",IF(K116="Incomplete","Ignore",IF(K116="Other","Ignore","")))</f>
        <v>Ignore</v>
      </c>
      <c r="M116" s="17" t="s">
        <v>1295</v>
      </c>
      <c r="N116" s="111" t="s">
        <v>53</v>
      </c>
      <c r="O116" s="166"/>
    </row>
    <row r="117" spans="1:15">
      <c r="A117" s="175"/>
      <c r="B117" s="170"/>
      <c r="C117" s="170"/>
      <c r="D117" s="21" t="s">
        <v>187</v>
      </c>
      <c r="E117" s="33" t="s">
        <v>24</v>
      </c>
      <c r="F117" s="25" t="str">
        <f>IF(D117="Amina",A116&amp;"_AZ",IF(D117="Perry",A116&amp;"_PB",IF(D117="Gina",A116&amp;"_GB",IF(D117="Cameron",A116&amp;"_CA",IF(D117="Bruno",A116&amp;"_BDS",IF(D117="Daniel",A116&amp;"_DR",IF(D117="Monet",A116&amp;"_MW","")))))))</f>
        <v>2017-02-22_G-053_MW</v>
      </c>
      <c r="G117" s="34">
        <v>42843</v>
      </c>
      <c r="H117" s="33" t="s">
        <v>51</v>
      </c>
      <c r="I117" s="170"/>
      <c r="J117" s="33" t="s">
        <v>2</v>
      </c>
      <c r="K117" s="170"/>
      <c r="L117" s="170"/>
      <c r="M117" s="17"/>
      <c r="N117" s="111"/>
      <c r="O117" s="166"/>
    </row>
    <row r="118" spans="1:15">
      <c r="A118" s="174" t="s">
        <v>1302</v>
      </c>
      <c r="B118" s="170" t="s">
        <v>1303</v>
      </c>
      <c r="C118" s="170"/>
      <c r="D118" s="21" t="s">
        <v>113</v>
      </c>
      <c r="E118" s="33" t="s">
        <v>24</v>
      </c>
      <c r="F118" s="25" t="str">
        <f>IF(D118="Amina",A118&amp;"_AZ",IF(D118="Perry",A118&amp;"_PB",IF(D118="Gina",A118&amp;"_GB",IF(D118="Cameron",A118&amp;"_CA",IF(D118="Bruno",A118&amp;"_BDS",IF(D118="Daniel",A118&amp;"_DR",IF(D118="Monet",A118&amp;"_MW","")))))))</f>
        <v>2017-02-22_G-054_DR</v>
      </c>
      <c r="G118" s="34">
        <v>42839</v>
      </c>
      <c r="H118" s="33" t="s">
        <v>51</v>
      </c>
      <c r="I118" s="170" t="s">
        <v>51</v>
      </c>
      <c r="J118" s="33" t="s">
        <v>2</v>
      </c>
      <c r="K118" s="170" t="str">
        <f>IF(OR(J118="In Progress",J119="In Progress"),"In Progress",IF(OR(AND(J118="Completed",J119="Untraceable"),AND(J118="Untraceable",J119="Completed")),"Review",IF(OR(AND(J118="Completed",J119="Incomplete"),AND(J118="Incomplete",J119="Completed")),"Review",IF(OR(AND(J118="Completed",J119="Other"),AND(J118="Other",J119="Completed")),"Review",IF(OR(AND(J118="Incomplete",J119="Untraceable"),AND(J118="Untraceable",J119="Incomplete")),"Review",IF(OR(AND(J118="Other",J119="Untraceable"),AND(J118="Untraceable",J119="Other")),"Review",IF(OR(AND(J118="Incomplete",J119="Other"),AND(J118="Other",J119="Incomplete")),"Review",IF(AND(NOT(OR(H118="Ø",H118="")),NOT(OR(H119="Ø",H119="")),I118=""),"In Progress",IF(AND(J118="Untraceable",J119="Untraceable"),"Untraceable",IF(AND(NOT(OR(H118="Ø",H118="")),NOT(OR(H119="Ø",H119="")),NOT(OR(I118="Ø",I118=""))),"Completed",IF(AND(J118="Incomplete",J119="Incomplete"),"Incomplete",IF(AND(J118="Other",J119="Other"),"Other",""))))))))))))</f>
        <v>Incomplete</v>
      </c>
      <c r="L118" s="170" t="str">
        <f>IF(K118="Untraceable","Ignore",IF(K118="Incomplete","Ignore",IF(K118="Other","Ignore","")))</f>
        <v>Ignore</v>
      </c>
      <c r="M118" s="17" t="s">
        <v>1295</v>
      </c>
      <c r="N118" s="111" t="s">
        <v>53</v>
      </c>
      <c r="O118" s="166"/>
    </row>
    <row r="119" spans="1:15">
      <c r="A119" s="175"/>
      <c r="B119" s="170"/>
      <c r="C119" s="170"/>
      <c r="D119" s="21" t="s">
        <v>32</v>
      </c>
      <c r="E119" s="33" t="s">
        <v>24</v>
      </c>
      <c r="F119" s="25" t="str">
        <f>IF(D119="Amina",A118&amp;"_AZ",IF(D119="Perry",A118&amp;"_PB",IF(D119="Gina",A118&amp;"_GB",IF(D119="Cameron",A118&amp;"_CA",IF(D119="Bruno",A118&amp;"_BDS",IF(D119="Daniel",A118&amp;"_DR",IF(D119="Monet",A118&amp;"_MW","")))))))</f>
        <v>2017-02-22_G-054_AZ</v>
      </c>
      <c r="G119" s="34">
        <v>42849</v>
      </c>
      <c r="H119" s="33" t="s">
        <v>51</v>
      </c>
      <c r="I119" s="170"/>
      <c r="J119" s="33" t="s">
        <v>2</v>
      </c>
      <c r="K119" s="170"/>
      <c r="L119" s="170"/>
      <c r="M119" s="17" t="s">
        <v>1304</v>
      </c>
      <c r="N119" s="111"/>
      <c r="O119" s="166"/>
    </row>
    <row r="120" spans="1:15">
      <c r="A120" s="174" t="s">
        <v>1305</v>
      </c>
      <c r="B120" s="170" t="s">
        <v>1306</v>
      </c>
      <c r="C120" s="170"/>
      <c r="D120" s="21" t="s">
        <v>27</v>
      </c>
      <c r="E120" s="33" t="s">
        <v>24</v>
      </c>
      <c r="F120" s="25" t="str">
        <f>IF(D120="Amina",A120&amp;"_AZ",IF(D120="Perry",A120&amp;"_PB",IF(D120="Gina",A120&amp;"_GB",IF(D120="Cameron",A120&amp;"_CA",IF(D120="Bruno",A120&amp;"_BDS",IF(D120="Daniel",A120&amp;"_DR",IF(D120="Monet",A120&amp;"_MW","")))))))</f>
        <v>2017-02-22_G-055_GB</v>
      </c>
      <c r="G120" s="34">
        <v>42842</v>
      </c>
      <c r="H120" s="34" t="s">
        <v>51</v>
      </c>
      <c r="I120" s="170" t="s">
        <v>51</v>
      </c>
      <c r="J120" s="33" t="s">
        <v>1</v>
      </c>
      <c r="K120" s="170" t="str">
        <f>IF(OR(J120="In Progress",J121="In Progress"),"In Progress",IF(OR(AND(J120="Completed",J121="Untraceable"),AND(J120="Untraceable",J121="Completed")),"Review",IF(OR(AND(J120="Completed",J121="Incomplete"),AND(J120="Incomplete",J121="Completed")),"Review",IF(OR(AND(J120="Completed",J121="Other"),AND(J120="Other",J121="Completed")),"Review",IF(OR(AND(J120="Incomplete",J121="Untraceable"),AND(J120="Untraceable",J121="Incomplete")),"Review",IF(OR(AND(J120="Other",J121="Untraceable"),AND(J120="Untraceable",J121="Other")),"Review",IF(OR(AND(J120="Incomplete",J121="Other"),AND(J120="Other",J121="Incomplete")),"Review",IF(AND(NOT(OR(H120="Ø",H120="")),NOT(OR(H121="Ø",H121="")),I120=""),"In Progress",IF(AND(J120="Untraceable",J121="Untraceable"),"Untraceable",IF(AND(NOT(OR(H120="Ø",H120="")),NOT(OR(H121="Ø",H121="")),NOT(OR(I120="Ø",I120=""))),"Completed",IF(AND(J120="Incomplete",J121="Incomplete"),"Incomplete",IF(AND(J120="Other",J121="Other"),"Other",""))))))))))))</f>
        <v>Untraceable</v>
      </c>
      <c r="L120" s="170" t="s">
        <v>190</v>
      </c>
      <c r="M120" s="17" t="s">
        <v>1307</v>
      </c>
      <c r="N120" s="111" t="s">
        <v>53</v>
      </c>
      <c r="O120" s="166"/>
    </row>
    <row r="121" spans="1:15">
      <c r="A121" s="175"/>
      <c r="B121" s="170"/>
      <c r="C121" s="170"/>
      <c r="D121" s="21" t="s">
        <v>113</v>
      </c>
      <c r="E121" s="33" t="s">
        <v>24</v>
      </c>
      <c r="F121" s="25" t="str">
        <f>IF(D121="Amina",A120&amp;"_AZ",IF(D121="Perry",A120&amp;"_PB",IF(D121="Gina",A120&amp;"_GB",IF(D121="Cameron",A120&amp;"_CA",IF(D121="Bruno",A120&amp;"_BDS",IF(D121="Daniel",A120&amp;"_DR",IF(D121="Monet",A120&amp;"_MW","")))))))</f>
        <v>2017-02-22_G-055_DR</v>
      </c>
      <c r="G121" s="34">
        <v>42845</v>
      </c>
      <c r="H121" s="33" t="s">
        <v>51</v>
      </c>
      <c r="I121" s="170"/>
      <c r="J121" s="33" t="s">
        <v>1</v>
      </c>
      <c r="K121" s="170"/>
      <c r="L121" s="170"/>
      <c r="M121" s="17"/>
      <c r="N121" s="111"/>
      <c r="O121" s="166"/>
    </row>
    <row r="122" spans="1:15">
      <c r="A122" s="174" t="s">
        <v>1308</v>
      </c>
      <c r="B122" s="170" t="s">
        <v>1309</v>
      </c>
      <c r="C122" s="170"/>
      <c r="D122" s="21" t="s">
        <v>113</v>
      </c>
      <c r="E122" s="33" t="s">
        <v>24</v>
      </c>
      <c r="F122" s="25" t="str">
        <f>IF(D122="Amina",A122&amp;"_AZ",IF(D122="Perry",A122&amp;"_PB",IF(D122="Gina",A122&amp;"_GB",IF(D122="Cameron",A122&amp;"_CA",IF(D122="Bruno",A122&amp;"_BDS",IF(D122="Daniel",A122&amp;"_DR",IF(D122="Monet",A122&amp;"_MW","")))))))</f>
        <v>2017-02-22_G-056_DR</v>
      </c>
      <c r="G122" s="34">
        <v>42843</v>
      </c>
      <c r="H122" s="33" t="s">
        <v>51</v>
      </c>
      <c r="I122" s="170" t="s">
        <v>51</v>
      </c>
      <c r="J122" s="33" t="s">
        <v>1</v>
      </c>
      <c r="K122" s="170" t="str">
        <f>IF(OR(J122="In Progress",J123="In Progress"),"In Progress",IF(OR(AND(J122="Completed",J123="Untraceable"),AND(J122="Untraceable",J123="Completed")),"Review",IF(OR(AND(J122="Completed",J123="Incomplete"),AND(J122="Incomplete",J123="Completed")),"Review",IF(OR(AND(J122="Completed",J123="Other"),AND(J122="Other",J123="Completed")),"Review",IF(OR(AND(J122="Incomplete",J123="Untraceable"),AND(J122="Untraceable",J123="Incomplete")),"Review",IF(OR(AND(J122="Other",J123="Untraceable"),AND(J122="Untraceable",J123="Other")),"Review",IF(OR(AND(J122="Incomplete",J123="Other"),AND(J122="Other",J123="Incomplete")),"Review",IF(AND(NOT(OR(H122="Ø",H122="")),NOT(OR(H123="Ø",H123="")),I122=""),"In Progress",IF(AND(J122="Untraceable",J123="Untraceable"),"Untraceable",IF(AND(NOT(OR(H122="Ø",H122="")),NOT(OR(H123="Ø",H123="")),NOT(OR(I122="Ø",I122=""))),"Completed",IF(AND(J122="Incomplete",J123="Incomplete"),"Incomplete",IF(AND(J122="Other",J123="Other"),"Other",""))))))))))))</f>
        <v>Untraceable</v>
      </c>
      <c r="L122" s="170" t="str">
        <f>IF(K122="Untraceable","Ignore",IF(K122="Incomplete","Ignore",IF(K122="Other","Ignore","")))</f>
        <v>Ignore</v>
      </c>
      <c r="M122" s="17" t="s">
        <v>1310</v>
      </c>
      <c r="N122" s="111" t="s">
        <v>53</v>
      </c>
      <c r="O122" s="166"/>
    </row>
    <row r="123" spans="1:15">
      <c r="A123" s="175"/>
      <c r="B123" s="170"/>
      <c r="C123" s="170"/>
      <c r="D123" s="21" t="s">
        <v>32</v>
      </c>
      <c r="E123" s="33" t="s">
        <v>24</v>
      </c>
      <c r="F123" s="25" t="str">
        <f>IF(D123="Amina",A122&amp;"_AZ",IF(D123="Perry",A122&amp;"_PB",IF(D123="Gina",A122&amp;"_GB",IF(D123="Cameron",A122&amp;"_CA",IF(D123="Bruno",A122&amp;"_BDS",IF(D123="Daniel",A122&amp;"_DR",IF(D123="Monet",A122&amp;"_MW","")))))))</f>
        <v>2017-02-22_G-056_AZ</v>
      </c>
      <c r="G123" s="34">
        <v>42850</v>
      </c>
      <c r="H123" s="33" t="s">
        <v>51</v>
      </c>
      <c r="I123" s="170"/>
      <c r="J123" s="33" t="s">
        <v>1</v>
      </c>
      <c r="K123" s="170"/>
      <c r="L123" s="170"/>
      <c r="M123" s="17" t="s">
        <v>1311</v>
      </c>
      <c r="N123" s="111"/>
      <c r="O123" s="166"/>
    </row>
    <row r="124" spans="1:15">
      <c r="A124" s="174" t="s">
        <v>1312</v>
      </c>
      <c r="B124" s="170" t="s">
        <v>1313</v>
      </c>
      <c r="C124" s="170" t="s">
        <v>1112</v>
      </c>
      <c r="D124" s="21" t="s">
        <v>113</v>
      </c>
      <c r="E124" s="33" t="s">
        <v>24</v>
      </c>
      <c r="F124" s="25" t="str">
        <f>IF(D124="Amina",A124&amp;"_AZ",IF(D124="Perry",A124&amp;"_PB",IF(D124="Gina",A124&amp;"_GB",IF(D124="Cameron",A124&amp;"_CA",IF(D124="Bruno",A124&amp;"_BDS",IF(D124="Daniel",A124&amp;"_DR",IF(D124="Monet",A124&amp;"_MW","")))))))</f>
        <v>2017-02-22_G-057_DR</v>
      </c>
      <c r="G124" s="34">
        <v>42839</v>
      </c>
      <c r="H124" s="34">
        <v>42839</v>
      </c>
      <c r="I124" s="172">
        <v>42843</v>
      </c>
      <c r="J124" s="33" t="str">
        <f>IF(AND(NOT(OR(G124="",G124="Ø")),H124=""),"In Progress",IF(AND(NOT(OR(H124="Ø",H124="")),NOT(OR(G124="Ø",G124=""))),"Completed",""))</f>
        <v>Completed</v>
      </c>
      <c r="K124" s="170" t="str">
        <f>IF(OR(J124="In Progress",J125="In Progress"),"In Progress",IF(OR(AND(J124="Completed",J125="Untraceable"),AND(J124="Untraceable",J125="Completed")),"Review",IF(OR(AND(J124="Completed",J125="Incomplete"),AND(J124="Incomplete",J125="Completed")),"Review",IF(OR(AND(J124="Completed",J125="Other"),AND(J124="Other",J125="Completed")),"Review",IF(OR(AND(J124="Incomplete",J125="Untraceable"),AND(J124="Untraceable",J125="Incomplete")),"Review",IF(OR(AND(J124="Other",J125="Untraceable"),AND(J124="Untraceable",J125="Other")),"Review",IF(OR(AND(J124="Incomplete",J125="Other"),AND(J124="Other",J125="Incomplete")),"Review",IF(AND(NOT(OR(H124="Ø",H124="")),NOT(OR(H125="Ø",H125="")),I124=""),"In Progress",IF(AND(J124="Untraceable",J125="Untraceable"),"Untraceable",IF(AND(NOT(OR(H124="Ø",H124="")),NOT(OR(H125="Ø",H125="")),NOT(OR(I124="Ø",I124=""))),"Completed",IF(AND(J124="Incomplete",J125="Incomplete"),"Incomplete",IF(AND(J124="Other",J125="Other"),"Other",""))))))))))))</f>
        <v>Completed</v>
      </c>
      <c r="L124" s="170" t="s">
        <v>0</v>
      </c>
      <c r="M124" s="17" t="s">
        <v>1314</v>
      </c>
      <c r="N124" s="111" t="s">
        <v>25</v>
      </c>
      <c r="O124" s="166" t="s">
        <v>1315</v>
      </c>
    </row>
    <row r="125" spans="1:15">
      <c r="A125" s="175"/>
      <c r="B125" s="170"/>
      <c r="C125" s="170"/>
      <c r="D125" s="21" t="s">
        <v>187</v>
      </c>
      <c r="E125" s="33" t="s">
        <v>24</v>
      </c>
      <c r="F125" s="25" t="str">
        <f>IF(D125="Amina",A124&amp;"_AZ",IF(D125="Perry",A124&amp;"_PB",IF(D125="Gina",A124&amp;"_GB",IF(D125="Cameron",A124&amp;"_CA",IF(D125="Bruno",A124&amp;"_BDS",IF(D125="Daniel",A124&amp;"_DR",IF(D125="Monet",A124&amp;"_MW","")))))))</f>
        <v>2017-02-22_G-057_MW</v>
      </c>
      <c r="G125" s="34">
        <v>42839</v>
      </c>
      <c r="H125" s="34">
        <v>42839</v>
      </c>
      <c r="I125" s="170"/>
      <c r="J125" s="33" t="str">
        <f>IF(AND(NOT(OR(G125="",G125="Ø")),H125=""),"In Progress",IF(AND(NOT(OR(H125="Ø",H125="")),NOT(OR(G125="Ø",G125=""))),"Completed",""))</f>
        <v>Completed</v>
      </c>
      <c r="K125" s="170"/>
      <c r="L125" s="170"/>
      <c r="M125" s="17" t="s">
        <v>1316</v>
      </c>
      <c r="N125" s="111"/>
      <c r="O125" s="166"/>
    </row>
    <row r="126" spans="1:15">
      <c r="A126" s="174" t="s">
        <v>1317</v>
      </c>
      <c r="B126" s="170" t="s">
        <v>1318</v>
      </c>
      <c r="C126" s="170" t="s">
        <v>1112</v>
      </c>
      <c r="D126" s="21" t="s">
        <v>113</v>
      </c>
      <c r="E126" s="33" t="s">
        <v>24</v>
      </c>
      <c r="F126" s="25" t="str">
        <f>IF(D126="Amina",A126&amp;"_AZ",IF(D126="Perry",A126&amp;"_PB",IF(D126="Gina",A126&amp;"_GB",IF(D126="Cameron",A126&amp;"_CA",IF(D126="Bruno",A126&amp;"_BDS",IF(D126="Daniel",A126&amp;"_DR",IF(D126="Monet",A126&amp;"_MW","")))))))</f>
        <v>2017-02-22_G-058_DR</v>
      </c>
      <c r="G126" s="34">
        <v>42839</v>
      </c>
      <c r="H126" s="34">
        <v>42839</v>
      </c>
      <c r="I126" s="172">
        <v>42843</v>
      </c>
      <c r="J126" s="33" t="str">
        <f>IF(AND(NOT(OR(G126="",G126="Ø")),H126=""),"In Progress",IF(AND(NOT(OR(H126="Ø",H126="")),NOT(OR(G126="Ø",G126=""))),"Completed",""))</f>
        <v>Completed</v>
      </c>
      <c r="K126" s="170" t="str">
        <f>IF(OR(J126="In Progress",J127="In Progress"),"In Progress",IF(OR(AND(J126="Completed",J127="Untraceable"),AND(J126="Untraceable",J127="Completed")),"Review",IF(OR(AND(J126="Completed",J127="Incomplete"),AND(J126="Incomplete",J127="Completed")),"Review",IF(OR(AND(J126="Completed",J127="Other"),AND(J126="Other",J127="Completed")),"Review",IF(OR(AND(J126="Incomplete",J127="Untraceable"),AND(J126="Untraceable",J127="Incomplete")),"Review",IF(OR(AND(J126="Other",J127="Untraceable"),AND(J126="Untraceable",J127="Other")),"Review",IF(OR(AND(J126="Incomplete",J127="Other"),AND(J126="Other",J127="Incomplete")),"Review",IF(AND(NOT(OR(H126="Ø",H126="")),NOT(OR(H127="Ø",H127="")),I126=""),"In Progress",IF(AND(J126="Untraceable",J127="Untraceable"),"Untraceable",IF(AND(NOT(OR(H126="Ø",H126="")),NOT(OR(H127="Ø",H127="")),NOT(OR(I126="Ø",I126=""))),"Completed",IF(AND(J126="Incomplete",J127="Incomplete"),"Incomplete",IF(AND(J126="Other",J127="Other"),"Other",""))))))))))))</f>
        <v>Completed</v>
      </c>
      <c r="L126" s="170" t="s">
        <v>0</v>
      </c>
      <c r="M126" s="17"/>
      <c r="N126" s="111" t="s">
        <v>25</v>
      </c>
      <c r="O126" s="166" t="s">
        <v>1319</v>
      </c>
    </row>
    <row r="127" spans="1:15">
      <c r="A127" s="175"/>
      <c r="B127" s="170"/>
      <c r="C127" s="170"/>
      <c r="D127" s="21" t="s">
        <v>187</v>
      </c>
      <c r="E127" s="33" t="s">
        <v>24</v>
      </c>
      <c r="F127" s="25" t="str">
        <f>IF(D127="Amina",A126&amp;"_AZ",IF(D127="Perry",A126&amp;"_PB",IF(D127="Gina",A126&amp;"_GB",IF(D127="Cameron",A126&amp;"_CA",IF(D127="Bruno",A126&amp;"_BDS",IF(D127="Daniel",A126&amp;"_DR",IF(D127="Monet",A126&amp;"_MW","")))))))</f>
        <v>2017-02-22_G-058_MW</v>
      </c>
      <c r="G127" s="34">
        <v>42839</v>
      </c>
      <c r="H127" s="34">
        <v>42839</v>
      </c>
      <c r="I127" s="170"/>
      <c r="J127" s="33" t="str">
        <f>IF(AND(NOT(OR(G127="",G127="Ø")),H127=""),"In Progress",IF(AND(NOT(OR(H127="Ø",H127="")),NOT(OR(G127="Ø",G127=""))),"Completed",""))</f>
        <v>Completed</v>
      </c>
      <c r="K127" s="170"/>
      <c r="L127" s="170"/>
      <c r="M127" s="17" t="s">
        <v>1316</v>
      </c>
      <c r="N127" s="111"/>
      <c r="O127" s="166"/>
    </row>
    <row r="128" spans="1:15">
      <c r="A128" s="174" t="s">
        <v>1320</v>
      </c>
      <c r="B128" s="170" t="s">
        <v>1321</v>
      </c>
      <c r="C128" s="170" t="s">
        <v>1112</v>
      </c>
      <c r="D128" s="21" t="s">
        <v>113</v>
      </c>
      <c r="E128" s="33" t="s">
        <v>24</v>
      </c>
      <c r="F128" s="25" t="str">
        <f>IF(D128="Amina",A128&amp;"_AZ",IF(D128="Perry",A128&amp;"_PB",IF(D128="Gina",A128&amp;"_GB",IF(D128="Cameron",A128&amp;"_CA",IF(D128="Bruno",A128&amp;"_BDS",IF(D128="Daniel",A128&amp;"_DR",IF(D128="Monet",A128&amp;"_MW","")))))))</f>
        <v>2017-02-22_G-059_DR</v>
      </c>
      <c r="G128" s="34">
        <v>42842</v>
      </c>
      <c r="H128" s="34">
        <v>42842</v>
      </c>
      <c r="I128" s="172">
        <v>42843</v>
      </c>
      <c r="J128" s="33" t="str">
        <f>IF(AND(NOT(OR(G128="",G128="Ø")),H128=""),"In Progress",IF(AND(NOT(OR(H128="Ø",H128="")),NOT(OR(G128="Ø",G128=""))),"Completed",""))</f>
        <v>Completed</v>
      </c>
      <c r="K128" s="170" t="str">
        <f>IF(OR(J128="In Progress",J129="In Progress"),"In Progress",IF(OR(AND(J128="Completed",J129="Untraceable"),AND(J128="Untraceable",J129="Completed")),"Review",IF(OR(AND(J128="Completed",J129="Incomplete"),AND(J128="Incomplete",J129="Completed")),"Review",IF(OR(AND(J128="Completed",J129="Other"),AND(J128="Other",J129="Completed")),"Review",IF(OR(AND(J128="Incomplete",J129="Untraceable"),AND(J128="Untraceable",J129="Incomplete")),"Review",IF(OR(AND(J128="Other",J129="Untraceable"),AND(J128="Untraceable",J129="Other")),"Review",IF(OR(AND(J128="Incomplete",J129="Other"),AND(J128="Other",J129="Incomplete")),"Review",IF(AND(NOT(OR(H128="Ø",H128="")),NOT(OR(H129="Ø",H129="")),I128=""),"In Progress",IF(AND(J128="Untraceable",J129="Untraceable"),"Untraceable",IF(AND(NOT(OR(H128="Ø",H128="")),NOT(OR(H129="Ø",H129="")),NOT(OR(I128="Ø",I128=""))),"Completed",IF(AND(J128="Incomplete",J129="Incomplete"),"Incomplete",IF(AND(J128="Other",J129="Other"),"Other",""))))))))))))</f>
        <v>Completed</v>
      </c>
      <c r="L128" s="170" t="s">
        <v>0</v>
      </c>
      <c r="M128" s="17" t="s">
        <v>1316</v>
      </c>
      <c r="N128" s="111" t="s">
        <v>25</v>
      </c>
      <c r="O128" s="166" t="s">
        <v>1322</v>
      </c>
    </row>
    <row r="129" spans="1:15">
      <c r="A129" s="175"/>
      <c r="B129" s="170"/>
      <c r="C129" s="170"/>
      <c r="D129" s="21" t="s">
        <v>187</v>
      </c>
      <c r="E129" s="33" t="s">
        <v>24</v>
      </c>
      <c r="F129" s="25" t="str">
        <f>IF(D129="Amina",A128&amp;"_AZ",IF(D129="Perry",A128&amp;"_PB",IF(D129="Gina",A128&amp;"_GB",IF(D129="Cameron",A128&amp;"_CA",IF(D129="Bruno",A128&amp;"_BDS",IF(D129="Daniel",A128&amp;"_DR",IF(D129="Monet",A128&amp;"_MW","")))))))</f>
        <v>2017-02-22_G-059_MW</v>
      </c>
      <c r="G129" s="34">
        <v>42842</v>
      </c>
      <c r="H129" s="34">
        <v>42842</v>
      </c>
      <c r="I129" s="170"/>
      <c r="J129" s="33" t="str">
        <f>IF(AND(NOT(OR(G129="",G129="Ø")),H129=""),"In Progress",IF(AND(NOT(OR(H129="Ø",H129="")),NOT(OR(G129="Ø",G129=""))),"Completed",""))</f>
        <v>Completed</v>
      </c>
      <c r="K129" s="170"/>
      <c r="L129" s="170"/>
      <c r="M129" s="17"/>
      <c r="N129" s="111"/>
      <c r="O129" s="166"/>
    </row>
    <row r="130" spans="1:15">
      <c r="A130" s="174" t="s">
        <v>1323</v>
      </c>
      <c r="B130" s="170" t="s">
        <v>1324</v>
      </c>
      <c r="C130" s="170" t="s">
        <v>1112</v>
      </c>
      <c r="D130" s="21" t="s">
        <v>113</v>
      </c>
      <c r="E130" s="33" t="s">
        <v>24</v>
      </c>
      <c r="F130" s="25" t="str">
        <f>IF(D130="Amina",A130&amp;"_AZ",IF(D130="Perry",A130&amp;"_PB",IF(D130="Gina",A130&amp;"_GB",IF(D130="Cameron",A130&amp;"_CA",IF(D130="Bruno",A130&amp;"_BDS",IF(D130="Daniel",A130&amp;"_DR",IF(D130="Monet",A130&amp;"_MW","")))))))</f>
        <v>2017-02-22_G-060_DR</v>
      </c>
      <c r="G130" s="34">
        <v>42842</v>
      </c>
      <c r="H130" s="34">
        <v>42842</v>
      </c>
      <c r="I130" s="172">
        <v>42842</v>
      </c>
      <c r="J130" s="33" t="str">
        <f>IF(AND(NOT(OR(G130="",G130="Ø")),H130=""),"In Progress",IF(AND(NOT(OR(H130="Ø",H130="")),NOT(OR(G130="Ø",G130=""))),"Completed",""))</f>
        <v>Completed</v>
      </c>
      <c r="K130" s="170" t="str">
        <f>IF(OR(J130="In Progress",J131="In Progress"),"In Progress",IF(OR(AND(J130="Completed",J131="Untraceable"),AND(J130="Untraceable",J131="Completed")),"Review",IF(OR(AND(J130="Completed",J131="Incomplete"),AND(J130="Incomplete",J131="Completed")),"Review",IF(OR(AND(J130="Completed",J131="Other"),AND(J130="Other",J131="Completed")),"Review",IF(OR(AND(J130="Incomplete",J131="Untraceable"),AND(J130="Untraceable",J131="Incomplete")),"Review",IF(OR(AND(J130="Other",J131="Untraceable"),AND(J130="Untraceable",J131="Other")),"Review",IF(OR(AND(J130="Incomplete",J131="Other"),AND(J130="Other",J131="Incomplete")),"Review",IF(AND(NOT(OR(H130="Ø",H130="")),NOT(OR(H131="Ø",H131="")),I130=""),"In Progress",IF(AND(J130="Untraceable",J131="Untraceable"),"Untraceable",IF(AND(NOT(OR(H130="Ø",H130="")),NOT(OR(H131="Ø",H131="")),NOT(OR(I130="Ø",I130=""))),"Completed",IF(AND(J130="Incomplete",J131="Incomplete"),"Incomplete",IF(AND(J130="Other",J131="Other"),"Other",""))))))))))))</f>
        <v>Completed</v>
      </c>
      <c r="L130" s="170" t="s">
        <v>0</v>
      </c>
      <c r="M130" s="17"/>
      <c r="N130" s="111" t="s">
        <v>25</v>
      </c>
      <c r="O130" s="166" t="s">
        <v>1325</v>
      </c>
    </row>
    <row r="131" spans="1:15">
      <c r="A131" s="175"/>
      <c r="B131" s="170"/>
      <c r="C131" s="170"/>
      <c r="D131" s="21" t="s">
        <v>30</v>
      </c>
      <c r="E131" s="33" t="s">
        <v>24</v>
      </c>
      <c r="F131" s="25" t="str">
        <f>IF(D131="Amina",A130&amp;"_AZ",IF(D131="Perry",A130&amp;"_PB",IF(D131="Gina",A130&amp;"_GB",IF(D131="Cameron",A130&amp;"_CA",IF(D131="Bruno",A130&amp;"_BDS",IF(D131="Daniel",A130&amp;"_DR",IF(D131="Monet",A130&amp;"_MW","")))))))</f>
        <v>2017-02-22_G-060_PB</v>
      </c>
      <c r="G131" s="34">
        <v>42842</v>
      </c>
      <c r="H131" s="34">
        <v>42842</v>
      </c>
      <c r="I131" s="170"/>
      <c r="J131" s="33" t="str">
        <f>IF(AND(NOT(OR(G131="",G131="Ø")),H131=""),"In Progress",IF(AND(NOT(OR(H131="Ø",H131="")),NOT(OR(G131="Ø",G131=""))),"Completed",""))</f>
        <v>Completed</v>
      </c>
      <c r="K131" s="170"/>
      <c r="L131" s="170"/>
      <c r="M131" s="17" t="s">
        <v>1326</v>
      </c>
      <c r="N131" s="111"/>
      <c r="O131" s="166"/>
    </row>
    <row r="132" spans="1:15">
      <c r="A132" s="174" t="s">
        <v>1327</v>
      </c>
      <c r="B132" s="170" t="s">
        <v>1328</v>
      </c>
      <c r="C132" s="170" t="s">
        <v>1112</v>
      </c>
      <c r="D132" s="21" t="s">
        <v>30</v>
      </c>
      <c r="E132" s="33" t="s">
        <v>24</v>
      </c>
      <c r="F132" s="25" t="str">
        <f>IF(D132="Amina",A132&amp;"_AZ",IF(D132="Perry",A132&amp;"_PB",IF(D132="Gina",A132&amp;"_GB",IF(D132="Cameron",A132&amp;"_CA",IF(D132="Bruno",A132&amp;"_BDS",IF(D132="Daniel",A132&amp;"_DR",IF(D132="Monet",A132&amp;"_MW","")))))))</f>
        <v>2017-02-22_G-061_PB</v>
      </c>
      <c r="G132" s="34">
        <v>42838</v>
      </c>
      <c r="H132" s="34">
        <v>42838</v>
      </c>
      <c r="I132" s="172">
        <v>42845</v>
      </c>
      <c r="J132" s="33" t="str">
        <f>IF(AND(NOT(OR(G132="",G132="Ø")),H132=""),"In Progress",IF(AND(NOT(OR(H132="Ø",H132="")),NOT(OR(G132="Ø",G132=""))),"Completed",""))</f>
        <v>Completed</v>
      </c>
      <c r="K132" s="170" t="str">
        <f>IF(OR(J132="In Progress",J133="In Progress"),"In Progress",IF(OR(AND(J132="Completed",J133="Untraceable"),AND(J132="Untraceable",J133="Completed")),"Review",IF(OR(AND(J132="Completed",J133="Incomplete"),AND(J132="Incomplete",J133="Completed")),"Review",IF(OR(AND(J132="Completed",J133="Other"),AND(J132="Other",J133="Completed")),"Review",IF(OR(AND(J132="Incomplete",J133="Untraceable"),AND(J132="Untraceable",J133="Incomplete")),"Review",IF(OR(AND(J132="Other",J133="Untraceable"),AND(J132="Untraceable",J133="Other")),"Review",IF(OR(AND(J132="Incomplete",J133="Other"),AND(J132="Other",J133="Incomplete")),"Review",IF(AND(NOT(OR(H132="Ø",H132="")),NOT(OR(H133="Ø",H133="")),I132=""),"In Progress",IF(AND(J132="Untraceable",J133="Untraceable"),"Untraceable",IF(AND(NOT(OR(H132="Ø",H132="")),NOT(OR(H133="Ø",H133="")),NOT(OR(I132="Ø",I132=""))),"Completed",IF(AND(J132="Incomplete",J133="Incomplete"),"Incomplete",IF(AND(J132="Other",J133="Other"),"Other",""))))))))))))</f>
        <v>Completed</v>
      </c>
      <c r="L132" s="170" t="s">
        <v>0</v>
      </c>
      <c r="M132" s="17" t="s">
        <v>1326</v>
      </c>
      <c r="N132" s="111" t="s">
        <v>25</v>
      </c>
      <c r="O132" s="166" t="s">
        <v>1329</v>
      </c>
    </row>
    <row r="133" spans="1:15">
      <c r="A133" s="175"/>
      <c r="B133" s="170"/>
      <c r="C133" s="170"/>
      <c r="D133" s="21" t="s">
        <v>113</v>
      </c>
      <c r="E133" s="33" t="s">
        <v>24</v>
      </c>
      <c r="F133" s="25" t="str">
        <f>IF(D133="Amina",A132&amp;"_AZ",IF(D133="Perry",A132&amp;"_PB",IF(D133="Gina",A132&amp;"_GB",IF(D133="Cameron",A132&amp;"_CA",IF(D133="Bruno",A132&amp;"_BDS",IF(D133="Daniel",A132&amp;"_DR",IF(D133="Monet",A132&amp;"_MW","")))))))</f>
        <v>2017-02-22_G-061_DR</v>
      </c>
      <c r="G133" s="34">
        <v>42842</v>
      </c>
      <c r="H133" s="34">
        <v>42842</v>
      </c>
      <c r="I133" s="170"/>
      <c r="J133" s="33" t="str">
        <f>IF(AND(NOT(OR(G133="",G133="Ø")),H133=""),"In Progress",IF(AND(NOT(OR(H133="Ø",H133="")),NOT(OR(G133="Ø",G133=""))),"Completed",""))</f>
        <v>Completed</v>
      </c>
      <c r="K133" s="170"/>
      <c r="L133" s="170"/>
      <c r="M133" s="17"/>
      <c r="N133" s="111"/>
      <c r="O133" s="166"/>
    </row>
    <row r="134" spans="1:15">
      <c r="A134" s="174" t="s">
        <v>1330</v>
      </c>
      <c r="B134" s="170" t="s">
        <v>1331</v>
      </c>
      <c r="C134" s="170" t="s">
        <v>1112</v>
      </c>
      <c r="D134" s="21" t="s">
        <v>187</v>
      </c>
      <c r="E134" s="33" t="s">
        <v>24</v>
      </c>
      <c r="F134" s="25" t="str">
        <f>IF(D134="Amina",A134&amp;"_AZ",IF(D134="Perry",A134&amp;"_PB",IF(D134="Gina",A134&amp;"_GB",IF(D134="Cameron",A134&amp;"_CA",IF(D134="Bruno",A134&amp;"_BDS",IF(D134="Daniel",A134&amp;"_DR",IF(D134="Monet",A134&amp;"_MW","")))))))</f>
        <v>2017-02-22_G-062_MW</v>
      </c>
      <c r="G134" s="34">
        <v>42839</v>
      </c>
      <c r="H134" s="34">
        <v>41743</v>
      </c>
      <c r="I134" s="172">
        <v>42844</v>
      </c>
      <c r="J134" s="33" t="str">
        <f>IF(AND(NOT(OR(G134="",G134="Ø")),H134=""),"In Progress",IF(AND(NOT(OR(H134="Ø",H134="")),NOT(OR(G134="Ø",G134=""))),"Completed",""))</f>
        <v>Completed</v>
      </c>
      <c r="K134" s="170" t="s">
        <v>0</v>
      </c>
      <c r="L134" s="170" t="s">
        <v>0</v>
      </c>
      <c r="M134" s="17"/>
      <c r="N134" s="111" t="s">
        <v>25</v>
      </c>
      <c r="O134" s="166" t="s">
        <v>1332</v>
      </c>
    </row>
    <row r="135" spans="1:15">
      <c r="A135" s="175"/>
      <c r="B135" s="170"/>
      <c r="C135" s="170"/>
      <c r="D135" s="21" t="s">
        <v>30</v>
      </c>
      <c r="E135" s="33" t="s">
        <v>24</v>
      </c>
      <c r="F135" s="25" t="str">
        <f>IF(D135="Amina",A134&amp;"_AZ",IF(D135="Perry",A134&amp;"_PB",IF(D135="Gina",A134&amp;"_GB",IF(D135="Cameron",A134&amp;"_CA",IF(D135="Bruno",A134&amp;"_BDS",IF(D135="Daniel",A134&amp;"_DR",IF(D135="Monet",A134&amp;"_MW","")))))))</f>
        <v>2017-02-22_G-062_PB</v>
      </c>
      <c r="G135" s="34">
        <v>42842</v>
      </c>
      <c r="H135" s="34">
        <v>42842</v>
      </c>
      <c r="I135" s="170"/>
      <c r="J135" s="33" t="str">
        <f>IF(AND(NOT(OR(G135="",G135="Ø")),H135=""),"In Progress",IF(AND(NOT(OR(H135="Ø",H135="")),NOT(OR(G135="Ø",G135=""))),"Completed",""))</f>
        <v>Completed</v>
      </c>
      <c r="K135" s="170"/>
      <c r="L135" s="170"/>
      <c r="M135" s="17" t="s">
        <v>1326</v>
      </c>
      <c r="N135" s="111"/>
      <c r="O135" s="166"/>
    </row>
    <row r="136" spans="1:15">
      <c r="A136" s="174" t="s">
        <v>1333</v>
      </c>
      <c r="B136" s="170" t="s">
        <v>1334</v>
      </c>
      <c r="C136" s="170" t="s">
        <v>1112</v>
      </c>
      <c r="D136" s="21" t="s">
        <v>30</v>
      </c>
      <c r="E136" s="33" t="s">
        <v>24</v>
      </c>
      <c r="F136" s="25" t="str">
        <f>IF(D136="Amina",A136&amp;"_AZ",IF(D136="Perry",A136&amp;"_PB",IF(D136="Gina",A136&amp;"_GB",IF(D136="Cameron",A136&amp;"_CA",IF(D136="Bruno",A136&amp;"_BDS",IF(D136="Daniel",A136&amp;"_DR",IF(D136="Monet",A136&amp;"_MW","")))))))</f>
        <v>2017-02-22_G-063_PB</v>
      </c>
      <c r="G136" s="34">
        <v>42838</v>
      </c>
      <c r="H136" s="34">
        <v>42838</v>
      </c>
      <c r="I136" s="172">
        <v>42838</v>
      </c>
      <c r="J136" s="33" t="str">
        <f>IF(AND(NOT(OR(G136="",G136="Ø")),H136=""),"In Progress",IF(AND(NOT(OR(H136="Ø",H136="")),NOT(OR(G136="Ø",G136=""))),"Completed",""))</f>
        <v>Completed</v>
      </c>
      <c r="K136" s="170" t="str">
        <f>IF(OR(J136="In Progress",J137="In Progress"),"In Progress",IF(OR(AND(J136="Completed",J137="Untraceable"),AND(J136="Untraceable",J137="Completed")),"Review",IF(OR(AND(J136="Completed",J137="Incomplete"),AND(J136="Incomplete",J137="Completed")),"Review",IF(OR(AND(J136="Completed",J137="Other"),AND(J136="Other",J137="Completed")),"Review",IF(OR(AND(J136="Incomplete",J137="Untraceable"),AND(J136="Untraceable",J137="Incomplete")),"Review",IF(OR(AND(J136="Other",J137="Untraceable"),AND(J136="Untraceable",J137="Other")),"Review",IF(OR(AND(J136="Incomplete",J137="Other"),AND(J136="Other",J137="Incomplete")),"Review",IF(AND(NOT(OR(H136="Ø",H136="")),NOT(OR(H137="Ø",H137="")),I136=""),"In Progress",IF(AND(J136="Untraceable",J137="Untraceable"),"Untraceable",IF(AND(NOT(OR(H136="Ø",H136="")),NOT(OR(H137="Ø",H137="")),NOT(OR(I136="Ø",I136=""))),"Completed",IF(AND(J136="Incomplete",J137="Incomplete"),"Incomplete",IF(AND(J136="Other",J137="Other"),"Other",""))))))))))))</f>
        <v>Completed</v>
      </c>
      <c r="L136" s="170" t="s">
        <v>0</v>
      </c>
      <c r="M136" s="17" t="s">
        <v>1326</v>
      </c>
      <c r="N136" s="111" t="s">
        <v>25</v>
      </c>
      <c r="O136" s="166" t="s">
        <v>1335</v>
      </c>
    </row>
    <row r="137" spans="1:15">
      <c r="A137" s="175"/>
      <c r="B137" s="170"/>
      <c r="C137" s="170"/>
      <c r="D137" s="21" t="s">
        <v>187</v>
      </c>
      <c r="E137" s="33" t="s">
        <v>24</v>
      </c>
      <c r="F137" s="25" t="str">
        <f>IF(D137="Amina",A136&amp;"_AZ",IF(D137="Perry",A136&amp;"_PB",IF(D137="Gina",A136&amp;"_GB",IF(D137="Cameron",A136&amp;"_CA",IF(D137="Bruno",A136&amp;"_BDS",IF(D137="Daniel",A136&amp;"_DR",IF(D137="Monet",A136&amp;"_MW","")))))))</f>
        <v>2017-02-22_G-063_MW</v>
      </c>
      <c r="G137" s="34">
        <v>42838</v>
      </c>
      <c r="H137" s="34">
        <v>42838</v>
      </c>
      <c r="I137" s="170"/>
      <c r="J137" s="33" t="s">
        <v>0</v>
      </c>
      <c r="K137" s="170"/>
      <c r="L137" s="170"/>
      <c r="M137" s="17"/>
      <c r="N137" s="111"/>
      <c r="O137" s="166"/>
    </row>
    <row r="138" spans="1:15">
      <c r="A138" s="174" t="s">
        <v>1336</v>
      </c>
      <c r="B138" s="170" t="s">
        <v>1337</v>
      </c>
      <c r="C138" s="170"/>
      <c r="D138" s="21" t="s">
        <v>187</v>
      </c>
      <c r="E138" s="33" t="s">
        <v>24</v>
      </c>
      <c r="F138" s="25" t="str">
        <f>IF(D138="Amina",A138&amp;"_AZ",IF(D138="Perry",A138&amp;"_PB",IF(D138="Gina",A138&amp;"_GB",IF(D138="Cameron",A138&amp;"_CA",IF(D138="Bruno",A138&amp;"_BDS",IF(D138="Daniel",A138&amp;"_DR",IF(D138="Monet",A138&amp;"_MW","")))))))</f>
        <v>2017-02-22_G-064_MW</v>
      </c>
      <c r="G138" s="34">
        <v>42838</v>
      </c>
      <c r="H138" s="34">
        <v>42840</v>
      </c>
      <c r="I138" s="170" t="s">
        <v>51</v>
      </c>
      <c r="J138" s="33" t="s">
        <v>0</v>
      </c>
      <c r="K138" s="170" t="s">
        <v>2</v>
      </c>
      <c r="L138" s="170" t="str">
        <f>IF(K138="Untraceable","Ignore",IF(K138="Incomplete","Ignore",IF(K138="Other","Ignore","")))</f>
        <v>Ignore</v>
      </c>
      <c r="M138" s="17" t="s">
        <v>1338</v>
      </c>
      <c r="N138" s="111" t="s">
        <v>53</v>
      </c>
      <c r="O138" s="166"/>
    </row>
    <row r="139" spans="1:15">
      <c r="A139" s="175"/>
      <c r="B139" s="170"/>
      <c r="C139" s="170"/>
      <c r="D139" s="21" t="s">
        <v>113</v>
      </c>
      <c r="E139" s="33" t="s">
        <v>24</v>
      </c>
      <c r="F139" s="25" t="str">
        <f>IF(D139="Amina",A138&amp;"_AZ",IF(D139="Perry",A138&amp;"_PB",IF(D139="Gina",A138&amp;"_GB",IF(D139="Cameron",A138&amp;"_CA",IF(D139="Bruno",A138&amp;"_BDS",IF(D139="Daniel",A138&amp;"_DR",IF(D139="Monet",A138&amp;"_MW","")))))))</f>
        <v>2017-02-22_G-064_DR</v>
      </c>
      <c r="G139" s="34">
        <v>42842</v>
      </c>
      <c r="H139" s="34">
        <v>42843</v>
      </c>
      <c r="I139" s="170"/>
      <c r="J139" s="33" t="str">
        <f>IF(AND(NOT(OR(G139="",G139="Ø")),H139=""),"In Progress",IF(AND(NOT(OR(H139="Ø",H139="")),NOT(OR(G139="Ø",G139=""))),"Completed",""))</f>
        <v>Completed</v>
      </c>
      <c r="K139" s="170"/>
      <c r="L139" s="170"/>
      <c r="M139" s="17"/>
      <c r="N139" s="111"/>
      <c r="O139" s="166"/>
    </row>
    <row r="140" spans="1:15">
      <c r="A140" s="174" t="s">
        <v>1339</v>
      </c>
      <c r="B140" s="170" t="s">
        <v>1340</v>
      </c>
      <c r="C140" s="170"/>
      <c r="D140" s="21" t="s">
        <v>187</v>
      </c>
      <c r="E140" s="33" t="s">
        <v>24</v>
      </c>
      <c r="F140" s="25" t="str">
        <f>IF(D140="Amina",A140&amp;"_AZ",IF(D140="Perry",A140&amp;"_PB",IF(D140="Gina",A140&amp;"_GB",IF(D140="Cameron",A140&amp;"_CA",IF(D140="Bruno",A140&amp;"_BDS",IF(D140="Daniel",A140&amp;"_DR",IF(D140="Monet",A140&amp;"_MW","")))))))</f>
        <v>2017-02-22_G-065_MW</v>
      </c>
      <c r="G140" s="34">
        <v>42838</v>
      </c>
      <c r="H140" s="34">
        <v>42838</v>
      </c>
      <c r="I140" s="172">
        <v>42844</v>
      </c>
      <c r="J140" s="33" t="str">
        <f>IF(AND(NOT(OR(G140="",G140="Ø")),H140=""),"In Progress",IF(AND(NOT(OR(H140="Ø",H140="")),NOT(OR(G140="Ø",G140=""))),"Completed",""))</f>
        <v>Completed</v>
      </c>
      <c r="K140" s="170" t="s">
        <v>2</v>
      </c>
      <c r="L140" s="170" t="s">
        <v>190</v>
      </c>
      <c r="M140" s="17" t="s">
        <v>1341</v>
      </c>
      <c r="N140" s="111" t="s">
        <v>53</v>
      </c>
      <c r="O140" s="166"/>
    </row>
    <row r="141" spans="1:15">
      <c r="A141" s="175"/>
      <c r="B141" s="170"/>
      <c r="C141" s="170"/>
      <c r="D141" s="21" t="s">
        <v>30</v>
      </c>
      <c r="E141" s="33" t="s">
        <v>24</v>
      </c>
      <c r="F141" s="25" t="str">
        <f>IF(D141="Amina",A140&amp;"_AZ",IF(D141="Perry",A140&amp;"_PB",IF(D141="Gina",A140&amp;"_GB",IF(D141="Cameron",A140&amp;"_CA",IF(D141="Bruno",A140&amp;"_BDS",IF(D141="Daniel",A140&amp;"_DR",IF(D141="Monet",A140&amp;"_MW","")))))))</f>
        <v>2017-02-22_G-065_PB</v>
      </c>
      <c r="G141" s="34">
        <v>42842</v>
      </c>
      <c r="H141" s="34">
        <v>42843</v>
      </c>
      <c r="I141" s="170"/>
      <c r="J141" s="33" t="str">
        <f>IF(AND(NOT(OR(G141="",G141="Ø")),H141=""),"In Progress",IF(AND(NOT(OR(H141="Ø",H141="")),NOT(OR(G141="Ø",G141=""))),"Completed",""))</f>
        <v>Completed</v>
      </c>
      <c r="K141" s="170"/>
      <c r="L141" s="170"/>
      <c r="M141" s="17"/>
      <c r="N141" s="111"/>
      <c r="O141" s="166"/>
    </row>
    <row r="142" spans="1:15">
      <c r="A142" s="174" t="s">
        <v>1342</v>
      </c>
      <c r="B142" s="170" t="s">
        <v>1343</v>
      </c>
      <c r="C142" s="170"/>
      <c r="D142" s="21" t="s">
        <v>113</v>
      </c>
      <c r="E142" s="33" t="s">
        <v>24</v>
      </c>
      <c r="F142" s="25" t="str">
        <f>IF(D142="Amina",A142&amp;"_AZ",IF(D142="Perry",A142&amp;"_PB",IF(D142="Gina",A142&amp;"_GB",IF(D142="Cameron",A142&amp;"_CA",IF(D142="Bruno",A142&amp;"_BDS",IF(D142="Daniel",A142&amp;"_DR",IF(D142="Monet",A142&amp;"_MW","")))))))</f>
        <v>2017-02-22_G-066_DR</v>
      </c>
      <c r="G142" s="34">
        <v>42843</v>
      </c>
      <c r="H142" s="33" t="s">
        <v>51</v>
      </c>
      <c r="I142" s="170" t="s">
        <v>51</v>
      </c>
      <c r="J142" s="33" t="s">
        <v>2</v>
      </c>
      <c r="K142" s="170" t="str">
        <f>IF(OR(J142="In Progress",J143="In Progress"),"In Progress",IF(OR(AND(J142="Completed",J143="Untraceable"),AND(J142="Untraceable",J143="Completed")),"Review",IF(OR(AND(J142="Completed",J143="Incomplete"),AND(J142="Incomplete",J143="Completed")),"Review",IF(OR(AND(J142="Completed",J143="Other"),AND(J142="Other",J143="Completed")),"Review",IF(OR(AND(J142="Incomplete",J143="Untraceable"),AND(J142="Untraceable",J143="Incomplete")),"Review",IF(OR(AND(J142="Other",J143="Untraceable"),AND(J142="Untraceable",J143="Other")),"Review",IF(OR(AND(J142="Incomplete",J143="Other"),AND(J142="Other",J143="Incomplete")),"Review",IF(AND(NOT(OR(H142="Ø",H142="")),NOT(OR(H143="Ø",H143="")),I142=""),"In Progress",IF(AND(J142="Untraceable",J143="Untraceable"),"Untraceable",IF(AND(NOT(OR(H142="Ø",H142="")),NOT(OR(H143="Ø",H143="")),NOT(OR(I142="Ø",I142=""))),"Completed",IF(AND(J142="Incomplete",J143="Incomplete"),"Incomplete",IF(AND(J142="Other",J143="Other"),"Other",""))))))))))))</f>
        <v>Incomplete</v>
      </c>
      <c r="L142" s="170" t="str">
        <f>IF(K142="Untraceable","Ignore",IF(K142="Incomplete","Ignore",IF(K142="Other","Ignore","")))</f>
        <v>Ignore</v>
      </c>
      <c r="M142" s="17" t="s">
        <v>1344</v>
      </c>
      <c r="N142" s="111" t="s">
        <v>53</v>
      </c>
      <c r="O142" s="166"/>
    </row>
    <row r="143" spans="1:15">
      <c r="A143" s="175"/>
      <c r="B143" s="170"/>
      <c r="C143" s="170"/>
      <c r="D143" s="21" t="s">
        <v>32</v>
      </c>
      <c r="E143" s="33" t="s">
        <v>24</v>
      </c>
      <c r="F143" s="25" t="str">
        <f>IF(D143="Amina",A142&amp;"_AZ",IF(D143="Perry",A142&amp;"_PB",IF(D143="Gina",A142&amp;"_GB",IF(D143="Cameron",A142&amp;"_CA",IF(D143="Bruno",A142&amp;"_BDS",IF(D143="Daniel",A142&amp;"_DR",IF(D143="Monet",A142&amp;"_MW","")))))))</f>
        <v>2017-02-22_G-066_AZ</v>
      </c>
      <c r="G143" s="34">
        <v>42850</v>
      </c>
      <c r="H143" s="33" t="s">
        <v>51</v>
      </c>
      <c r="I143" s="170"/>
      <c r="J143" s="33" t="s">
        <v>2</v>
      </c>
      <c r="K143" s="170"/>
      <c r="L143" s="170"/>
      <c r="M143" s="17" t="s">
        <v>1345</v>
      </c>
      <c r="N143" s="111"/>
      <c r="O143" s="166"/>
    </row>
    <row r="144" spans="1:15">
      <c r="A144" s="174" t="s">
        <v>1346</v>
      </c>
      <c r="B144" s="170" t="s">
        <v>1347</v>
      </c>
      <c r="C144" s="170"/>
      <c r="D144" s="21" t="s">
        <v>187</v>
      </c>
      <c r="E144" s="33" t="s">
        <v>24</v>
      </c>
      <c r="F144" s="25" t="str">
        <f>IF(D144="Amina",A144&amp;"_AZ",IF(D144="Perry",A144&amp;"_PB",IF(D144="Gina",A144&amp;"_GB",IF(D144="Cameron",A144&amp;"_CA",IF(D144="Bruno",A144&amp;"_BDS",IF(D144="Daniel",A144&amp;"_DR",IF(D144="Monet",A144&amp;"_MW","")))))))</f>
        <v>2017-02-22_G-067_MW</v>
      </c>
      <c r="G144" s="34">
        <v>42844</v>
      </c>
      <c r="H144" s="34">
        <v>42880</v>
      </c>
      <c r="I144" s="170" t="s">
        <v>51</v>
      </c>
      <c r="J144" s="33" t="s">
        <v>0</v>
      </c>
      <c r="K144" s="170" t="s">
        <v>2</v>
      </c>
      <c r="L144" s="170" t="str">
        <f>IF(K144="Untraceable","Ignore",IF(K144="Incomplete","Ignore",IF(K144="Other","Ignore","")))</f>
        <v>Ignore</v>
      </c>
      <c r="M144" s="17" t="s">
        <v>1348</v>
      </c>
      <c r="N144" s="111" t="s">
        <v>53</v>
      </c>
      <c r="O144" s="166"/>
    </row>
    <row r="145" spans="1:15">
      <c r="A145" s="175"/>
      <c r="B145" s="170"/>
      <c r="C145" s="170"/>
      <c r="D145" s="21" t="s">
        <v>113</v>
      </c>
      <c r="E145" s="33" t="s">
        <v>24</v>
      </c>
      <c r="F145" s="25" t="str">
        <f>IF(D145="Amina",A144&amp;"_AZ",IF(D145="Perry",A144&amp;"_PB",IF(D145="Gina",A144&amp;"_GB",IF(D145="Cameron",A144&amp;"_CA",IF(D145="Bruno",A144&amp;"_BDS",IF(D145="Daniel",A144&amp;"_DR",IF(D145="Monet",A144&amp;"_MW","")))))))</f>
        <v>2017-02-22_G-067_DR</v>
      </c>
      <c r="G145" s="34">
        <v>42845</v>
      </c>
      <c r="H145" s="34">
        <v>42874</v>
      </c>
      <c r="I145" s="170"/>
      <c r="J145" s="33" t="str">
        <f>IF(AND(NOT(OR(G145="",G145="Ø")),H145=""),"In Progress",IF(AND(NOT(OR(H145="Ø",H145="")),NOT(OR(G145="Ø",G145=""))),"Completed",""))</f>
        <v>Completed</v>
      </c>
      <c r="K145" s="170"/>
      <c r="L145" s="170"/>
      <c r="M145" s="17"/>
      <c r="N145" s="111"/>
      <c r="O145" s="166"/>
    </row>
    <row r="146" spans="1:15">
      <c r="A146" s="174" t="s">
        <v>1349</v>
      </c>
      <c r="B146" s="170" t="s">
        <v>1350</v>
      </c>
      <c r="C146" s="170" t="s">
        <v>1112</v>
      </c>
      <c r="D146" s="21" t="s">
        <v>187</v>
      </c>
      <c r="E146" s="33" t="s">
        <v>24</v>
      </c>
      <c r="F146" s="25" t="str">
        <f>IF(D146="Amina",A146&amp;"_AZ",IF(D146="Perry",A146&amp;"_PB",IF(D146="Gina",A146&amp;"_GB",IF(D146="Cameron",A146&amp;"_CA",IF(D146="Bruno",A146&amp;"_BDS",IF(D146="Daniel",A146&amp;"_DR",IF(D146="Monet",A146&amp;"_MW","")))))))</f>
        <v>2017-02-22_G-068_MW</v>
      </c>
      <c r="G146" s="34">
        <v>42839</v>
      </c>
      <c r="H146" s="34">
        <v>42839</v>
      </c>
      <c r="I146" s="172">
        <v>42846</v>
      </c>
      <c r="J146" s="33" t="str">
        <f>IF(AND(NOT(OR(G146="",G146="Ø")),H146=""),"In Progress",IF(AND(NOT(OR(H146="Ø",H146="")),NOT(OR(G146="Ø",G146=""))),"Completed",""))</f>
        <v>Completed</v>
      </c>
      <c r="K146" s="170" t="str">
        <f>IF(OR(J146="In Progress",J147="In Progress"),"In Progress",IF(OR(AND(J146="Completed",J147="Untraceable"),AND(J146="Untraceable",J147="Completed")),"Review",IF(OR(AND(J146="Completed",J147="Incomplete"),AND(J146="Incomplete",J147="Completed")),"Review",IF(OR(AND(J146="Completed",J147="Other"),AND(J146="Other",J147="Completed")),"Review",IF(OR(AND(J146="Incomplete",J147="Untraceable"),AND(J146="Untraceable",J147="Incomplete")),"Review",IF(OR(AND(J146="Other",J147="Untraceable"),AND(J146="Untraceable",J147="Other")),"Review",IF(OR(AND(J146="Incomplete",J147="Other"),AND(J146="Other",J147="Incomplete")),"Review",IF(AND(NOT(OR(H146="Ø",H146="")),NOT(OR(H147="Ø",H147="")),I146=""),"In Progress",IF(AND(J146="Untraceable",J147="Untraceable"),"Untraceable",IF(AND(NOT(OR(H146="Ø",H146="")),NOT(OR(H147="Ø",H147="")),NOT(OR(I146="Ø",I146=""))),"Completed",IF(AND(J146="Incomplete",J147="Incomplete"),"Incomplete",IF(AND(J146="Other",J147="Other"),"Other",""))))))))))))</f>
        <v>Completed</v>
      </c>
      <c r="L146" s="170" t="s">
        <v>0</v>
      </c>
      <c r="N146" s="111" t="s">
        <v>25</v>
      </c>
      <c r="O146" s="166" t="s">
        <v>1351</v>
      </c>
    </row>
    <row r="147" spans="1:15">
      <c r="A147" s="175"/>
      <c r="B147" s="170"/>
      <c r="C147" s="170"/>
      <c r="D147" s="21" t="s">
        <v>113</v>
      </c>
      <c r="E147" s="33" t="s">
        <v>24</v>
      </c>
      <c r="F147" s="25" t="str">
        <f>IF(D147="Amina",A146&amp;"_AZ",IF(D147="Perry",A146&amp;"_PB",IF(D147="Gina",A146&amp;"_GB",IF(D147="Cameron",A146&amp;"_CA",IF(D147="Bruno",A146&amp;"_BDS",IF(D147="Daniel",A146&amp;"_DR",IF(D147="Monet",A146&amp;"_MW","")))))))</f>
        <v>2017-02-22_G-068_DR</v>
      </c>
      <c r="G147" s="34">
        <v>42843</v>
      </c>
      <c r="H147" s="34">
        <v>42843</v>
      </c>
      <c r="I147" s="170"/>
      <c r="J147" s="33" t="str">
        <f>IF(AND(NOT(OR(G147="",G147="Ø")),H147=""),"In Progress",IF(AND(NOT(OR(H147="Ø",H147="")),NOT(OR(G147="Ø",G147=""))),"Completed",""))</f>
        <v>Completed</v>
      </c>
      <c r="K147" s="170"/>
      <c r="L147" s="170"/>
      <c r="M147" s="17" t="s">
        <v>1352</v>
      </c>
      <c r="N147" s="111"/>
      <c r="O147" s="166"/>
    </row>
    <row r="148" spans="1:15">
      <c r="A148" s="174" t="s">
        <v>1353</v>
      </c>
      <c r="B148" s="170" t="s">
        <v>1354</v>
      </c>
      <c r="C148" s="170"/>
      <c r="D148" s="21" t="s">
        <v>187</v>
      </c>
      <c r="E148" s="33" t="s">
        <v>24</v>
      </c>
      <c r="F148" s="25" t="str">
        <f>IF(D148="Amina",A148&amp;"_AZ",IF(D148="Perry",A148&amp;"_PB",IF(D148="Gina",A148&amp;"_GB",IF(D148="Cameron",A148&amp;"_CA",IF(D148="Bruno",A148&amp;"_BDS",IF(D148="Daniel",A148&amp;"_DR",IF(D148="Monet",A148&amp;"_MW","")))))))</f>
        <v>2017-02-22_G-069_MW</v>
      </c>
      <c r="G148" s="34">
        <v>42842</v>
      </c>
      <c r="H148" s="33" t="s">
        <v>51</v>
      </c>
      <c r="I148" s="170" t="s">
        <v>51</v>
      </c>
      <c r="J148" s="33" t="s">
        <v>1</v>
      </c>
      <c r="K148" s="170" t="str">
        <f>IF(OR(J148="In Progress",J149="In Progress"),"In Progress",IF(OR(AND(J148="Completed",J149="Untraceable"),AND(J148="Untraceable",J149="Completed")),"Review",IF(OR(AND(J148="Completed",J149="Incomplete"),AND(J148="Incomplete",J149="Completed")),"Review",IF(OR(AND(J148="Completed",J149="Other"),AND(J148="Other",J149="Completed")),"Review",IF(OR(AND(J148="Incomplete",J149="Untraceable"),AND(J148="Untraceable",J149="Incomplete")),"Review",IF(OR(AND(J148="Other",J149="Untraceable"),AND(J148="Untraceable",J149="Other")),"Review",IF(OR(AND(J148="Incomplete",J149="Other"),AND(J148="Other",J149="Incomplete")),"Review",IF(AND(NOT(OR(H148="Ø",H148="")),NOT(OR(H149="Ø",H149="")),I148=""),"In Progress",IF(AND(J148="Untraceable",J149="Untraceable"),"Untraceable",IF(AND(NOT(OR(H148="Ø",H148="")),NOT(OR(H149="Ø",H149="")),NOT(OR(I148="Ø",I148=""))),"Completed",IF(AND(J148="Incomplete",J149="Incomplete"),"Incomplete",IF(AND(J148="Other",J149="Other"),"Other",""))))))))))))</f>
        <v>Untraceable</v>
      </c>
      <c r="L148" s="170" t="str">
        <f>IF(K148="Untraceable","Ignore",IF(K148="Incomplete","Ignore",IF(K148="Other","Ignore","")))</f>
        <v>Ignore</v>
      </c>
      <c r="M148" s="17"/>
      <c r="N148" s="111" t="s">
        <v>53</v>
      </c>
      <c r="O148" s="166"/>
    </row>
    <row r="149" spans="1:15">
      <c r="A149" s="175"/>
      <c r="B149" s="170"/>
      <c r="C149" s="170"/>
      <c r="D149" s="21" t="s">
        <v>30</v>
      </c>
      <c r="E149" s="33" t="s">
        <v>1355</v>
      </c>
      <c r="F149" s="25" t="str">
        <f>IF(D149="Amina",A148&amp;"_AZ",IF(D149="Perry",A148&amp;"_PB",IF(D149="Gina",A148&amp;"_GB",IF(D149="Cameron",A148&amp;"_CA",IF(D149="Bruno",A148&amp;"_BDS",IF(D149="Daniel",A148&amp;"_DR",IF(D149="Monet",A148&amp;"_MW","")))))))</f>
        <v>2017-02-22_G-069_PB</v>
      </c>
      <c r="G149" s="34">
        <v>42843</v>
      </c>
      <c r="H149" s="33" t="s">
        <v>51</v>
      </c>
      <c r="I149" s="170"/>
      <c r="J149" s="33" t="s">
        <v>1</v>
      </c>
      <c r="K149" s="170"/>
      <c r="L149" s="170"/>
      <c r="M149" s="17" t="s">
        <v>1356</v>
      </c>
      <c r="N149" s="111"/>
      <c r="O149" s="166"/>
    </row>
    <row r="150" spans="1:15">
      <c r="A150" s="174" t="s">
        <v>1357</v>
      </c>
      <c r="B150" s="170" t="s">
        <v>1358</v>
      </c>
      <c r="C150" s="170"/>
      <c r="D150" s="21" t="s">
        <v>113</v>
      </c>
      <c r="E150" s="33" t="s">
        <v>24</v>
      </c>
      <c r="F150" s="25" t="str">
        <f>IF(D150="Amina",A150&amp;"_AZ",IF(D150="Perry",A150&amp;"_PB",IF(D150="Gina",A150&amp;"_GB",IF(D150="Cameron",A150&amp;"_CA",IF(D150="Bruno",A150&amp;"_BDS",IF(D150="Daniel",A150&amp;"_DR",IF(D150="Monet",A150&amp;"_MW","")))))))</f>
        <v>2017-02-22_G-070_DR</v>
      </c>
      <c r="G150" s="34">
        <v>42843</v>
      </c>
      <c r="H150" s="33" t="s">
        <v>51</v>
      </c>
      <c r="I150" s="170" t="s">
        <v>51</v>
      </c>
      <c r="J150" s="33" t="s">
        <v>2</v>
      </c>
      <c r="K150" s="170" t="str">
        <f>IF(OR(J150="In Progress",J151="In Progress"),"In Progress",IF(OR(AND(J150="Completed",J151="Untraceable"),AND(J150="Untraceable",J151="Completed")),"Review",IF(OR(AND(J150="Completed",J151="Incomplete"),AND(J150="Incomplete",J151="Completed")),"Review",IF(OR(AND(J150="Completed",J151="Other"),AND(J150="Other",J151="Completed")),"Review",IF(OR(AND(J150="Incomplete",J151="Untraceable"),AND(J150="Untraceable",J151="Incomplete")),"Review",IF(OR(AND(J150="Other",J151="Untraceable"),AND(J150="Untraceable",J151="Other")),"Review",IF(OR(AND(J150="Incomplete",J151="Other"),AND(J150="Other",J151="Incomplete")),"Review",IF(AND(NOT(OR(H150="Ø",H150="")),NOT(OR(H151="Ø",H151="")),I150=""),"In Progress",IF(AND(J150="Untraceable",J151="Untraceable"),"Untraceable",IF(AND(NOT(OR(H150="Ø",H150="")),NOT(OR(H151="Ø",H151="")),NOT(OR(I150="Ø",I150=""))),"Completed",IF(AND(J150="Incomplete",J151="Incomplete"),"Incomplete",IF(AND(J150="Other",J151="Other"),"Other",""))))))))))))</f>
        <v>Incomplete</v>
      </c>
      <c r="L150" s="170" t="str">
        <f>IF(K150="Untraceable","Ignore",IF(K150="Incomplete","Ignore",IF(K150="Other","Ignore","")))</f>
        <v>Ignore</v>
      </c>
      <c r="M150" s="17" t="s">
        <v>1359</v>
      </c>
      <c r="N150" s="111" t="s">
        <v>53</v>
      </c>
      <c r="O150" s="166"/>
    </row>
    <row r="151" spans="1:15">
      <c r="A151" s="175"/>
      <c r="B151" s="170"/>
      <c r="C151" s="170"/>
      <c r="D151" s="21" t="s">
        <v>32</v>
      </c>
      <c r="E151" s="33" t="s">
        <v>24</v>
      </c>
      <c r="F151" s="25" t="str">
        <f>IF(D151="Amina",A150&amp;"_AZ",IF(D151="Perry",A150&amp;"_PB",IF(D151="Gina",A150&amp;"_GB",IF(D151="Cameron",A150&amp;"_CA",IF(D151="Bruno",A150&amp;"_BDS",IF(D151="Daniel",A150&amp;"_DR",IF(D151="Monet",A150&amp;"_MW","")))))))</f>
        <v>2017-02-22_G-070_AZ</v>
      </c>
      <c r="G151" s="34">
        <v>42850</v>
      </c>
      <c r="H151" s="33" t="s">
        <v>51</v>
      </c>
      <c r="I151" s="170"/>
      <c r="J151" s="33" t="s">
        <v>2</v>
      </c>
      <c r="K151" s="170"/>
      <c r="L151" s="170"/>
      <c r="M151" s="17" t="s">
        <v>1360</v>
      </c>
      <c r="N151" s="111"/>
      <c r="O151" s="166"/>
    </row>
    <row r="152" spans="1:15">
      <c r="A152" s="174" t="s">
        <v>1361</v>
      </c>
      <c r="B152" s="170" t="s">
        <v>1362</v>
      </c>
      <c r="C152" s="170" t="s">
        <v>1112</v>
      </c>
      <c r="D152" s="21" t="s">
        <v>187</v>
      </c>
      <c r="E152" s="33" t="s">
        <v>24</v>
      </c>
      <c r="F152" s="25" t="str">
        <f>IF(D152="Amina",A152&amp;"_AZ",IF(D152="Perry",A152&amp;"_PB",IF(D152="Gina",A152&amp;"_GB",IF(D152="Cameron",A152&amp;"_CA",IF(D152="Bruno",A152&amp;"_BDS",IF(D152="Daniel",A152&amp;"_DR",IF(D152="Monet",A152&amp;"_MW","")))))))</f>
        <v>2017-02-22_G-071_MW</v>
      </c>
      <c r="G152" s="34">
        <v>42842</v>
      </c>
      <c r="H152" s="34">
        <v>42842</v>
      </c>
      <c r="I152" s="172">
        <v>42845</v>
      </c>
      <c r="J152" s="33" t="str">
        <f>IF(AND(NOT(OR(G152="",G152="Ø")),H152=""),"In Progress",IF(AND(NOT(OR(H152="Ø",H152="")),NOT(OR(G152="Ø",G152=""))),"Completed",""))</f>
        <v>Completed</v>
      </c>
      <c r="K152" s="170" t="s">
        <v>0</v>
      </c>
      <c r="L152" s="170" t="s">
        <v>0</v>
      </c>
      <c r="M152" s="17"/>
      <c r="N152" s="111" t="s">
        <v>25</v>
      </c>
      <c r="O152" s="166" t="s">
        <v>1363</v>
      </c>
    </row>
    <row r="153" spans="1:15">
      <c r="A153" s="175"/>
      <c r="B153" s="170"/>
      <c r="C153" s="170"/>
      <c r="D153" s="21" t="s">
        <v>113</v>
      </c>
      <c r="E153" s="33" t="s">
        <v>24</v>
      </c>
      <c r="F153" s="25" t="str">
        <f>IF(D153="Amina",A152&amp;"_AZ",IF(D153="Perry",A152&amp;"_PB",IF(D153="Gina",A152&amp;"_GB",IF(D153="Cameron",A152&amp;"_CA",IF(D153="Bruno",A152&amp;"_BDS",IF(D153="Daniel",A152&amp;"_DR",IF(D153="Monet",A152&amp;"_MW","")))))))</f>
        <v>2017-02-22_G-071_DR</v>
      </c>
      <c r="G153" s="34">
        <v>42843</v>
      </c>
      <c r="H153" s="34">
        <v>42843</v>
      </c>
      <c r="I153" s="170"/>
      <c r="J153" s="33" t="str">
        <f>IF(AND(NOT(OR(G153="",G153="Ø")),H153=""),"In Progress",IF(AND(NOT(OR(H153="Ø",H153="")),NOT(OR(G153="Ø",G153=""))),"Completed",""))</f>
        <v>Completed</v>
      </c>
      <c r="K153" s="170"/>
      <c r="L153" s="170"/>
      <c r="M153" s="17"/>
      <c r="N153" s="111"/>
      <c r="O153" s="166"/>
    </row>
    <row r="154" spans="1:15">
      <c r="A154" s="174" t="s">
        <v>1364</v>
      </c>
      <c r="B154" s="170" t="s">
        <v>1365</v>
      </c>
      <c r="C154" s="170"/>
      <c r="D154" s="21" t="s">
        <v>187</v>
      </c>
      <c r="E154" s="33" t="s">
        <v>24</v>
      </c>
      <c r="F154" s="25" t="str">
        <f>IF(D154="Amina",A154&amp;"_AZ",IF(D154="Perry",A154&amp;"_PB",IF(D154="Gina",A154&amp;"_GB",IF(D154="Cameron",A154&amp;"_CA",IF(D154="Bruno",A154&amp;"_BDS",IF(D154="Daniel",A154&amp;"_DR",IF(D154="Monet",A154&amp;"_MW","")))))))</f>
        <v>2017-02-22_G-072_MW</v>
      </c>
      <c r="G154" s="34">
        <v>42839</v>
      </c>
      <c r="H154" s="34">
        <v>42842</v>
      </c>
      <c r="I154" s="170" t="s">
        <v>51</v>
      </c>
      <c r="J154" s="33" t="str">
        <f>IF(AND(NOT(OR(G154="",G154="Ø")),H154=""),"In Progress",IF(AND(NOT(OR(H154="Ø",H154="")),NOT(OR(G154="Ø",G154=""))),"Completed",""))</f>
        <v>Completed</v>
      </c>
      <c r="K154" s="170" t="s">
        <v>2</v>
      </c>
      <c r="L154" s="170" t="str">
        <f>IF(K154="Untraceable","Ignore",IF(K154="Incomplete","Ignore",IF(K154="Other","Ignore","")))</f>
        <v>Ignore</v>
      </c>
      <c r="M154" s="17" t="s">
        <v>1366</v>
      </c>
      <c r="N154" s="111" t="s">
        <v>53</v>
      </c>
      <c r="O154" s="166"/>
    </row>
    <row r="155" spans="1:15">
      <c r="A155" s="175"/>
      <c r="B155" s="170"/>
      <c r="C155" s="170"/>
      <c r="D155" s="21" t="s">
        <v>113</v>
      </c>
      <c r="E155" s="33" t="s">
        <v>24</v>
      </c>
      <c r="F155" s="25" t="str">
        <f>IF(D155="Amina",A154&amp;"_AZ",IF(D155="Perry",A154&amp;"_PB",IF(D155="Gina",A154&amp;"_GB",IF(D155="Cameron",A154&amp;"_CA",IF(D155="Bruno",A154&amp;"_BDS",IF(D155="Daniel",A154&amp;"_DR",IF(D155="Monet",A154&amp;"_MW","")))))))</f>
        <v>2017-02-22_G-072_DR</v>
      </c>
      <c r="G155" s="34">
        <v>42843</v>
      </c>
      <c r="H155" s="33" t="s">
        <v>51</v>
      </c>
      <c r="I155" s="170"/>
      <c r="J155" s="33" t="s">
        <v>2</v>
      </c>
      <c r="K155" s="170"/>
      <c r="L155" s="170"/>
      <c r="M155" s="17" t="s">
        <v>1366</v>
      </c>
      <c r="N155" s="111"/>
      <c r="O155" s="166"/>
    </row>
    <row r="156" spans="1:15">
      <c r="M156"/>
      <c r="N156"/>
      <c r="O156"/>
    </row>
    <row r="157" spans="1:15">
      <c r="M157"/>
      <c r="N157"/>
      <c r="O157"/>
    </row>
    <row r="158" spans="1:15">
      <c r="M158"/>
      <c r="N158"/>
      <c r="O158"/>
    </row>
    <row r="159" spans="1:15">
      <c r="M159"/>
      <c r="N159"/>
      <c r="O159"/>
    </row>
    <row r="160" spans="1:15">
      <c r="M160"/>
      <c r="N160"/>
      <c r="O160"/>
    </row>
    <row r="161" spans="13:15">
      <c r="M161"/>
      <c r="N161"/>
      <c r="O161"/>
    </row>
    <row r="162" spans="13:15">
      <c r="M162"/>
      <c r="N162"/>
      <c r="O162"/>
    </row>
    <row r="163" spans="13:15">
      <c r="M163"/>
      <c r="N163"/>
      <c r="O163"/>
    </row>
    <row r="164" spans="13:15">
      <c r="M164"/>
      <c r="N164"/>
      <c r="O164"/>
    </row>
    <row r="165" spans="13:15">
      <c r="M165"/>
      <c r="N165"/>
      <c r="O165"/>
    </row>
    <row r="166" spans="13:15">
      <c r="M166"/>
      <c r="N166"/>
      <c r="O166"/>
    </row>
    <row r="167" spans="13:15">
      <c r="M167"/>
      <c r="N167"/>
      <c r="O167"/>
    </row>
    <row r="168" spans="13:15">
      <c r="M168"/>
      <c r="N168"/>
      <c r="O168"/>
    </row>
    <row r="169" spans="13:15">
      <c r="M169"/>
      <c r="N169"/>
      <c r="O169"/>
    </row>
    <row r="170" spans="13:15">
      <c r="M170"/>
      <c r="N170"/>
      <c r="O170"/>
    </row>
    <row r="171" spans="13:15">
      <c r="M171"/>
      <c r="N171"/>
      <c r="O171"/>
    </row>
    <row r="172" spans="13:15">
      <c r="M172"/>
      <c r="N172"/>
      <c r="O172"/>
    </row>
    <row r="173" spans="13:15">
      <c r="M173"/>
      <c r="N173"/>
      <c r="O173"/>
    </row>
    <row r="174" spans="13:15">
      <c r="M174"/>
      <c r="N174"/>
      <c r="O174"/>
    </row>
    <row r="175" spans="13:15">
      <c r="M175"/>
      <c r="N175"/>
      <c r="O175"/>
    </row>
    <row r="176" spans="13:15">
      <c r="M176"/>
      <c r="N176"/>
      <c r="O176"/>
    </row>
    <row r="177" spans="13:15">
      <c r="M177"/>
      <c r="N177"/>
      <c r="O177"/>
    </row>
    <row r="178" spans="13:15">
      <c r="M178"/>
      <c r="N178"/>
      <c r="O178"/>
    </row>
    <row r="179" spans="13:15">
      <c r="M179"/>
      <c r="N179"/>
      <c r="O179"/>
    </row>
    <row r="180" spans="13:15">
      <c r="M180"/>
      <c r="N180"/>
      <c r="O180"/>
    </row>
    <row r="181" spans="13:15">
      <c r="M181"/>
      <c r="N181"/>
      <c r="O181"/>
    </row>
    <row r="182" spans="13:15">
      <c r="M182"/>
      <c r="N182"/>
      <c r="O182"/>
    </row>
    <row r="183" spans="13:15">
      <c r="M183"/>
      <c r="N183"/>
      <c r="O183"/>
    </row>
    <row r="184" spans="13:15">
      <c r="M184"/>
      <c r="N184"/>
      <c r="O184"/>
    </row>
    <row r="185" spans="13:15">
      <c r="M185"/>
      <c r="N185"/>
      <c r="O185"/>
    </row>
    <row r="186" spans="13:15">
      <c r="M186"/>
      <c r="N186"/>
      <c r="O186"/>
    </row>
    <row r="187" spans="13:15">
      <c r="M187"/>
      <c r="N187"/>
      <c r="O187"/>
    </row>
    <row r="188" spans="13:15">
      <c r="M188"/>
      <c r="N188"/>
      <c r="O188"/>
    </row>
    <row r="189" spans="13:15">
      <c r="M189"/>
      <c r="N189"/>
      <c r="O189"/>
    </row>
    <row r="190" spans="13:15">
      <c r="M190"/>
      <c r="N190"/>
      <c r="O190"/>
    </row>
    <row r="191" spans="13:15">
      <c r="M191"/>
      <c r="N191"/>
      <c r="O191"/>
    </row>
    <row r="192" spans="13:15">
      <c r="M192"/>
      <c r="N192"/>
      <c r="O192"/>
    </row>
    <row r="193" spans="13:15">
      <c r="M193"/>
      <c r="N193"/>
      <c r="O193"/>
    </row>
    <row r="194" spans="13:15">
      <c r="M194"/>
      <c r="N194"/>
      <c r="O194"/>
    </row>
    <row r="195" spans="13:15">
      <c r="M195"/>
      <c r="N195"/>
      <c r="O195"/>
    </row>
    <row r="196" spans="13:15">
      <c r="M196"/>
      <c r="N196"/>
      <c r="O196"/>
    </row>
    <row r="197" spans="13:15">
      <c r="M197"/>
      <c r="N197"/>
      <c r="O197"/>
    </row>
    <row r="198" spans="13:15">
      <c r="M198"/>
      <c r="N198"/>
      <c r="O198"/>
    </row>
    <row r="199" spans="13:15">
      <c r="M199"/>
      <c r="N199"/>
      <c r="O199"/>
    </row>
    <row r="200" spans="13:15">
      <c r="M200"/>
      <c r="N200"/>
      <c r="O200"/>
    </row>
    <row r="201" spans="13:15">
      <c r="M201"/>
      <c r="N201"/>
      <c r="O201"/>
    </row>
    <row r="202" spans="13:15">
      <c r="M202"/>
      <c r="N202"/>
      <c r="O202"/>
    </row>
    <row r="203" spans="13:15">
      <c r="M203"/>
      <c r="N203"/>
      <c r="O203"/>
    </row>
    <row r="204" spans="13:15">
      <c r="M204"/>
      <c r="N204"/>
      <c r="O204"/>
    </row>
    <row r="205" spans="13:15">
      <c r="M205"/>
      <c r="N205"/>
      <c r="O205"/>
    </row>
    <row r="206" spans="13:15">
      <c r="M206"/>
      <c r="N206"/>
      <c r="O206"/>
    </row>
    <row r="207" spans="13:15">
      <c r="M207"/>
      <c r="N207"/>
      <c r="O207"/>
    </row>
    <row r="208" spans="13:15">
      <c r="M208"/>
      <c r="N208"/>
      <c r="O208"/>
    </row>
    <row r="209" spans="13:15">
      <c r="M209"/>
      <c r="N209"/>
      <c r="O209"/>
    </row>
    <row r="210" spans="13:15">
      <c r="M210"/>
      <c r="N210"/>
      <c r="O210"/>
    </row>
    <row r="211" spans="13:15">
      <c r="M211"/>
      <c r="N211"/>
      <c r="O211"/>
    </row>
    <row r="212" spans="13:15">
      <c r="M212"/>
      <c r="N212"/>
      <c r="O212"/>
    </row>
    <row r="213" spans="13:15">
      <c r="M213"/>
      <c r="N213"/>
      <c r="O213"/>
    </row>
    <row r="214" spans="13:15">
      <c r="M214"/>
      <c r="N214"/>
      <c r="O214"/>
    </row>
    <row r="215" spans="13:15">
      <c r="M215"/>
      <c r="N215"/>
      <c r="O215"/>
    </row>
    <row r="216" spans="13:15">
      <c r="M216"/>
      <c r="N216"/>
      <c r="O216"/>
    </row>
    <row r="217" spans="13:15">
      <c r="M217"/>
      <c r="N217"/>
      <c r="O217"/>
    </row>
    <row r="218" spans="13:15">
      <c r="M218"/>
      <c r="N218"/>
      <c r="O218"/>
    </row>
    <row r="219" spans="13:15">
      <c r="M219"/>
      <c r="N219"/>
      <c r="O219"/>
    </row>
    <row r="220" spans="13:15">
      <c r="M220"/>
      <c r="N220"/>
      <c r="O220"/>
    </row>
    <row r="221" spans="13:15">
      <c r="M221"/>
      <c r="N221"/>
      <c r="O221"/>
    </row>
    <row r="222" spans="13:15">
      <c r="M222"/>
      <c r="N222"/>
      <c r="O222"/>
    </row>
    <row r="223" spans="13:15">
      <c r="M223"/>
      <c r="N223"/>
      <c r="O223"/>
    </row>
    <row r="224" spans="13:15">
      <c r="M224"/>
      <c r="N224"/>
      <c r="O224"/>
    </row>
    <row r="225" spans="13:15">
      <c r="M225"/>
      <c r="N225"/>
      <c r="O225"/>
    </row>
    <row r="226" spans="13:15">
      <c r="M226"/>
      <c r="N226"/>
      <c r="O226"/>
    </row>
    <row r="227" spans="13:15">
      <c r="M227"/>
      <c r="N227"/>
      <c r="O227"/>
    </row>
    <row r="228" spans="13:15">
      <c r="M228"/>
      <c r="N228"/>
      <c r="O228"/>
    </row>
    <row r="229" spans="13:15">
      <c r="M229"/>
      <c r="N229"/>
      <c r="O229"/>
    </row>
    <row r="230" spans="13:15">
      <c r="M230"/>
      <c r="N230"/>
      <c r="O230"/>
    </row>
    <row r="231" spans="13:15">
      <c r="M231"/>
      <c r="N231"/>
      <c r="O231"/>
    </row>
    <row r="232" spans="13:15">
      <c r="M232"/>
      <c r="N232"/>
      <c r="O232"/>
    </row>
    <row r="233" spans="13:15">
      <c r="M233"/>
      <c r="N233"/>
      <c r="O233"/>
    </row>
    <row r="234" spans="13:15">
      <c r="M234"/>
      <c r="N234"/>
      <c r="O234"/>
    </row>
    <row r="235" spans="13:15">
      <c r="M235"/>
      <c r="N235"/>
      <c r="O235"/>
    </row>
    <row r="236" spans="13:15">
      <c r="M236"/>
      <c r="N236"/>
      <c r="O236"/>
    </row>
    <row r="237" spans="13:15">
      <c r="M237"/>
      <c r="N237"/>
      <c r="O237"/>
    </row>
    <row r="238" spans="13:15">
      <c r="M238"/>
      <c r="N238"/>
      <c r="O238"/>
    </row>
    <row r="239" spans="13:15">
      <c r="M239"/>
      <c r="N239"/>
      <c r="O239"/>
    </row>
    <row r="240" spans="13:15">
      <c r="M240"/>
      <c r="N240"/>
      <c r="O240"/>
    </row>
    <row r="241" spans="13:15">
      <c r="M241"/>
      <c r="N241"/>
      <c r="O241"/>
    </row>
    <row r="242" spans="13:15">
      <c r="M242"/>
      <c r="N242"/>
      <c r="O242"/>
    </row>
    <row r="243" spans="13:15">
      <c r="M243"/>
      <c r="N243"/>
      <c r="O243"/>
    </row>
    <row r="244" spans="13:15">
      <c r="M244"/>
      <c r="N244"/>
      <c r="O244"/>
    </row>
    <row r="245" spans="13:15">
      <c r="M245"/>
      <c r="N245"/>
      <c r="O245"/>
    </row>
    <row r="246" spans="13:15">
      <c r="M246"/>
      <c r="N246"/>
      <c r="O246"/>
    </row>
    <row r="247" spans="13:15">
      <c r="M247"/>
      <c r="N247"/>
      <c r="O247"/>
    </row>
    <row r="248" spans="13:15">
      <c r="M248"/>
      <c r="N248"/>
      <c r="O248"/>
    </row>
    <row r="249" spans="13:15">
      <c r="M249"/>
      <c r="N249"/>
      <c r="O249"/>
    </row>
    <row r="250" spans="13:15">
      <c r="M250"/>
      <c r="N250"/>
      <c r="O250"/>
    </row>
    <row r="251" spans="13:15">
      <c r="M251"/>
      <c r="N251"/>
      <c r="O251"/>
    </row>
    <row r="252" spans="13:15">
      <c r="M252"/>
      <c r="N252"/>
      <c r="O252"/>
    </row>
    <row r="253" spans="13:15">
      <c r="M253"/>
      <c r="N253"/>
      <c r="O253"/>
    </row>
    <row r="254" spans="13:15">
      <c r="M254"/>
      <c r="N254"/>
      <c r="O254"/>
    </row>
    <row r="255" spans="13:15">
      <c r="M255"/>
      <c r="N255"/>
      <c r="O255"/>
    </row>
    <row r="256" spans="13:15">
      <c r="M256"/>
      <c r="N256"/>
      <c r="O256"/>
    </row>
    <row r="257" spans="13:15">
      <c r="M257"/>
      <c r="N257"/>
      <c r="O257"/>
    </row>
    <row r="258" spans="13:15">
      <c r="M258"/>
      <c r="N258"/>
      <c r="O258"/>
    </row>
  </sheetData>
  <autoFilter ref="A1:O176" xr:uid="{00000000-0009-0000-0000-000009000000}"/>
  <mergeCells count="616">
    <mergeCell ref="N126:N127"/>
    <mergeCell ref="N146:N147"/>
    <mergeCell ref="N148:N149"/>
    <mergeCell ref="N150:N151"/>
    <mergeCell ref="A128:A129"/>
    <mergeCell ref="B128:B129"/>
    <mergeCell ref="C128:C129"/>
    <mergeCell ref="I128:I129"/>
    <mergeCell ref="K128:K129"/>
    <mergeCell ref="L128:L129"/>
    <mergeCell ref="A132:A133"/>
    <mergeCell ref="B132:B133"/>
    <mergeCell ref="C132:C133"/>
    <mergeCell ref="I132:I133"/>
    <mergeCell ref="K132:K133"/>
    <mergeCell ref="L132:L133"/>
    <mergeCell ref="A130:A131"/>
    <mergeCell ref="B130:B131"/>
    <mergeCell ref="A138:A139"/>
    <mergeCell ref="B138:B139"/>
    <mergeCell ref="C138:C139"/>
    <mergeCell ref="A140:A141"/>
    <mergeCell ref="O146:O147"/>
    <mergeCell ref="A114:A115"/>
    <mergeCell ref="B114:B115"/>
    <mergeCell ref="C114:C115"/>
    <mergeCell ref="I114:I115"/>
    <mergeCell ref="K114:K115"/>
    <mergeCell ref="L114:L115"/>
    <mergeCell ref="N106:N107"/>
    <mergeCell ref="N108:N109"/>
    <mergeCell ref="N110:N111"/>
    <mergeCell ref="N112:N113"/>
    <mergeCell ref="N114:N115"/>
    <mergeCell ref="A112:A113"/>
    <mergeCell ref="B112:B113"/>
    <mergeCell ref="A108:A109"/>
    <mergeCell ref="B108:B109"/>
    <mergeCell ref="O108:O109"/>
    <mergeCell ref="L106:L107"/>
    <mergeCell ref="C108:C109"/>
    <mergeCell ref="O104:O105"/>
    <mergeCell ref="N116:N117"/>
    <mergeCell ref="N118:N119"/>
    <mergeCell ref="N120:N121"/>
    <mergeCell ref="N122:N123"/>
    <mergeCell ref="N124:N125"/>
    <mergeCell ref="C112:C113"/>
    <mergeCell ref="I112:I113"/>
    <mergeCell ref="K112:K113"/>
    <mergeCell ref="L112:L113"/>
    <mergeCell ref="C124:C125"/>
    <mergeCell ref="I124:I125"/>
    <mergeCell ref="K124:K125"/>
    <mergeCell ref="L124:L125"/>
    <mergeCell ref="L122:L123"/>
    <mergeCell ref="B96:B97"/>
    <mergeCell ref="C96:C97"/>
    <mergeCell ref="I96:I97"/>
    <mergeCell ref="L92:L93"/>
    <mergeCell ref="A92:A93"/>
    <mergeCell ref="B92:B93"/>
    <mergeCell ref="C92:C93"/>
    <mergeCell ref="N98:N99"/>
    <mergeCell ref="N100:N101"/>
    <mergeCell ref="N102:N103"/>
    <mergeCell ref="N104:N105"/>
    <mergeCell ref="A94:A95"/>
    <mergeCell ref="A98:A99"/>
    <mergeCell ref="A96:A97"/>
    <mergeCell ref="K96:K97"/>
    <mergeCell ref="L96:L97"/>
    <mergeCell ref="A102:A103"/>
    <mergeCell ref="O80:O81"/>
    <mergeCell ref="O82:O83"/>
    <mergeCell ref="O84:O85"/>
    <mergeCell ref="O86:O87"/>
    <mergeCell ref="A90:A91"/>
    <mergeCell ref="B90:B91"/>
    <mergeCell ref="C90:C91"/>
    <mergeCell ref="I90:I91"/>
    <mergeCell ref="C84:C85"/>
    <mergeCell ref="A88:A89"/>
    <mergeCell ref="K90:K91"/>
    <mergeCell ref="B88:B89"/>
    <mergeCell ref="C88:C89"/>
    <mergeCell ref="L88:L89"/>
    <mergeCell ref="L86:L87"/>
    <mergeCell ref="A86:A87"/>
    <mergeCell ref="B86:B87"/>
    <mergeCell ref="C86:C87"/>
    <mergeCell ref="I86:I87"/>
    <mergeCell ref="K86:K87"/>
    <mergeCell ref="N86:N87"/>
    <mergeCell ref="N80:N81"/>
    <mergeCell ref="N82:N83"/>
    <mergeCell ref="L80:L81"/>
    <mergeCell ref="L82:L83"/>
    <mergeCell ref="A80:A81"/>
    <mergeCell ref="K80:K81"/>
    <mergeCell ref="K84:K85"/>
    <mergeCell ref="B80:B81"/>
    <mergeCell ref="C80:C81"/>
    <mergeCell ref="I80:I81"/>
    <mergeCell ref="I84:I85"/>
    <mergeCell ref="L84:L85"/>
    <mergeCell ref="A84:A85"/>
    <mergeCell ref="B84:B85"/>
    <mergeCell ref="A82:A83"/>
    <mergeCell ref="B82:B83"/>
    <mergeCell ref="C82:C83"/>
    <mergeCell ref="I82:I83"/>
    <mergeCell ref="K82:K83"/>
    <mergeCell ref="N84:N85"/>
    <mergeCell ref="N72:N73"/>
    <mergeCell ref="N74:N75"/>
    <mergeCell ref="N78:N79"/>
    <mergeCell ref="N32:N33"/>
    <mergeCell ref="N34:N35"/>
    <mergeCell ref="N36:N37"/>
    <mergeCell ref="N50:N51"/>
    <mergeCell ref="N52:N53"/>
    <mergeCell ref="N58:N59"/>
    <mergeCell ref="N60:N61"/>
    <mergeCell ref="N62:N63"/>
    <mergeCell ref="N64:N65"/>
    <mergeCell ref="N38:N39"/>
    <mergeCell ref="N40:N41"/>
    <mergeCell ref="N42:N43"/>
    <mergeCell ref="N44:N45"/>
    <mergeCell ref="N46:N47"/>
    <mergeCell ref="N48:N49"/>
    <mergeCell ref="N54:N55"/>
    <mergeCell ref="N56:N57"/>
    <mergeCell ref="I68:I69"/>
    <mergeCell ref="K68:K69"/>
    <mergeCell ref="L60:L61"/>
    <mergeCell ref="N26:N27"/>
    <mergeCell ref="N28:N29"/>
    <mergeCell ref="N66:N67"/>
    <mergeCell ref="N68:N69"/>
    <mergeCell ref="N70:N71"/>
    <mergeCell ref="A26:A27"/>
    <mergeCell ref="B26:B27"/>
    <mergeCell ref="C26:C27"/>
    <mergeCell ref="I26:I27"/>
    <mergeCell ref="K26:K27"/>
    <mergeCell ref="L28:L29"/>
    <mergeCell ref="L26:L27"/>
    <mergeCell ref="A30:A31"/>
    <mergeCell ref="B30:B31"/>
    <mergeCell ref="C30:C31"/>
    <mergeCell ref="I30:I31"/>
    <mergeCell ref="K30:K31"/>
    <mergeCell ref="L30:L31"/>
    <mergeCell ref="I70:I71"/>
    <mergeCell ref="K70:K71"/>
    <mergeCell ref="L68:L69"/>
    <mergeCell ref="C60:C61"/>
    <mergeCell ref="I60:I61"/>
    <mergeCell ref="K60:K61"/>
    <mergeCell ref="B120:B121"/>
    <mergeCell ref="C120:C121"/>
    <mergeCell ref="I120:I121"/>
    <mergeCell ref="K120:K121"/>
    <mergeCell ref="L120:L121"/>
    <mergeCell ref="L94:L95"/>
    <mergeCell ref="B94:B95"/>
    <mergeCell ref="C94:C95"/>
    <mergeCell ref="I94:I95"/>
    <mergeCell ref="K94:K95"/>
    <mergeCell ref="L98:L99"/>
    <mergeCell ref="L100:L101"/>
    <mergeCell ref="B98:B99"/>
    <mergeCell ref="C98:C99"/>
    <mergeCell ref="N96:N97"/>
    <mergeCell ref="B110:B111"/>
    <mergeCell ref="C110:C111"/>
    <mergeCell ref="I110:I111"/>
    <mergeCell ref="K110:K111"/>
    <mergeCell ref="L110:L111"/>
    <mergeCell ref="O100:O101"/>
    <mergeCell ref="O102:O103"/>
    <mergeCell ref="N94:N95"/>
    <mergeCell ref="A122:A123"/>
    <mergeCell ref="A104:A105"/>
    <mergeCell ref="B104:B105"/>
    <mergeCell ref="C104:C105"/>
    <mergeCell ref="I104:I105"/>
    <mergeCell ref="K104:K105"/>
    <mergeCell ref="L104:L105"/>
    <mergeCell ref="I98:I99"/>
    <mergeCell ref="K98:K99"/>
    <mergeCell ref="B102:B103"/>
    <mergeCell ref="C102:C103"/>
    <mergeCell ref="I102:I103"/>
    <mergeCell ref="K102:K103"/>
    <mergeCell ref="L102:L103"/>
    <mergeCell ref="A100:A101"/>
    <mergeCell ref="B100:B101"/>
    <mergeCell ref="C100:C101"/>
    <mergeCell ref="I100:I101"/>
    <mergeCell ref="K100:K101"/>
    <mergeCell ref="A106:A107"/>
    <mergeCell ref="B106:B107"/>
    <mergeCell ref="C106:C107"/>
    <mergeCell ref="I106:I107"/>
    <mergeCell ref="K106:K107"/>
    <mergeCell ref="L90:L91"/>
    <mergeCell ref="I88:I89"/>
    <mergeCell ref="K88:K89"/>
    <mergeCell ref="O90:O91"/>
    <mergeCell ref="O88:O89"/>
    <mergeCell ref="O92:O93"/>
    <mergeCell ref="N88:N89"/>
    <mergeCell ref="N90:N91"/>
    <mergeCell ref="N92:N93"/>
    <mergeCell ref="I92:I93"/>
    <mergeCell ref="K92:K93"/>
    <mergeCell ref="K76:K77"/>
    <mergeCell ref="L78:L79"/>
    <mergeCell ref="O78:O79"/>
    <mergeCell ref="O74:O75"/>
    <mergeCell ref="O76:O77"/>
    <mergeCell ref="A74:A75"/>
    <mergeCell ref="B74:B75"/>
    <mergeCell ref="C74:C75"/>
    <mergeCell ref="I74:I75"/>
    <mergeCell ref="K74:K75"/>
    <mergeCell ref="B78:B79"/>
    <mergeCell ref="C78:C79"/>
    <mergeCell ref="I78:I79"/>
    <mergeCell ref="K78:K79"/>
    <mergeCell ref="A76:A77"/>
    <mergeCell ref="B76:B77"/>
    <mergeCell ref="C76:C77"/>
    <mergeCell ref="I76:I77"/>
    <mergeCell ref="A78:A79"/>
    <mergeCell ref="N76:N77"/>
    <mergeCell ref="L76:L77"/>
    <mergeCell ref="L74:L75"/>
    <mergeCell ref="A72:A73"/>
    <mergeCell ref="B72:B73"/>
    <mergeCell ref="C72:C73"/>
    <mergeCell ref="I72:I73"/>
    <mergeCell ref="K72:K73"/>
    <mergeCell ref="L72:L73"/>
    <mergeCell ref="A70:A71"/>
    <mergeCell ref="B70:B71"/>
    <mergeCell ref="C70:C71"/>
    <mergeCell ref="L70:L71"/>
    <mergeCell ref="B62:B63"/>
    <mergeCell ref="C62:C63"/>
    <mergeCell ref="L66:L67"/>
    <mergeCell ref="A58:A59"/>
    <mergeCell ref="B58:B59"/>
    <mergeCell ref="C58:C59"/>
    <mergeCell ref="I58:I59"/>
    <mergeCell ref="K58:K59"/>
    <mergeCell ref="A60:A61"/>
    <mergeCell ref="B60:B61"/>
    <mergeCell ref="C64:C65"/>
    <mergeCell ref="A66:A67"/>
    <mergeCell ref="B66:B67"/>
    <mergeCell ref="C66:C67"/>
    <mergeCell ref="I66:I67"/>
    <mergeCell ref="K66:K67"/>
    <mergeCell ref="L64:L65"/>
    <mergeCell ref="B64:B65"/>
    <mergeCell ref="C56:C57"/>
    <mergeCell ref="I56:I57"/>
    <mergeCell ref="K56:K57"/>
    <mergeCell ref="I62:I63"/>
    <mergeCell ref="K62:K63"/>
    <mergeCell ref="L4:L5"/>
    <mergeCell ref="A6:A7"/>
    <mergeCell ref="B6:B7"/>
    <mergeCell ref="C6:C7"/>
    <mergeCell ref="I6:I7"/>
    <mergeCell ref="K6:K7"/>
    <mergeCell ref="L6:L7"/>
    <mergeCell ref="A4:A5"/>
    <mergeCell ref="B4:B5"/>
    <mergeCell ref="C4:C5"/>
    <mergeCell ref="A14:A15"/>
    <mergeCell ref="B14:B15"/>
    <mergeCell ref="C14:C15"/>
    <mergeCell ref="I14:I15"/>
    <mergeCell ref="K14:K15"/>
    <mergeCell ref="B12:B13"/>
    <mergeCell ref="L24:L25"/>
    <mergeCell ref="I2:I3"/>
    <mergeCell ref="K2:K3"/>
    <mergeCell ref="L2:L3"/>
    <mergeCell ref="B2:B3"/>
    <mergeCell ref="A2:A3"/>
    <mergeCell ref="C2:C3"/>
    <mergeCell ref="A10:A11"/>
    <mergeCell ref="B10:B11"/>
    <mergeCell ref="C10:C11"/>
    <mergeCell ref="I10:I11"/>
    <mergeCell ref="K10:K11"/>
    <mergeCell ref="I4:I5"/>
    <mergeCell ref="K4:K5"/>
    <mergeCell ref="L10:L11"/>
    <mergeCell ref="N2:N3"/>
    <mergeCell ref="N4:N5"/>
    <mergeCell ref="N6:N7"/>
    <mergeCell ref="N8:N9"/>
    <mergeCell ref="N10:N11"/>
    <mergeCell ref="O2:O3"/>
    <mergeCell ref="B18:B19"/>
    <mergeCell ref="N12:N13"/>
    <mergeCell ref="N14:N15"/>
    <mergeCell ref="N16:N17"/>
    <mergeCell ref="N18:N19"/>
    <mergeCell ref="O16:O17"/>
    <mergeCell ref="O18:O19"/>
    <mergeCell ref="L14:L15"/>
    <mergeCell ref="B16:B17"/>
    <mergeCell ref="C18:C19"/>
    <mergeCell ref="I18:I19"/>
    <mergeCell ref="K18:K19"/>
    <mergeCell ref="A18:A19"/>
    <mergeCell ref="A8:A9"/>
    <mergeCell ref="B8:B9"/>
    <mergeCell ref="C8:C9"/>
    <mergeCell ref="I8:I9"/>
    <mergeCell ref="K8:K9"/>
    <mergeCell ref="A24:A25"/>
    <mergeCell ref="B24:B25"/>
    <mergeCell ref="C24:C25"/>
    <mergeCell ref="I24:I25"/>
    <mergeCell ref="A22:A23"/>
    <mergeCell ref="B22:B23"/>
    <mergeCell ref="C22:C23"/>
    <mergeCell ref="I22:I23"/>
    <mergeCell ref="K22:K23"/>
    <mergeCell ref="A20:A21"/>
    <mergeCell ref="B20:B21"/>
    <mergeCell ref="C20:C21"/>
    <mergeCell ref="N20:N21"/>
    <mergeCell ref="L8:L9"/>
    <mergeCell ref="K24:K25"/>
    <mergeCell ref="I20:I21"/>
    <mergeCell ref="K20:K21"/>
    <mergeCell ref="B34:B35"/>
    <mergeCell ref="B36:B37"/>
    <mergeCell ref="O28:O29"/>
    <mergeCell ref="O30:O31"/>
    <mergeCell ref="O32:O33"/>
    <mergeCell ref="O34:O35"/>
    <mergeCell ref="A32:A33"/>
    <mergeCell ref="B32:B33"/>
    <mergeCell ref="I34:I35"/>
    <mergeCell ref="I36:I37"/>
    <mergeCell ref="A28:A29"/>
    <mergeCell ref="B28:B29"/>
    <mergeCell ref="C28:C29"/>
    <mergeCell ref="I28:I29"/>
    <mergeCell ref="C36:C37"/>
    <mergeCell ref="A34:A35"/>
    <mergeCell ref="N30:N31"/>
    <mergeCell ref="I32:I33"/>
    <mergeCell ref="K32:K33"/>
    <mergeCell ref="L32:L33"/>
    <mergeCell ref="C32:C33"/>
    <mergeCell ref="L20:L21"/>
    <mergeCell ref="N22:N23"/>
    <mergeCell ref="N24:N25"/>
    <mergeCell ref="A36:A37"/>
    <mergeCell ref="A38:A39"/>
    <mergeCell ref="A40:A41"/>
    <mergeCell ref="A42:A43"/>
    <mergeCell ref="I44:I45"/>
    <mergeCell ref="I46:I47"/>
    <mergeCell ref="O46:O47"/>
    <mergeCell ref="O36:O37"/>
    <mergeCell ref="O42:O43"/>
    <mergeCell ref="I38:I39"/>
    <mergeCell ref="I40:I41"/>
    <mergeCell ref="I42:I43"/>
    <mergeCell ref="B38:B39"/>
    <mergeCell ref="B40:B41"/>
    <mergeCell ref="C38:C39"/>
    <mergeCell ref="C40:C41"/>
    <mergeCell ref="C42:C43"/>
    <mergeCell ref="B42:B43"/>
    <mergeCell ref="O48:O49"/>
    <mergeCell ref="I64:I65"/>
    <mergeCell ref="O62:O63"/>
    <mergeCell ref="O64:O65"/>
    <mergeCell ref="O66:O67"/>
    <mergeCell ref="I48:I49"/>
    <mergeCell ref="K48:K49"/>
    <mergeCell ref="L48:L49"/>
    <mergeCell ref="L50:L51"/>
    <mergeCell ref="A52:A53"/>
    <mergeCell ref="B52:B53"/>
    <mergeCell ref="C52:C53"/>
    <mergeCell ref="I52:I53"/>
    <mergeCell ref="K52:K53"/>
    <mergeCell ref="I50:I51"/>
    <mergeCell ref="K50:K51"/>
    <mergeCell ref="C48:C49"/>
    <mergeCell ref="A56:A57"/>
    <mergeCell ref="B56:B57"/>
    <mergeCell ref="A44:A45"/>
    <mergeCell ref="A46:A47"/>
    <mergeCell ref="L52:L53"/>
    <mergeCell ref="K64:K65"/>
    <mergeCell ref="A50:A51"/>
    <mergeCell ref="B50:B51"/>
    <mergeCell ref="C50:C51"/>
    <mergeCell ref="A64:A65"/>
    <mergeCell ref="C46:C47"/>
    <mergeCell ref="L62:L63"/>
    <mergeCell ref="L54:L55"/>
    <mergeCell ref="O44:O45"/>
    <mergeCell ref="B44:B45"/>
    <mergeCell ref="B46:B47"/>
    <mergeCell ref="L56:L57"/>
    <mergeCell ref="A54:A55"/>
    <mergeCell ref="B54:B55"/>
    <mergeCell ref="C54:C55"/>
    <mergeCell ref="I54:I55"/>
    <mergeCell ref="K54:K55"/>
    <mergeCell ref="C44:C45"/>
    <mergeCell ref="O56:O57"/>
    <mergeCell ref="O148:O149"/>
    <mergeCell ref="A146:A147"/>
    <mergeCell ref="B146:B147"/>
    <mergeCell ref="C146:C147"/>
    <mergeCell ref="I146:I147"/>
    <mergeCell ref="K146:K147"/>
    <mergeCell ref="L146:L147"/>
    <mergeCell ref="A144:A145"/>
    <mergeCell ref="B144:B145"/>
    <mergeCell ref="C144:C145"/>
    <mergeCell ref="I144:I145"/>
    <mergeCell ref="K144:K145"/>
    <mergeCell ref="L144:L145"/>
    <mergeCell ref="N144:N145"/>
    <mergeCell ref="A142:A143"/>
    <mergeCell ref="B142:B143"/>
    <mergeCell ref="C142:C143"/>
    <mergeCell ref="I142:I143"/>
    <mergeCell ref="A48:A49"/>
    <mergeCell ref="O68:O69"/>
    <mergeCell ref="A136:A137"/>
    <mergeCell ref="K116:K117"/>
    <mergeCell ref="L116:L117"/>
    <mergeCell ref="K126:K127"/>
    <mergeCell ref="L126:L127"/>
    <mergeCell ref="A110:A111"/>
    <mergeCell ref="O106:O107"/>
    <mergeCell ref="I116:I117"/>
    <mergeCell ref="B124:B125"/>
    <mergeCell ref="B140:B141"/>
    <mergeCell ref="C140:C141"/>
    <mergeCell ref="I140:I141"/>
    <mergeCell ref="I150:I151"/>
    <mergeCell ref="K150:K151"/>
    <mergeCell ref="B48:B49"/>
    <mergeCell ref="L58:L59"/>
    <mergeCell ref="O58:O59"/>
    <mergeCell ref="O60:O61"/>
    <mergeCell ref="A62:A63"/>
    <mergeCell ref="A148:A149"/>
    <mergeCell ref="B148:B149"/>
    <mergeCell ref="C148:C149"/>
    <mergeCell ref="I148:I149"/>
    <mergeCell ref="K148:K149"/>
    <mergeCell ref="L148:L149"/>
    <mergeCell ref="O70:O71"/>
    <mergeCell ref="O72:O73"/>
    <mergeCell ref="A68:A69"/>
    <mergeCell ref="B68:B69"/>
    <mergeCell ref="C68:C69"/>
    <mergeCell ref="I138:I139"/>
    <mergeCell ref="K138:K139"/>
    <mergeCell ref="L138:L139"/>
    <mergeCell ref="O26:O27"/>
    <mergeCell ref="I154:I155"/>
    <mergeCell ref="K154:K155"/>
    <mergeCell ref="L154:L155"/>
    <mergeCell ref="K42:K43"/>
    <mergeCell ref="K44:K45"/>
    <mergeCell ref="K46:K47"/>
    <mergeCell ref="L42:L43"/>
    <mergeCell ref="L44:L45"/>
    <mergeCell ref="L46:L47"/>
    <mergeCell ref="O50:O51"/>
    <mergeCell ref="O52:O53"/>
    <mergeCell ref="O54:O55"/>
    <mergeCell ref="I108:I109"/>
    <mergeCell ref="K108:K109"/>
    <mergeCell ref="L108:L109"/>
    <mergeCell ref="A150:A151"/>
    <mergeCell ref="B150:B151"/>
    <mergeCell ref="C150:C151"/>
    <mergeCell ref="O4:O5"/>
    <mergeCell ref="O6:O7"/>
    <mergeCell ref="O8:O9"/>
    <mergeCell ref="O10:O11"/>
    <mergeCell ref="O12:O13"/>
    <mergeCell ref="O14:O15"/>
    <mergeCell ref="K38:K39"/>
    <mergeCell ref="K40:K41"/>
    <mergeCell ref="L38:L39"/>
    <mergeCell ref="L40:L41"/>
    <mergeCell ref="O38:O39"/>
    <mergeCell ref="O40:O41"/>
    <mergeCell ref="L22:L23"/>
    <mergeCell ref="K28:K29"/>
    <mergeCell ref="K34:K35"/>
    <mergeCell ref="K36:K37"/>
    <mergeCell ref="L34:L35"/>
    <mergeCell ref="L36:L37"/>
    <mergeCell ref="C34:C35"/>
    <mergeCell ref="O20:O21"/>
    <mergeCell ref="O22:O23"/>
    <mergeCell ref="O24:O25"/>
    <mergeCell ref="O126:O127"/>
    <mergeCell ref="A118:A119"/>
    <mergeCell ref="A120:A121"/>
    <mergeCell ref="B118:B119"/>
    <mergeCell ref="C118:C119"/>
    <mergeCell ref="I118:I119"/>
    <mergeCell ref="K118:K119"/>
    <mergeCell ref="L118:L119"/>
    <mergeCell ref="B122:B123"/>
    <mergeCell ref="C122:C123"/>
    <mergeCell ref="I122:I123"/>
    <mergeCell ref="K122:K123"/>
    <mergeCell ref="C130:C131"/>
    <mergeCell ref="I130:I131"/>
    <mergeCell ref="K130:K131"/>
    <mergeCell ref="L130:L131"/>
    <mergeCell ref="I136:I137"/>
    <mergeCell ref="O128:O129"/>
    <mergeCell ref="O130:O131"/>
    <mergeCell ref="O132:O133"/>
    <mergeCell ref="O134:O135"/>
    <mergeCell ref="O136:O137"/>
    <mergeCell ref="O138:O139"/>
    <mergeCell ref="I152:I153"/>
    <mergeCell ref="K152:K153"/>
    <mergeCell ref="L152:L153"/>
    <mergeCell ref="N152:N153"/>
    <mergeCell ref="A126:A127"/>
    <mergeCell ref="B126:B127"/>
    <mergeCell ref="A124:A125"/>
    <mergeCell ref="O110:O111"/>
    <mergeCell ref="O112:O113"/>
    <mergeCell ref="O114:O115"/>
    <mergeCell ref="O124:O125"/>
    <mergeCell ref="O118:O119"/>
    <mergeCell ref="O120:O121"/>
    <mergeCell ref="O122:O123"/>
    <mergeCell ref="C126:C127"/>
    <mergeCell ref="I126:I127"/>
    <mergeCell ref="A116:A117"/>
    <mergeCell ref="B116:B117"/>
    <mergeCell ref="C116:C117"/>
    <mergeCell ref="N154:N155"/>
    <mergeCell ref="O144:O145"/>
    <mergeCell ref="A134:A135"/>
    <mergeCell ref="O150:O151"/>
    <mergeCell ref="O152:O153"/>
    <mergeCell ref="O154:O155"/>
    <mergeCell ref="A154:A155"/>
    <mergeCell ref="B154:B155"/>
    <mergeCell ref="C154:C155"/>
    <mergeCell ref="L150:L151"/>
    <mergeCell ref="A152:A153"/>
    <mergeCell ref="B152:B153"/>
    <mergeCell ref="C152:C153"/>
    <mergeCell ref="O140:O141"/>
    <mergeCell ref="O142:O143"/>
    <mergeCell ref="B134:B135"/>
    <mergeCell ref="C134:C135"/>
    <mergeCell ref="I134:I135"/>
    <mergeCell ref="K134:K135"/>
    <mergeCell ref="L134:L135"/>
    <mergeCell ref="B136:B137"/>
    <mergeCell ref="C136:C137"/>
    <mergeCell ref="K136:K137"/>
    <mergeCell ref="L136:L137"/>
    <mergeCell ref="K142:K143"/>
    <mergeCell ref="L142:L143"/>
    <mergeCell ref="N142:N143"/>
    <mergeCell ref="K140:K141"/>
    <mergeCell ref="L140:L141"/>
    <mergeCell ref="N128:N129"/>
    <mergeCell ref="N130:N131"/>
    <mergeCell ref="N132:N133"/>
    <mergeCell ref="N134:N135"/>
    <mergeCell ref="N136:N137"/>
    <mergeCell ref="N138:N139"/>
    <mergeCell ref="N140:N141"/>
    <mergeCell ref="O116:O117"/>
    <mergeCell ref="A12:A13"/>
    <mergeCell ref="C12:C13"/>
    <mergeCell ref="I12:I13"/>
    <mergeCell ref="K12:K13"/>
    <mergeCell ref="L12:L13"/>
    <mergeCell ref="L18:L19"/>
    <mergeCell ref="A16:A17"/>
    <mergeCell ref="C16:C17"/>
    <mergeCell ref="I16:I17"/>
    <mergeCell ref="K16:K17"/>
    <mergeCell ref="L16:L17"/>
    <mergeCell ref="O94:O95"/>
    <mergeCell ref="O96:O97"/>
    <mergeCell ref="O98:O99"/>
  </mergeCells>
  <conditionalFormatting sqref="N259:N1048576 J259:L1048576 J1:L155 N1:N155">
    <cfRule type="containsText" dxfId="818" priority="10" operator="containsText" text="In Progress">
      <formula>NOT(ISERROR(SEARCH("In Progress",J1)))</formula>
    </cfRule>
  </conditionalFormatting>
  <conditionalFormatting sqref="J259:L1048576 J1:L155">
    <cfRule type="containsText" dxfId="817" priority="4" operator="containsText" text="Review">
      <formula>NOT(ISERROR(SEARCH("Review",J1)))</formula>
    </cfRule>
    <cfRule type="containsText" dxfId="816" priority="5" operator="containsText" text="Ignore">
      <formula>NOT(ISERROR(SEARCH("Ignore",J1)))</formula>
    </cfRule>
    <cfRule type="containsText" dxfId="815" priority="6" operator="containsText" text="Other">
      <formula>NOT(ISERROR(SEARCH("Other",J1)))</formula>
    </cfRule>
    <cfRule type="containsText" dxfId="814" priority="7" operator="containsText" text="Incomplete">
      <formula>NOT(ISERROR(SEARCH("Incomplete",J1)))</formula>
    </cfRule>
    <cfRule type="containsText" dxfId="813" priority="8" operator="containsText" text="Untraceable">
      <formula>NOT(ISERROR(SEARCH("Untraceable",J1)))</formula>
    </cfRule>
    <cfRule type="containsText" dxfId="812" priority="9" operator="containsText" text="Completed">
      <formula>NOT(ISERROR(SEARCH("Completed",J1)))</formula>
    </cfRule>
  </conditionalFormatting>
  <conditionalFormatting sqref="N259:N1048576 N1:N155">
    <cfRule type="containsText" dxfId="811" priority="2" operator="containsText" text="No">
      <formula>NOT(ISERROR(SEARCH("No",N1)))</formula>
    </cfRule>
    <cfRule type="containsText" dxfId="810" priority="3" operator="containsText" text="Yes">
      <formula>NOT(ISERROR(SEARCH("Yes",N1)))</formula>
    </cfRule>
  </conditionalFormatting>
  <conditionalFormatting sqref="J1:L1048576">
    <cfRule type="containsText" dxfId="809" priority="1" operator="containsText" text="Waiting">
      <formula>NOT(ISERROR(SEARCH("Waiting",J1)))</formula>
    </cfRule>
  </conditionalFormatting>
  <dataValidations count="6">
    <dataValidation type="list" allowBlank="1" showInputMessage="1" showErrorMessage="1" sqref="L259:L1048576 L2:L155" xr:uid="{00000000-0002-0000-0900-000000000000}">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98 N100 N102 N104 N106 N108 N110 N112 N114 N116 N118 N120 N122 N124 N126 N128 N130 N132 N134 N136 N138 N140 N142 N144 N146 N148 N150 N152 N154 N6" xr:uid="{00000000-0002-0000-0900-000001000000}">
      <formula1>"Yes, No, In Progress"</formula1>
    </dataValidation>
    <dataValidation type="list" allowBlank="1" showInputMessage="1" sqref="G10:I11 G12:I13 G14:I15 G16:I17 G18:I19 G20:I21 G22:I23 G2:I3 G6:I7 G4:I5 G8:I9 G24:I25 G26:I27 G28:I29 G30:I31 G32:I33 G34:I35 G36:I37 G38:I39 G40:I41 G42:I43 G44:I45 G46:I47 G48:I49 G50:I51 G52:I53 G54:I55 G56:I57 G58:I59 G60:I61 G62:I63 G64:I65 G66:I67 G68:I69 G70:I71 G72:I73 G74:I75 G76:I77 G78:I79 G80:I81 G82:I83 G84:I85 G86:I87 G88:I89 G90:I91 G92:I93 G94:I95 G96:I97 G98:I99 G100:I101 G102:I103 G104:I105 G106:I107 G108:I109 G110:I111 G112:I113 G114:I115 G116:I117 G118:I119 G120:I121 G122:I123 G124:I125 G126:I127 G128:I129 G130:I131 G132:I133 G134:I135 G136:I137 G138:I139 G140:I141 G142:I143 G144:I145 G146:I147 G148:I149 G150:I151 G152:I153 G154:I155" xr:uid="{00000000-0002-0000-0900-000002000000}">
      <formula1>"Ø"</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D98:D99 D100:D101 D102:D103 D104:D105 D106:D107 D108:D109 D110:D111 D112:D113 D114:D115 D116:D117 D118:D119 D120:D121 D122:D123 D124:D125 D126:D127 D128:D129 D130:D131 D132:D133 D134:D135 D136:D137 D138:D139 D140:D141 D142:D143 D144:D145 D146:D147 D148:D149 D150:D151 D152:D153 D154:D155" xr:uid="{00000000-0002-0000-0900-000003000000}">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8:E59 E52:E53 E54:E55 E56:E57 E50:E51 E60:E61 E62:E63 E64:E65 E66:E67 E68:E69 E70:E71 E72:E73 E74:E75 E76:E77 E78:E79 E80:E81 E82:E83 E84:E85 E86:E87 E88:E89 E90:E91 E92:E93 E94:E95 E96:E97 E98:E99 E100:E101 E102:E103 E104:E105 E106:E107 E108:E109 E110:E111 E112:E113 E114:E115 E116:E117 E118:E119 E120:E121 E122:E123 E124:E125 E126:E127 E128:E129 E130:E131 E132:E133 E134:E135 E136:E137 E138:E139 E140:E141 E142:E143 E144:E145 E146:E147 E148:E149 E150:E151 E152:E153 E154:E155" xr:uid="{00000000-0002-0000-0900-000004000000}">
      <formula1>"Manual,Auto,Semi-Auto"</formula1>
    </dataValidation>
    <dataValidation type="list" allowBlank="1" showInputMessage="1" showErrorMessage="1" sqref="J259:K1048576 J2:K155" xr:uid="{00000000-0002-0000-0900-000005000000}">
      <formula1>"In Progress, Completed, Untraceable, Incomplete, Other, Review, Waiting"</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05"/>
  <sheetViews>
    <sheetView topLeftCell="A66" workbookViewId="0" xr3:uid="{65FA3815-DCC1-5481-872F-D2879ED395ED}">
      <selection activeCell="A112" sqref="A112:XFD112"/>
    </sheetView>
  </sheetViews>
  <sheetFormatPr defaultRowHeight="1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style="53"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3.42578125" style="53" customWidth="1"/>
    <col min="14" max="14" width="14.5703125" style="1" bestFit="1" customWidth="1"/>
    <col min="15" max="15" width="14.5703125" style="1" customWidth="1"/>
  </cols>
  <sheetData>
    <row r="1" spans="1:15">
      <c r="A1" s="11" t="s">
        <v>6</v>
      </c>
      <c r="B1" s="11" t="s">
        <v>7</v>
      </c>
      <c r="C1" s="11" t="s">
        <v>8</v>
      </c>
      <c r="D1" s="12" t="s">
        <v>9</v>
      </c>
      <c r="E1" s="12" t="s">
        <v>10</v>
      </c>
      <c r="F1" s="64" t="s">
        <v>11</v>
      </c>
      <c r="G1" s="12" t="s">
        <v>12</v>
      </c>
      <c r="H1" s="12" t="s">
        <v>13</v>
      </c>
      <c r="I1" s="11" t="s">
        <v>14</v>
      </c>
      <c r="J1" s="11" t="s">
        <v>15</v>
      </c>
      <c r="K1" s="11" t="s">
        <v>16</v>
      </c>
      <c r="L1" s="11" t="s">
        <v>17</v>
      </c>
      <c r="M1" s="63" t="s">
        <v>18</v>
      </c>
      <c r="N1" s="9" t="s">
        <v>19</v>
      </c>
      <c r="O1" s="9" t="s">
        <v>20</v>
      </c>
    </row>
    <row r="2" spans="1:15">
      <c r="A2" s="177" t="s">
        <v>1367</v>
      </c>
      <c r="B2" s="177" t="s">
        <v>1368</v>
      </c>
      <c r="C2" s="177" t="s">
        <v>1001</v>
      </c>
      <c r="D2" s="59" t="s">
        <v>23</v>
      </c>
      <c r="E2" s="59" t="s">
        <v>24</v>
      </c>
      <c r="F2" s="62" t="s">
        <v>1369</v>
      </c>
      <c r="G2" s="61">
        <v>42877</v>
      </c>
      <c r="H2" s="59" t="s">
        <v>51</v>
      </c>
      <c r="I2" s="106" t="s">
        <v>51</v>
      </c>
      <c r="J2" s="81" t="s">
        <v>2</v>
      </c>
      <c r="K2" s="178" t="s">
        <v>2</v>
      </c>
      <c r="L2" s="107" t="s">
        <v>0</v>
      </c>
      <c r="M2" s="60" t="s">
        <v>1370</v>
      </c>
      <c r="N2" s="111" t="s">
        <v>53</v>
      </c>
      <c r="O2" s="179"/>
    </row>
    <row r="3" spans="1:15">
      <c r="A3" s="177"/>
      <c r="B3" s="177"/>
      <c r="C3" s="177"/>
      <c r="D3" s="59"/>
      <c r="E3" s="59"/>
      <c r="F3" s="62"/>
      <c r="G3" s="59"/>
      <c r="H3" s="59"/>
      <c r="I3" s="106"/>
      <c r="J3" s="81" t="str">
        <f>IF(AND(NOT(OR(G3="",G3="Ø")),H3=""),"In Progress",IF(AND(NOT(OR(H3="Ø",H3="")),NOT(OR(G3="Ø",G3=""))),"Completed",""))</f>
        <v/>
      </c>
      <c r="K3" s="178"/>
      <c r="L3" s="107"/>
      <c r="M3" s="60"/>
      <c r="N3" s="111"/>
      <c r="O3" s="179"/>
    </row>
    <row r="4" spans="1:15">
      <c r="A4" s="177" t="s">
        <v>1371</v>
      </c>
      <c r="B4" s="177" t="s">
        <v>1372</v>
      </c>
      <c r="C4" s="177" t="s">
        <v>1373</v>
      </c>
      <c r="D4" s="59" t="s">
        <v>32</v>
      </c>
      <c r="E4" s="59" t="s">
        <v>24</v>
      </c>
      <c r="F4" s="62" t="s">
        <v>1374</v>
      </c>
      <c r="G4" s="61">
        <v>42879</v>
      </c>
      <c r="H4" s="59" t="s">
        <v>51</v>
      </c>
      <c r="I4" s="106" t="s">
        <v>51</v>
      </c>
      <c r="J4" s="81" t="s">
        <v>2</v>
      </c>
      <c r="K4" s="178" t="s">
        <v>2</v>
      </c>
      <c r="L4" s="107" t="s">
        <v>0</v>
      </c>
      <c r="M4" s="60" t="s">
        <v>1375</v>
      </c>
      <c r="N4" s="111" t="s">
        <v>53</v>
      </c>
      <c r="O4" s="179"/>
    </row>
    <row r="5" spans="1:15">
      <c r="A5" s="177"/>
      <c r="B5" s="177"/>
      <c r="C5" s="177"/>
      <c r="D5" s="59"/>
      <c r="E5" s="59"/>
      <c r="F5" s="62"/>
      <c r="G5" s="59"/>
      <c r="H5" s="59"/>
      <c r="I5" s="106"/>
      <c r="J5" s="81" t="str">
        <f>IF(AND(NOT(OR(G5="",G5="Ø")),H5=""),"In Progress",IF(AND(NOT(OR(H5="Ø",H5="")),NOT(OR(G5="Ø",G5=""))),"Completed",""))</f>
        <v/>
      </c>
      <c r="K5" s="178"/>
      <c r="L5" s="107"/>
      <c r="M5" s="60"/>
      <c r="N5" s="111"/>
      <c r="O5" s="179"/>
    </row>
    <row r="6" spans="1:15">
      <c r="A6" s="177" t="s">
        <v>1376</v>
      </c>
      <c r="B6" s="177" t="s">
        <v>1377</v>
      </c>
      <c r="C6" s="177" t="s">
        <v>1052</v>
      </c>
      <c r="D6" s="59" t="s">
        <v>113</v>
      </c>
      <c r="E6" s="59" t="s">
        <v>24</v>
      </c>
      <c r="F6" s="62" t="s">
        <v>1378</v>
      </c>
      <c r="G6" s="61">
        <v>42880</v>
      </c>
      <c r="H6" s="59" t="s">
        <v>51</v>
      </c>
      <c r="I6" s="106" t="s">
        <v>51</v>
      </c>
      <c r="J6" s="81" t="s">
        <v>2</v>
      </c>
      <c r="K6" s="107" t="s">
        <v>2</v>
      </c>
      <c r="L6" s="107" t="s">
        <v>0</v>
      </c>
      <c r="M6" s="60" t="s">
        <v>1379</v>
      </c>
      <c r="N6" s="111" t="s">
        <v>53</v>
      </c>
      <c r="O6" s="179"/>
    </row>
    <row r="7" spans="1:15">
      <c r="A7" s="177"/>
      <c r="B7" s="177"/>
      <c r="C7" s="177"/>
      <c r="D7" s="59"/>
      <c r="E7" s="59"/>
      <c r="F7" s="62"/>
      <c r="G7" s="59"/>
      <c r="H7" s="59"/>
      <c r="I7" s="106"/>
      <c r="J7" s="81" t="str">
        <f>IF(AND(NOT(OR(G7="",G7="Ø")),H7=""),"In Progress",IF(AND(NOT(OR(H7="Ø",H7="")),NOT(OR(G7="Ø",G7=""))),"Completed",""))</f>
        <v/>
      </c>
      <c r="K7" s="107"/>
      <c r="L7" s="107"/>
      <c r="M7" s="60"/>
      <c r="N7" s="111"/>
      <c r="O7" s="179"/>
    </row>
    <row r="8" spans="1:15">
      <c r="A8" s="177" t="s">
        <v>1380</v>
      </c>
      <c r="B8" s="177" t="s">
        <v>1381</v>
      </c>
      <c r="C8" s="177" t="s">
        <v>1052</v>
      </c>
      <c r="D8" s="59" t="s">
        <v>32</v>
      </c>
      <c r="E8" s="59" t="s">
        <v>24</v>
      </c>
      <c r="F8" s="62" t="s">
        <v>1382</v>
      </c>
      <c r="G8" s="61">
        <v>42880</v>
      </c>
      <c r="H8" s="59" t="s">
        <v>51</v>
      </c>
      <c r="I8" s="106" t="s">
        <v>51</v>
      </c>
      <c r="J8" s="81" t="s">
        <v>2</v>
      </c>
      <c r="K8" s="107" t="s">
        <v>2</v>
      </c>
      <c r="L8" s="107" t="s">
        <v>0</v>
      </c>
      <c r="M8" s="60" t="s">
        <v>1383</v>
      </c>
      <c r="N8" s="111" t="s">
        <v>53</v>
      </c>
      <c r="O8" s="179"/>
    </row>
    <row r="9" spans="1:15">
      <c r="A9" s="177"/>
      <c r="B9" s="177"/>
      <c r="C9" s="177"/>
      <c r="D9" s="59"/>
      <c r="E9" s="57"/>
      <c r="F9" s="58"/>
      <c r="G9" s="57"/>
      <c r="H9" s="57"/>
      <c r="I9" s="106"/>
      <c r="J9" s="81" t="str">
        <f>IF(AND(NOT(OR(G9="",G9="Ø")),H9=""),"In Progress",IF(AND(NOT(OR(H9="Ø",H9="")),NOT(OR(G9="Ø",G9=""))),"Completed",""))</f>
        <v/>
      </c>
      <c r="K9" s="107"/>
      <c r="L9" s="107"/>
      <c r="M9" s="56"/>
      <c r="N9" s="111"/>
      <c r="O9" s="179"/>
    </row>
    <row r="10" spans="1:15">
      <c r="A10" s="107" t="s">
        <v>1384</v>
      </c>
      <c r="B10" s="107" t="s">
        <v>1385</v>
      </c>
      <c r="C10" s="107" t="s">
        <v>1052</v>
      </c>
      <c r="D10" s="81" t="s">
        <v>32</v>
      </c>
      <c r="E10" s="81" t="s">
        <v>24</v>
      </c>
      <c r="F10" s="5" t="str">
        <f>IF(D10="Amina",A10&amp;"_AZ",IF(D10="Perry",A10&amp;"_PB",IF(D10="Gina",A10&amp;"_GB",IF(D10="Cameron",A10&amp;"_CA",IF(D10="Bruno",A10&amp;"_BDS",IF(D10="Daniel",A10&amp;"_DR",IF(D10="Monet",A10&amp;"_MW","")))))))</f>
        <v>2017-04-19_G-005_AZ</v>
      </c>
      <c r="G10" s="83">
        <v>42880</v>
      </c>
      <c r="H10" s="83">
        <v>42880</v>
      </c>
      <c r="I10" s="106"/>
      <c r="J10" s="81" t="str">
        <f>IF(AND(NOT(OR(G10="",G10="Ø")),H10=""),"In Progress",IF(AND(NOT(OR(H10="Ø",H10="")),NOT(OR(G10="Ø",G10=""))),"Completed",""))</f>
        <v>Completed</v>
      </c>
      <c r="K10" s="107" t="s">
        <v>2</v>
      </c>
      <c r="L10" s="107" t="s">
        <v>0</v>
      </c>
      <c r="M10" s="4" t="s">
        <v>1386</v>
      </c>
      <c r="N10" s="111" t="s">
        <v>53</v>
      </c>
      <c r="O10" s="107"/>
    </row>
    <row r="11" spans="1:15">
      <c r="A11" s="107"/>
      <c r="B11" s="107"/>
      <c r="C11" s="107"/>
      <c r="D11" s="81" t="s">
        <v>23</v>
      </c>
      <c r="E11" s="81" t="s">
        <v>24</v>
      </c>
      <c r="F11" s="5" t="str">
        <f>IF(D11="Amina",A10&amp;"_AZ",IF(D11="Perry",A10&amp;"_PB",IF(D11="Gina",A10&amp;"_GB",IF(D11="Cameron",A10&amp;"_CA",IF(D11="Bruno",A10&amp;"_BDS",IF(D11="Daniel",A10&amp;"_DR",IF(D11="Monet",A10&amp;"_MW","")))))))</f>
        <v>2017-04-19_G-005_CA</v>
      </c>
      <c r="G11" s="83">
        <v>42881</v>
      </c>
      <c r="H11" s="83" t="s">
        <v>51</v>
      </c>
      <c r="I11" s="106"/>
      <c r="J11" s="81" t="s">
        <v>2</v>
      </c>
      <c r="K11" s="107"/>
      <c r="L11" s="107"/>
      <c r="M11" s="4" t="s">
        <v>1387</v>
      </c>
      <c r="N11" s="111"/>
      <c r="O11" s="107"/>
    </row>
    <row r="12" spans="1:15">
      <c r="A12" s="107" t="s">
        <v>1388</v>
      </c>
      <c r="B12" s="107" t="s">
        <v>1389</v>
      </c>
      <c r="C12" s="107" t="s">
        <v>1052</v>
      </c>
      <c r="D12" s="81" t="s">
        <v>32</v>
      </c>
      <c r="E12" s="81" t="s">
        <v>24</v>
      </c>
      <c r="F12" s="7" t="s">
        <v>1390</v>
      </c>
      <c r="G12" s="83">
        <v>42880</v>
      </c>
      <c r="H12" s="81" t="s">
        <v>51</v>
      </c>
      <c r="I12" s="106" t="s">
        <v>51</v>
      </c>
      <c r="J12" s="81" t="s">
        <v>2</v>
      </c>
      <c r="K12" s="107" t="s">
        <v>1</v>
      </c>
      <c r="L12" s="107" t="str">
        <f>IF(K12="Untraceable","Ignore",IF(K12="Incomplete","Ignore",IF(K12="Other","Ignore","")))</f>
        <v>Ignore</v>
      </c>
      <c r="M12" s="7" t="s">
        <v>1391</v>
      </c>
      <c r="N12" s="111" t="s">
        <v>53</v>
      </c>
      <c r="O12" s="107"/>
    </row>
    <row r="13" spans="1:15">
      <c r="A13" s="107"/>
      <c r="B13" s="107"/>
      <c r="C13" s="107"/>
      <c r="D13" s="81"/>
      <c r="E13" s="81"/>
      <c r="F13" s="5" t="str">
        <f>IF(D13="Amina",A12&amp;"_AZ",IF(D13="Perry",A12&amp;"_PB",IF(D13="Gina",A12&amp;"_GB",IF(D13="Cameron",A12&amp;"_CA",IF(D13="Bruno",A12&amp;"_BDS",IF(D13="Daniel",A12&amp;"_DR",IF(D13="Monet",A12&amp;"_MW","")))))))</f>
        <v/>
      </c>
      <c r="G13" s="81"/>
      <c r="H13" s="81"/>
      <c r="I13" s="106"/>
      <c r="J13" s="81"/>
      <c r="K13" s="107"/>
      <c r="L13" s="107"/>
      <c r="M13" s="7"/>
      <c r="N13" s="111"/>
      <c r="O13" s="107"/>
    </row>
    <row r="14" spans="1:15">
      <c r="A14" s="107" t="s">
        <v>1392</v>
      </c>
      <c r="B14" s="107" t="s">
        <v>1393</v>
      </c>
      <c r="C14" s="107" t="s">
        <v>1052</v>
      </c>
      <c r="D14" s="81" t="s">
        <v>113</v>
      </c>
      <c r="E14" s="81" t="s">
        <v>24</v>
      </c>
      <c r="F14" s="7" t="s">
        <v>1394</v>
      </c>
      <c r="G14" s="83">
        <v>42881</v>
      </c>
      <c r="H14" s="81" t="s">
        <v>51</v>
      </c>
      <c r="I14" s="106" t="s">
        <v>51</v>
      </c>
      <c r="J14" s="81" t="s">
        <v>2</v>
      </c>
      <c r="K14" s="107" t="s">
        <v>2</v>
      </c>
      <c r="L14" s="107" t="s">
        <v>0</v>
      </c>
      <c r="M14" s="7" t="s">
        <v>1395</v>
      </c>
      <c r="N14" s="111" t="s">
        <v>53</v>
      </c>
      <c r="O14" s="107"/>
    </row>
    <row r="15" spans="1:15">
      <c r="A15" s="107"/>
      <c r="B15" s="107"/>
      <c r="C15" s="107"/>
      <c r="D15" s="81"/>
      <c r="E15" s="81"/>
      <c r="F15" s="5" t="str">
        <f>IF(D15="Amina",A14&amp;"_AZ",IF(D15="Perry",A14&amp;"_PB",IF(D15="Gina",A14&amp;"_GB",IF(D15="Cameron",A14&amp;"_CA",IF(D15="Bruno",A14&amp;"_BDS",IF(D15="Daniel",A14&amp;"_DR",IF(D15="Monet",A14&amp;"_MW","")))))))</f>
        <v/>
      </c>
      <c r="G15" s="81"/>
      <c r="H15" s="81"/>
      <c r="I15" s="106"/>
      <c r="J15" s="81"/>
      <c r="K15" s="107"/>
      <c r="L15" s="107"/>
      <c r="M15" s="7"/>
      <c r="N15" s="111"/>
      <c r="O15" s="107"/>
    </row>
    <row r="16" spans="1:15">
      <c r="A16" s="107" t="s">
        <v>1396</v>
      </c>
      <c r="B16" s="107" t="s">
        <v>1397</v>
      </c>
      <c r="C16" s="107" t="s">
        <v>1052</v>
      </c>
      <c r="D16" s="81" t="s">
        <v>23</v>
      </c>
      <c r="E16" s="81" t="s">
        <v>24</v>
      </c>
      <c r="F16" s="7" t="s">
        <v>1398</v>
      </c>
      <c r="G16" s="83">
        <v>42880</v>
      </c>
      <c r="H16" s="81" t="s">
        <v>51</v>
      </c>
      <c r="I16" s="106" t="s">
        <v>51</v>
      </c>
      <c r="J16" s="81" t="s">
        <v>2</v>
      </c>
      <c r="K16" s="107" t="s">
        <v>1</v>
      </c>
      <c r="L16" s="107" t="str">
        <f>IF(K16="Untraceable","Ignore",IF(K16="Incomplete","Ignore",IF(K16="Other","Ignore","")))</f>
        <v>Ignore</v>
      </c>
      <c r="M16" s="7" t="s">
        <v>1399</v>
      </c>
      <c r="N16" s="111" t="s">
        <v>53</v>
      </c>
      <c r="O16" s="107"/>
    </row>
    <row r="17" spans="1:15">
      <c r="A17" s="107"/>
      <c r="B17" s="107"/>
      <c r="C17" s="107"/>
      <c r="D17" s="81"/>
      <c r="E17" s="81"/>
      <c r="F17" s="5" t="str">
        <f>IF(D17="Amina",A16&amp;"_AZ",IF(D17="Perry",A16&amp;"_PB",IF(D17="Gina",A16&amp;"_GB",IF(D17="Cameron",A16&amp;"_CA",IF(D17="Bruno",A16&amp;"_BDS",IF(D17="Daniel",A16&amp;"_DR",IF(D17="Monet",A16&amp;"_MW","")))))))</f>
        <v/>
      </c>
      <c r="G17" s="81"/>
      <c r="H17" s="81"/>
      <c r="I17" s="106"/>
      <c r="J17" s="81"/>
      <c r="K17" s="107"/>
      <c r="L17" s="107"/>
      <c r="M17" s="7"/>
      <c r="N17" s="111"/>
      <c r="O17" s="107"/>
    </row>
    <row r="18" spans="1:15">
      <c r="A18" s="107" t="s">
        <v>1400</v>
      </c>
      <c r="B18" s="107" t="s">
        <v>1401</v>
      </c>
      <c r="C18" s="107" t="s">
        <v>1373</v>
      </c>
      <c r="D18" s="81" t="s">
        <v>161</v>
      </c>
      <c r="E18" s="81" t="s">
        <v>24</v>
      </c>
      <c r="F18" s="5" t="str">
        <f>IF(D18="Amina",A18&amp;"_AZ",IF(D18="Perry",A18&amp;"_PB",IF(D18="Gina",A18&amp;"_GB",IF(D18="Cameron",A18&amp;"_CA",IF(D18="Bruno",A18&amp;"_BDS",IF(D18="Daniel",A18&amp;"_DR",IF(D18="Monet",A18&amp;"_MW","")))))))</f>
        <v>2017-04-19_G-009_BDS</v>
      </c>
      <c r="G18" s="83">
        <v>42880</v>
      </c>
      <c r="H18" s="83">
        <v>42881</v>
      </c>
      <c r="I18" s="106">
        <v>42899</v>
      </c>
      <c r="J18" s="81" t="s">
        <v>0</v>
      </c>
      <c r="K18" s="107" t="s">
        <v>0</v>
      </c>
      <c r="L18" s="107" t="s">
        <v>0</v>
      </c>
      <c r="M18" s="4" t="s">
        <v>1402</v>
      </c>
      <c r="N18" s="111" t="s">
        <v>25</v>
      </c>
      <c r="O18" s="107" t="s">
        <v>1403</v>
      </c>
    </row>
    <row r="19" spans="1:15">
      <c r="A19" s="107"/>
      <c r="B19" s="107"/>
      <c r="C19" s="107"/>
      <c r="D19" s="81" t="s">
        <v>113</v>
      </c>
      <c r="E19" s="81" t="s">
        <v>1404</v>
      </c>
      <c r="F19" s="5" t="s">
        <v>1405</v>
      </c>
      <c r="G19" s="83">
        <v>42895</v>
      </c>
      <c r="H19" s="83">
        <v>42895</v>
      </c>
      <c r="I19" s="106"/>
      <c r="J19" s="81" t="s">
        <v>0</v>
      </c>
      <c r="K19" s="107"/>
      <c r="L19" s="107"/>
      <c r="M19" s="4"/>
      <c r="N19" s="111"/>
      <c r="O19" s="107"/>
    </row>
    <row r="20" spans="1:15">
      <c r="A20" s="107" t="s">
        <v>1406</v>
      </c>
      <c r="B20" s="107" t="s">
        <v>1407</v>
      </c>
      <c r="C20" s="107" t="s">
        <v>1373</v>
      </c>
      <c r="D20" s="81" t="s">
        <v>23</v>
      </c>
      <c r="E20" s="81" t="s">
        <v>24</v>
      </c>
      <c r="F20" s="7" t="s">
        <v>1408</v>
      </c>
      <c r="G20" s="83">
        <v>42879</v>
      </c>
      <c r="H20" s="81" t="s">
        <v>51</v>
      </c>
      <c r="I20" s="106" t="s">
        <v>51</v>
      </c>
      <c r="J20" s="81" t="s">
        <v>2</v>
      </c>
      <c r="K20" s="107" t="s">
        <v>2</v>
      </c>
      <c r="L20" s="107" t="s">
        <v>0</v>
      </c>
      <c r="M20" s="7" t="s">
        <v>1409</v>
      </c>
      <c r="N20" s="111" t="s">
        <v>53</v>
      </c>
      <c r="O20" s="107"/>
    </row>
    <row r="21" spans="1:15">
      <c r="A21" s="107"/>
      <c r="B21" s="107"/>
      <c r="C21" s="107"/>
      <c r="D21" s="81"/>
      <c r="E21" s="81"/>
      <c r="F21" s="5" t="str">
        <f>IF(D21="Amina",A20&amp;"_AZ",IF(D21="Perry",A20&amp;"_PB",IF(D21="Gina",A20&amp;"_GB",IF(D21="Cameron",A20&amp;"_CA",IF(D21="Bruno",A20&amp;"_BDS",IF(D21="Daniel",A20&amp;"_DR",IF(D21="Monet",A20&amp;"_MW","")))))))</f>
        <v/>
      </c>
      <c r="G21" s="81"/>
      <c r="H21" s="81"/>
      <c r="I21" s="106"/>
      <c r="J21" s="81"/>
      <c r="K21" s="107"/>
      <c r="L21" s="107"/>
      <c r="M21" s="7"/>
      <c r="N21" s="111"/>
      <c r="O21" s="107"/>
    </row>
    <row r="22" spans="1:15">
      <c r="A22" s="107" t="s">
        <v>1410</v>
      </c>
      <c r="B22" s="107" t="s">
        <v>1411</v>
      </c>
      <c r="C22" s="107" t="s">
        <v>1373</v>
      </c>
      <c r="D22" s="81" t="s">
        <v>113</v>
      </c>
      <c r="E22" s="81" t="s">
        <v>24</v>
      </c>
      <c r="F22" s="7" t="s">
        <v>1412</v>
      </c>
      <c r="G22" s="83">
        <v>42880</v>
      </c>
      <c r="H22" s="81" t="s">
        <v>51</v>
      </c>
      <c r="I22" s="106" t="s">
        <v>51</v>
      </c>
      <c r="J22" s="81" t="s">
        <v>2</v>
      </c>
      <c r="K22" s="107" t="s">
        <v>2</v>
      </c>
      <c r="L22" s="107" t="s">
        <v>0</v>
      </c>
      <c r="M22" s="7" t="s">
        <v>1413</v>
      </c>
      <c r="N22" s="111" t="s">
        <v>53</v>
      </c>
      <c r="O22" s="107"/>
    </row>
    <row r="23" spans="1:15">
      <c r="A23" s="107"/>
      <c r="B23" s="107"/>
      <c r="C23" s="107"/>
      <c r="D23" s="81"/>
      <c r="E23" s="81"/>
      <c r="F23" s="5" t="str">
        <f>IF(D23="Amina",A22&amp;"_AZ",IF(D23="Perry",A22&amp;"_PB",IF(D23="Gina",A22&amp;"_GB",IF(D23="Cameron",A22&amp;"_CA",IF(D23="Bruno",A22&amp;"_BDS",IF(D23="Daniel",A22&amp;"_DR",IF(D23="Monet",A22&amp;"_MW","")))))))</f>
        <v/>
      </c>
      <c r="G23" s="81"/>
      <c r="H23" s="81"/>
      <c r="I23" s="106"/>
      <c r="J23" s="81"/>
      <c r="K23" s="107"/>
      <c r="L23" s="107"/>
      <c r="M23" s="7"/>
      <c r="N23" s="111"/>
      <c r="O23" s="107"/>
    </row>
    <row r="24" spans="1:15">
      <c r="A24" s="107" t="s">
        <v>1414</v>
      </c>
      <c r="B24" s="107" t="s">
        <v>1415</v>
      </c>
      <c r="C24" s="107" t="s">
        <v>1373</v>
      </c>
      <c r="D24" s="81" t="s">
        <v>161</v>
      </c>
      <c r="E24" s="81" t="s">
        <v>24</v>
      </c>
      <c r="F24" s="7" t="s">
        <v>1416</v>
      </c>
      <c r="G24" s="83">
        <v>42879</v>
      </c>
      <c r="H24" s="83">
        <v>42879</v>
      </c>
      <c r="I24" s="106">
        <v>42885</v>
      </c>
      <c r="J24" s="81" t="s">
        <v>0</v>
      </c>
      <c r="K24" s="107" t="s">
        <v>0</v>
      </c>
      <c r="L24" s="107" t="s">
        <v>0</v>
      </c>
      <c r="M24" s="7" t="s">
        <v>1417</v>
      </c>
      <c r="N24" s="111" t="s">
        <v>25</v>
      </c>
      <c r="O24" s="107" t="s">
        <v>1418</v>
      </c>
    </row>
    <row r="25" spans="1:15">
      <c r="A25" s="107"/>
      <c r="B25" s="107"/>
      <c r="C25" s="107"/>
      <c r="D25" s="81" t="s">
        <v>23</v>
      </c>
      <c r="E25" s="81" t="s">
        <v>24</v>
      </c>
      <c r="F25" s="7" t="s">
        <v>1419</v>
      </c>
      <c r="G25" s="83">
        <v>75752</v>
      </c>
      <c r="H25" s="83">
        <v>42881</v>
      </c>
      <c r="I25" s="107"/>
      <c r="J25" s="81" t="s">
        <v>0</v>
      </c>
      <c r="K25" s="107"/>
      <c r="L25" s="107"/>
      <c r="M25" s="7"/>
      <c r="N25" s="111"/>
      <c r="O25" s="107"/>
    </row>
    <row r="26" spans="1:15">
      <c r="A26" s="107" t="s">
        <v>1420</v>
      </c>
      <c r="B26" s="107" t="s">
        <v>1421</v>
      </c>
      <c r="C26" s="107" t="s">
        <v>1052</v>
      </c>
      <c r="D26" s="81" t="s">
        <v>23</v>
      </c>
      <c r="E26" s="81" t="s">
        <v>24</v>
      </c>
      <c r="F26" s="7" t="s">
        <v>1422</v>
      </c>
      <c r="G26" s="83">
        <v>42881</v>
      </c>
      <c r="H26" s="81" t="s">
        <v>51</v>
      </c>
      <c r="I26" s="117" t="s">
        <v>51</v>
      </c>
      <c r="J26" s="81" t="s">
        <v>1</v>
      </c>
      <c r="K26" s="107" t="s">
        <v>1</v>
      </c>
      <c r="L26" s="107" t="s">
        <v>190</v>
      </c>
      <c r="M26" s="7"/>
      <c r="N26" s="111" t="s">
        <v>53</v>
      </c>
      <c r="O26" s="107"/>
    </row>
    <row r="27" spans="1:15">
      <c r="A27" s="107"/>
      <c r="B27" s="107"/>
      <c r="C27" s="107"/>
      <c r="D27" s="81"/>
      <c r="E27" s="81"/>
      <c r="F27" s="7"/>
      <c r="G27" s="83"/>
      <c r="H27" s="81"/>
      <c r="I27" s="118"/>
      <c r="J27" s="81"/>
      <c r="K27" s="107"/>
      <c r="L27" s="107"/>
      <c r="M27" s="7"/>
      <c r="N27" s="111"/>
      <c r="O27" s="107"/>
    </row>
    <row r="28" spans="1:15">
      <c r="A28" s="107" t="s">
        <v>1423</v>
      </c>
      <c r="B28" s="107" t="s">
        <v>1424</v>
      </c>
      <c r="C28" s="107" t="s">
        <v>1001</v>
      </c>
      <c r="D28" s="81" t="s">
        <v>23</v>
      </c>
      <c r="E28" s="81" t="s">
        <v>24</v>
      </c>
      <c r="F28" s="7" t="s">
        <v>1425</v>
      </c>
      <c r="G28" s="83">
        <v>42878</v>
      </c>
      <c r="H28" s="81" t="s">
        <v>51</v>
      </c>
      <c r="I28" s="117" t="s">
        <v>51</v>
      </c>
      <c r="J28" s="81" t="s">
        <v>2</v>
      </c>
      <c r="K28" s="107" t="s">
        <v>2</v>
      </c>
      <c r="L28" s="107" t="s">
        <v>0</v>
      </c>
      <c r="M28" s="7" t="s">
        <v>1426</v>
      </c>
      <c r="N28" s="111" t="s">
        <v>53</v>
      </c>
      <c r="O28" s="107"/>
    </row>
    <row r="29" spans="1:15">
      <c r="A29" s="107"/>
      <c r="B29" s="107"/>
      <c r="C29" s="107"/>
      <c r="D29" s="81"/>
      <c r="E29" s="81"/>
      <c r="F29" s="7"/>
      <c r="G29" s="83"/>
      <c r="H29" s="81"/>
      <c r="I29" s="118"/>
      <c r="J29" s="81"/>
      <c r="K29" s="107"/>
      <c r="L29" s="107"/>
      <c r="M29" s="7"/>
      <c r="N29" s="111"/>
      <c r="O29" s="107"/>
    </row>
    <row r="30" spans="1:15">
      <c r="A30" s="107" t="s">
        <v>1427</v>
      </c>
      <c r="B30" s="107" t="s">
        <v>1428</v>
      </c>
      <c r="C30" s="107" t="s">
        <v>1429</v>
      </c>
      <c r="D30" s="81" t="s">
        <v>23</v>
      </c>
      <c r="E30" s="81" t="s">
        <v>24</v>
      </c>
      <c r="F30" s="5" t="str">
        <f>IF(D30="Amina",A30&amp;"_AZ",IF(D30="Perry",A30&amp;"_PB",IF(D30="Gina",A30&amp;"_GB",IF(D30="Cameron",A30&amp;"_CA",IF(D30="Bruno",A30&amp;"_BDS",IF(D30="Daniel",A30&amp;"_DR",IF(D30="Monet",A30&amp;"_MW","")))))))</f>
        <v>2017-04-19_G-015_CA</v>
      </c>
      <c r="G30" s="83">
        <v>42881</v>
      </c>
      <c r="H30" s="83">
        <v>42881</v>
      </c>
      <c r="I30" s="106">
        <v>42899</v>
      </c>
      <c r="J30" s="81" t="s">
        <v>0</v>
      </c>
      <c r="K30" s="107"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07" t="s">
        <v>0</v>
      </c>
      <c r="M30" s="6" t="s">
        <v>1430</v>
      </c>
      <c r="N30" s="111" t="s">
        <v>25</v>
      </c>
      <c r="O30" s="107" t="s">
        <v>1431</v>
      </c>
    </row>
    <row r="31" spans="1:15">
      <c r="A31" s="107"/>
      <c r="B31" s="107"/>
      <c r="C31" s="107"/>
      <c r="D31" s="81" t="s">
        <v>161</v>
      </c>
      <c r="E31" s="81" t="s">
        <v>1404</v>
      </c>
      <c r="F31" s="5" t="str">
        <f>IF(D31="Amina",A30&amp;"_AZ",IF(D31="Perry",A30&amp;"_PB",IF(D31="Gina",A30&amp;"_GB",IF(D31="Cameron",A30&amp;"_CA",IF(D31="Bruno",A30&amp;"_BDS",IF(D31="Daniel",A30&amp;"_DR",IF(D31="Monet",A30&amp;"_MW","")))))))</f>
        <v>2017-04-19_G-015_BDS</v>
      </c>
      <c r="G31" s="83">
        <v>42894</v>
      </c>
      <c r="H31" s="83">
        <v>42894</v>
      </c>
      <c r="I31" s="106"/>
      <c r="J31" s="81" t="s">
        <v>0</v>
      </c>
      <c r="K31" s="107"/>
      <c r="L31" s="107"/>
      <c r="M31" s="4"/>
      <c r="N31" s="111"/>
      <c r="O31" s="107"/>
    </row>
    <row r="32" spans="1:15">
      <c r="A32" s="107" t="s">
        <v>1432</v>
      </c>
      <c r="B32" s="107" t="s">
        <v>1433</v>
      </c>
      <c r="C32" s="107" t="s">
        <v>1112</v>
      </c>
      <c r="D32" s="81" t="s">
        <v>23</v>
      </c>
      <c r="E32" s="81" t="s">
        <v>24</v>
      </c>
      <c r="F32" s="7" t="s">
        <v>1434</v>
      </c>
      <c r="G32" s="83">
        <v>42881</v>
      </c>
      <c r="H32" s="83">
        <v>42895</v>
      </c>
      <c r="I32" s="106">
        <v>42886</v>
      </c>
      <c r="J32" s="81" t="s">
        <v>0</v>
      </c>
      <c r="K32" s="107" t="s">
        <v>0</v>
      </c>
      <c r="L32" s="107" t="s">
        <v>0</v>
      </c>
      <c r="M32" s="7" t="s">
        <v>1435</v>
      </c>
      <c r="N32" s="111" t="s">
        <v>25</v>
      </c>
      <c r="O32" s="107" t="s">
        <v>1436</v>
      </c>
    </row>
    <row r="33" spans="1:15">
      <c r="A33" s="107"/>
      <c r="B33" s="107"/>
      <c r="C33" s="107"/>
      <c r="D33" s="81" t="s">
        <v>161</v>
      </c>
      <c r="E33" s="81" t="s">
        <v>1404</v>
      </c>
      <c r="F33" s="7" t="s">
        <v>1437</v>
      </c>
      <c r="G33" s="83">
        <v>42895</v>
      </c>
      <c r="H33" s="83">
        <v>42895</v>
      </c>
      <c r="I33" s="106"/>
      <c r="J33" s="81" t="s">
        <v>0</v>
      </c>
      <c r="K33" s="107"/>
      <c r="L33" s="107"/>
      <c r="M33" s="7"/>
      <c r="N33" s="111"/>
      <c r="O33" s="107"/>
    </row>
    <row r="34" spans="1:15">
      <c r="A34" s="107" t="s">
        <v>1438</v>
      </c>
      <c r="B34" s="107" t="s">
        <v>1439</v>
      </c>
      <c r="C34" s="107" t="s">
        <v>1112</v>
      </c>
      <c r="D34" s="81" t="s">
        <v>23</v>
      </c>
      <c r="E34" s="81" t="s">
        <v>24</v>
      </c>
      <c r="F34" s="7" t="s">
        <v>1440</v>
      </c>
      <c r="G34" s="83">
        <v>42881</v>
      </c>
      <c r="H34" s="83">
        <v>42881</v>
      </c>
      <c r="I34" s="106">
        <v>42886</v>
      </c>
      <c r="J34" s="81" t="s">
        <v>0</v>
      </c>
      <c r="K34" s="107" t="s">
        <v>0</v>
      </c>
      <c r="L34" s="107" t="s">
        <v>0</v>
      </c>
      <c r="M34" s="7"/>
      <c r="N34" s="111" t="s">
        <v>25</v>
      </c>
      <c r="O34" s="107" t="s">
        <v>1441</v>
      </c>
    </row>
    <row r="35" spans="1:15">
      <c r="A35" s="107"/>
      <c r="B35" s="107"/>
      <c r="C35" s="107"/>
      <c r="D35" s="81" t="s">
        <v>161</v>
      </c>
      <c r="E35" s="81" t="s">
        <v>1442</v>
      </c>
      <c r="F35" s="7" t="s">
        <v>1443</v>
      </c>
      <c r="G35" s="83">
        <v>42895</v>
      </c>
      <c r="H35" s="83">
        <v>42895</v>
      </c>
      <c r="I35" s="106"/>
      <c r="J35" s="81" t="s">
        <v>0</v>
      </c>
      <c r="K35" s="107"/>
      <c r="L35" s="107"/>
      <c r="M35" s="7"/>
      <c r="N35" s="111"/>
      <c r="O35" s="107"/>
    </row>
    <row r="36" spans="1:15">
      <c r="A36" s="107" t="s">
        <v>1444</v>
      </c>
      <c r="B36" s="107" t="s">
        <v>1445</v>
      </c>
      <c r="C36" s="107" t="s">
        <v>1112</v>
      </c>
      <c r="D36" s="81" t="s">
        <v>161</v>
      </c>
      <c r="E36" s="81" t="s">
        <v>24</v>
      </c>
      <c r="F36" s="5" t="str">
        <f>IF(D36="Amina",A36&amp;"_AZ",IF(D36="Perry",A36&amp;"_PB",IF(D36="Gina",A36&amp;"_GB",IF(D36="Cameron",A36&amp;"_CA",IF(D36="Bruno",A36&amp;"_BDS",IF(D36="Daniel",A36&amp;"_DR",IF(D36="Monet",A36&amp;"_MW","")))))))</f>
        <v>2017-04-19_G-018_BDS</v>
      </c>
      <c r="G36" s="83">
        <v>42881</v>
      </c>
      <c r="H36" s="85">
        <v>42885</v>
      </c>
      <c r="I36" s="106">
        <v>42901</v>
      </c>
      <c r="J36" s="81" t="str">
        <f>IF(AND(NOT(OR(G36="",G36="Ø")),H36=""),"In Progress",IF(AND(NOT(OR(H36="Ø",H36="")),NOT(OR(G36="Ø",G36=""))),"Completed",""))</f>
        <v>Completed</v>
      </c>
      <c r="K36" s="107" t="s">
        <v>0</v>
      </c>
      <c r="L36" s="107" t="s">
        <v>0</v>
      </c>
      <c r="M36" s="6" t="s">
        <v>1430</v>
      </c>
      <c r="N36" s="111" t="s">
        <v>25</v>
      </c>
      <c r="O36" s="107" t="s">
        <v>1446</v>
      </c>
    </row>
    <row r="37" spans="1:15">
      <c r="A37" s="107"/>
      <c r="B37" s="107"/>
      <c r="C37" s="107"/>
      <c r="D37" s="81" t="s">
        <v>23</v>
      </c>
      <c r="E37" s="81" t="s">
        <v>1442</v>
      </c>
      <c r="F37" s="5" t="str">
        <f>IF(D37="Amina",A36&amp;"_AZ",IF(D37="Perry",A36&amp;"_PB",IF(D37="Gina",A36&amp;"_GB",IF(D37="Cameron",A36&amp;"_CA",IF(D37="Bruno",A36&amp;"_BDS",IF(D37="Daniel",A36&amp;"_DR",IF(D37="Monet",A36&amp;"_MW","")))))))</f>
        <v>2017-04-19_G-018_CA</v>
      </c>
      <c r="G37" s="83">
        <v>42894</v>
      </c>
      <c r="H37" s="83">
        <v>42894</v>
      </c>
      <c r="I37" s="106"/>
      <c r="J37" s="81" t="s">
        <v>0</v>
      </c>
      <c r="K37" s="107"/>
      <c r="L37" s="107"/>
      <c r="M37" s="4"/>
      <c r="N37" s="111"/>
      <c r="O37" s="107"/>
    </row>
    <row r="38" spans="1:15">
      <c r="A38" s="107" t="s">
        <v>1447</v>
      </c>
      <c r="B38" s="107" t="s">
        <v>1448</v>
      </c>
      <c r="C38" s="107" t="s">
        <v>1112</v>
      </c>
      <c r="D38" s="81" t="s">
        <v>32</v>
      </c>
      <c r="E38" s="81" t="s">
        <v>24</v>
      </c>
      <c r="F38" s="5" t="str">
        <f>IF(D38="Amina",A38&amp;"_AZ",IF(D38="Perry",A38&amp;"_PB",IF(D38="Gina",A38&amp;"_GB",IF(D38="Cameron",A38&amp;"_CA",IF(D38="Bruno",A38&amp;"_BDS",IF(D38="Daniel",A38&amp;"_DR",IF(D38="Monet",A38&amp;"_MW","")))))))</f>
        <v>2017-04-19_G-019_AZ</v>
      </c>
      <c r="G38" s="83">
        <v>42881</v>
      </c>
      <c r="H38" s="83">
        <v>42881</v>
      </c>
      <c r="I38" s="106" t="s">
        <v>1449</v>
      </c>
      <c r="J38" s="81" t="str">
        <f>IF(AND(NOT(OR(G38="",G38="Ø")),H38=""),"In Progress",IF(AND(NOT(OR(H38="Ø",H38="")),NOT(OR(G38="Ø",G38=""))),"Completed",""))</f>
        <v>Completed</v>
      </c>
      <c r="K38" s="107" t="s">
        <v>0</v>
      </c>
      <c r="L38" s="107" t="s">
        <v>0</v>
      </c>
      <c r="M38" s="4" t="s">
        <v>1450</v>
      </c>
      <c r="N38" s="111" t="s">
        <v>25</v>
      </c>
      <c r="O38" s="107" t="s">
        <v>1451</v>
      </c>
    </row>
    <row r="39" spans="1:15">
      <c r="A39" s="107"/>
      <c r="B39" s="107"/>
      <c r="C39" s="107"/>
      <c r="D39" s="81" t="s">
        <v>27</v>
      </c>
      <c r="E39" s="81" t="s">
        <v>1404</v>
      </c>
      <c r="F39" s="5" t="s">
        <v>1452</v>
      </c>
      <c r="G39" s="83">
        <v>42895</v>
      </c>
      <c r="H39" s="83"/>
      <c r="I39" s="106"/>
      <c r="J39" s="81" t="s">
        <v>0</v>
      </c>
      <c r="K39" s="107"/>
      <c r="L39" s="107"/>
      <c r="M39" s="4"/>
      <c r="N39" s="111"/>
      <c r="O39" s="107"/>
    </row>
    <row r="40" spans="1:15">
      <c r="A40" s="107" t="s">
        <v>1453</v>
      </c>
      <c r="B40" s="107" t="s">
        <v>1454</v>
      </c>
      <c r="C40" s="107"/>
      <c r="D40" s="81" t="s">
        <v>32</v>
      </c>
      <c r="E40" s="81" t="s">
        <v>24</v>
      </c>
      <c r="F40" s="5" t="s">
        <v>1455</v>
      </c>
      <c r="G40" s="83">
        <v>42881</v>
      </c>
      <c r="H40" s="85" t="s">
        <v>51</v>
      </c>
      <c r="I40" s="106" t="s">
        <v>51</v>
      </c>
      <c r="J40" s="81" t="s">
        <v>2</v>
      </c>
      <c r="K40" s="107" t="s">
        <v>2</v>
      </c>
      <c r="L40" s="107" t="s">
        <v>0</v>
      </c>
      <c r="M40" s="4" t="s">
        <v>1456</v>
      </c>
      <c r="N40" s="111" t="s">
        <v>53</v>
      </c>
      <c r="O40" s="107"/>
    </row>
    <row r="41" spans="1:15">
      <c r="A41" s="107"/>
      <c r="B41" s="107"/>
      <c r="C41" s="107"/>
      <c r="D41" s="81"/>
      <c r="E41" s="81"/>
      <c r="F41" s="5"/>
      <c r="G41" s="83"/>
      <c r="H41" s="85"/>
      <c r="I41" s="106"/>
      <c r="J41" s="81"/>
      <c r="K41" s="107"/>
      <c r="L41" s="107"/>
      <c r="M41" s="4"/>
      <c r="N41" s="111"/>
      <c r="O41" s="107"/>
    </row>
    <row r="42" spans="1:15">
      <c r="A42" s="107" t="s">
        <v>1457</v>
      </c>
      <c r="B42" s="107" t="s">
        <v>1458</v>
      </c>
      <c r="C42" s="107"/>
      <c r="D42" s="81" t="s">
        <v>32</v>
      </c>
      <c r="E42" s="81" t="s">
        <v>24</v>
      </c>
      <c r="F42" s="5" t="str">
        <f>IF(D42="Amina",A42&amp;"_AZ",IF(D42="Perry",A42&amp;"_PB",IF(D42="Gina",A42&amp;"_GB",IF(D42="Cameron",A42&amp;"_CA",IF(D42="Bruno",A42&amp;"_BDS",IF(D42="Daniel",A42&amp;"_DR",IF(D42="Monet",A42&amp;"_MW","")))))))</f>
        <v>2017-04-19_G-021_AZ</v>
      </c>
      <c r="G42" s="83">
        <v>42881</v>
      </c>
      <c r="H42" s="83" t="s">
        <v>51</v>
      </c>
      <c r="I42" s="106" t="s">
        <v>51</v>
      </c>
      <c r="J42" s="81" t="s">
        <v>2</v>
      </c>
      <c r="K42" s="107" t="s">
        <v>1</v>
      </c>
      <c r="L42" s="107" t="str">
        <f>IF(K42="Untraceable","Ignore",IF(K42="Incomplete","Ignore",IF(K42="Other","Ignore","")))</f>
        <v>Ignore</v>
      </c>
      <c r="M42" s="4" t="s">
        <v>1459</v>
      </c>
      <c r="N42" s="111" t="s">
        <v>53</v>
      </c>
      <c r="O42" s="107"/>
    </row>
    <row r="43" spans="1:15">
      <c r="A43" s="107"/>
      <c r="B43" s="107"/>
      <c r="C43" s="107"/>
      <c r="D43" s="81" t="s">
        <v>187</v>
      </c>
      <c r="E43" s="81" t="s">
        <v>24</v>
      </c>
      <c r="F43" s="5" t="str">
        <f>IF(D43="Amina",A42&amp;"_AZ",IF(D43="Perry",A42&amp;"_PB",IF(D43="Gina",A42&amp;"_GB",IF(D43="Cameron",A42&amp;"_CA",IF(D43="Bruno",A42&amp;"_BDS",IF(D43="Daniel",A42&amp;"_DR",IF(D43="Monet",A42&amp;"_MW","")))))))</f>
        <v>2017-04-19_G-021_MW</v>
      </c>
      <c r="G43" s="83"/>
      <c r="H43" s="83" t="s">
        <v>51</v>
      </c>
      <c r="I43" s="106"/>
      <c r="J43" s="81" t="s">
        <v>1</v>
      </c>
      <c r="K43" s="107"/>
      <c r="L43" s="107"/>
      <c r="M43" s="4" t="s">
        <v>1460</v>
      </c>
      <c r="N43" s="111"/>
      <c r="O43" s="107"/>
    </row>
    <row r="44" spans="1:15">
      <c r="A44" s="107" t="s">
        <v>1461</v>
      </c>
      <c r="B44" s="107" t="s">
        <v>1462</v>
      </c>
      <c r="C44" s="107" t="s">
        <v>1463</v>
      </c>
      <c r="D44" s="81" t="s">
        <v>187</v>
      </c>
      <c r="E44" s="81" t="s">
        <v>24</v>
      </c>
      <c r="F44" s="5" t="str">
        <f>IF(D44="Amina",A44&amp;"_AZ",IF(D44="Perry",A44&amp;"_PB",IF(D44="Gina",A44&amp;"_GB",IF(D44="Cameron",A44&amp;"_CA",IF(D44="Bruno",A44&amp;"_BDS",IF(D44="Daniel",A44&amp;"_DR",IF(D44="Monet",A44&amp;"_MW","")))))))</f>
        <v>2017-04-19_G-022_MW</v>
      </c>
      <c r="G44" s="83">
        <v>42881</v>
      </c>
      <c r="H44" s="83">
        <v>42893</v>
      </c>
      <c r="I44" s="106">
        <v>42900</v>
      </c>
      <c r="J44" s="81" t="str">
        <f>IF(AND(NOT(OR(G44="",G44="Ø")),H44=""),"In Progress",IF(AND(NOT(OR(H44="Ø",H44="")),NOT(OR(G44="Ø",G44=""))),"Completed",""))</f>
        <v>Completed</v>
      </c>
      <c r="K44" s="107" t="str">
        <f>IF(OR(J44="In Progress",J45="In Progress"),"In Progress",IF(OR(AND(J44="Completed",J45="Untraceable"),AND(J44="Untraceable",J45="Completed")),"Review",IF(OR(AND(J44="Completed",J45="Incomplete"),AND(J44="Incomplete",J45="Completed")),"Review",IF(OR(AND(J44="Completed",J45="Other"),AND(J44="Other",J45="Completed")),"Review",IF(OR(AND(J44="Incomplete",J45="Untraceable"),AND(J44="Untraceable",J45="Incomplete")),"Review",IF(OR(AND(J44="Other",J45="Untraceable"),AND(J44="Untraceable",J45="Other")),"Review",IF(OR(AND(J44="Incomplete",J45="Other"),AND(J44="Other",J45="Incomplete")),"Review",IF(AND(NOT(OR(H44="Ø",H44="")),NOT(OR(H45="Ø",H45="")),I44=""),"In Progress",IF(AND(J44="Untraceable",J45="Untraceable"),"Untraceable",IF(AND(NOT(OR(H44="Ø",H44="")),NOT(OR(H45="Ø",H45="")),NOT(OR(I44="Ø",I44=""))),"Completed",IF(AND(J44="Incomplete",J45="Incomplete"),"Incomplete",IF(AND(J44="Other",J45="Other"),"Other",""))))))))))))</f>
        <v>Completed</v>
      </c>
      <c r="L44" s="107" t="s">
        <v>0</v>
      </c>
      <c r="M44" s="6" t="s">
        <v>1464</v>
      </c>
      <c r="N44" s="111" t="s">
        <v>25</v>
      </c>
      <c r="O44" s="107" t="s">
        <v>1465</v>
      </c>
    </row>
    <row r="45" spans="1:15">
      <c r="A45" s="107"/>
      <c r="B45" s="107"/>
      <c r="C45" s="107"/>
      <c r="D45" s="81" t="s">
        <v>30</v>
      </c>
      <c r="E45" s="81" t="s">
        <v>24</v>
      </c>
      <c r="F45" s="5" t="str">
        <f>IF(D45="Amina",A44&amp;"_AZ",IF(D45="Perry",A44&amp;"_PB",IF(D45="Gina",A44&amp;"_GB",IF(D45="Cameron",A44&amp;"_CA",IF(D45="Bruno",A44&amp;"_BDS",IF(D45="Daniel",A44&amp;"_DR",IF(D45="Monet",A44&amp;"_MW","")))))))</f>
        <v>2017-04-19_G-022_PB</v>
      </c>
      <c r="G45" s="83">
        <v>42894</v>
      </c>
      <c r="H45" s="83">
        <v>42900</v>
      </c>
      <c r="I45" s="106"/>
      <c r="J45" s="81" t="s">
        <v>0</v>
      </c>
      <c r="K45" s="107"/>
      <c r="L45" s="107"/>
      <c r="M45" s="4" t="s">
        <v>1466</v>
      </c>
      <c r="N45" s="111"/>
      <c r="O45" s="107"/>
    </row>
    <row r="46" spans="1:15">
      <c r="A46" s="107" t="s">
        <v>1467</v>
      </c>
      <c r="B46" s="107" t="s">
        <v>1468</v>
      </c>
      <c r="C46" s="107" t="s">
        <v>1469</v>
      </c>
      <c r="D46" s="81" t="s">
        <v>23</v>
      </c>
      <c r="E46" s="81" t="s">
        <v>24</v>
      </c>
      <c r="F46" s="5" t="str">
        <f>IF(D46="Amina",A46&amp;"_AZ",IF(D46="Perry",A46&amp;"_PB",IF(D46="Gina",A46&amp;"_GB",IF(D46="Cameron",A46&amp;"_CA",IF(D46="Bruno",A46&amp;"_BDS",IF(D46="Daniel",A46&amp;"_DR",IF(D46="Monet",A46&amp;"_MW","")))))))</f>
        <v>2017-04-19_G-023_CA</v>
      </c>
      <c r="G46" s="83">
        <v>42882</v>
      </c>
      <c r="H46" s="83">
        <v>42882</v>
      </c>
      <c r="I46" s="119">
        <v>42901</v>
      </c>
      <c r="J46" s="81" t="str">
        <f>IF(AND(NOT(OR(G46="",G46="Ø")),H46=""),"In Progress",IF(AND(NOT(OR(H46="Ø",H46="")),NOT(OR(G46="Ø",G46=""))),"Completed",""))</f>
        <v>Completed</v>
      </c>
      <c r="K46" s="107" t="s">
        <v>0</v>
      </c>
      <c r="L46" s="107" t="s">
        <v>0</v>
      </c>
      <c r="M46" s="4" t="s">
        <v>1470</v>
      </c>
      <c r="N46" s="111" t="s">
        <v>25</v>
      </c>
      <c r="O46" s="107" t="s">
        <v>1471</v>
      </c>
    </row>
    <row r="47" spans="1:15">
      <c r="A47" s="107"/>
      <c r="B47" s="107"/>
      <c r="C47" s="107"/>
      <c r="D47" s="81" t="s">
        <v>161</v>
      </c>
      <c r="E47" s="81" t="s">
        <v>24</v>
      </c>
      <c r="F47" s="5" t="str">
        <f>IF(D47="Amina",A46&amp;"_AZ",IF(D47="Perry",A46&amp;"_PB",IF(D47="Gina",A46&amp;"_GB",IF(D47="Cameron",A46&amp;"_CA",IF(D47="Bruno",A46&amp;"_BDS",IF(D47="Daniel",A46&amp;"_DR",IF(D47="Monet",A46&amp;"_MW","")))))))</f>
        <v>2017-04-19_G-023_BDS</v>
      </c>
      <c r="G47" s="83">
        <v>42886</v>
      </c>
      <c r="H47" s="85">
        <v>42893</v>
      </c>
      <c r="I47" s="125"/>
      <c r="J47" s="81" t="s">
        <v>0</v>
      </c>
      <c r="K47" s="107"/>
      <c r="L47" s="107"/>
      <c r="M47" s="4"/>
      <c r="N47" s="111"/>
      <c r="O47" s="107"/>
    </row>
    <row r="48" spans="1:15">
      <c r="A48" s="112" t="s">
        <v>1472</v>
      </c>
      <c r="B48" s="110" t="s">
        <v>1473</v>
      </c>
      <c r="C48" s="107"/>
      <c r="D48" s="81" t="s">
        <v>23</v>
      </c>
      <c r="E48" s="81" t="s">
        <v>24</v>
      </c>
      <c r="F48" s="5" t="str">
        <f>IF(D48="Amina",A48&amp;"_AZ",IF(D48="Perry",A48&amp;"_PB",IF(D48="Gina",A48&amp;"_GB",IF(D48="Cameron",A48&amp;"_CA",IF(D48="Bruno",A48&amp;"_BDS",IF(D48="Daniel",A48&amp;"_DR",IF(D48="Monet",A48&amp;"_MW","")))))))</f>
        <v>2017-04-19_G-024_CA</v>
      </c>
      <c r="G48" s="83">
        <v>42882</v>
      </c>
      <c r="H48" s="83">
        <v>42886</v>
      </c>
      <c r="I48" s="106">
        <v>42900</v>
      </c>
      <c r="J48" s="81" t="str">
        <f>IF(AND(NOT(OR(G48="",G48="Ø")),H48=""),"In Progress",IF(AND(NOT(OR(H48="Ø",H48="")),NOT(OR(G48="Ø",G48=""))),"Completed",""))</f>
        <v>Completed</v>
      </c>
      <c r="K48" s="107" t="str">
        <f>IF(OR(J48="In Progress",J49="In Progress"),"In Progress",IF(OR(AND(J48="Completed",J49="Untraceable"),AND(J48="Untraceable",J49="Completed")),"Review",IF(OR(AND(J48="Completed",J49="Incomplete"),AND(J48="Incomplete",J49="Completed")),"Review",IF(OR(AND(J48="Completed",J49="Other"),AND(J48="Other",J49="Completed")),"Review",IF(OR(AND(J48="Incomplete",J49="Untraceable"),AND(J48="Untraceable",J49="Incomplete")),"Review",IF(OR(AND(J48="Other",J49="Untraceable"),AND(J48="Untraceable",J49="Other")),"Review",IF(OR(AND(J48="Incomplete",J49="Other"),AND(J48="Other",J49="Incomplete")),"Review",IF(AND(NOT(OR(H48="Ø",H48="")),NOT(OR(H49="Ø",H49="")),I48=""),"In Progress",IF(AND(J48="Untraceable",J49="Untraceable"),"Untraceable",IF(AND(NOT(OR(H48="Ø",H48="")),NOT(OR(H49="Ø",H49="")),NOT(OR(I48="Ø",I48=""))),"Completed",IF(AND(J48="Incomplete",J49="Incomplete"),"Incomplete",IF(AND(J48="Other",J49="Other"),"Other",""))))))))))))</f>
        <v>Completed</v>
      </c>
      <c r="L48" s="107" t="s">
        <v>0</v>
      </c>
      <c r="M48" s="4" t="s">
        <v>1474</v>
      </c>
      <c r="N48" s="111" t="s">
        <v>25</v>
      </c>
      <c r="O48" s="107" t="s">
        <v>1475</v>
      </c>
    </row>
    <row r="49" spans="1:15">
      <c r="A49" s="107"/>
      <c r="B49" s="110"/>
      <c r="C49" s="107"/>
      <c r="D49" s="81" t="s">
        <v>113</v>
      </c>
      <c r="E49" s="81" t="s">
        <v>1404</v>
      </c>
      <c r="F49" s="5" t="str">
        <f>IF(D49="Amina",A48&amp;"_AZ",IF(D49="Perry",A48&amp;"_PB",IF(D49="Gina",A48&amp;"_GB",IF(D49="Cameron",A48&amp;"_CA",IF(D49="Bruno",A48&amp;"_BDS",IF(D49="Daniel",A48&amp;"_DR",IF(D49="Monet",A48&amp;"_MW","")))))))</f>
        <v>2017-04-19_G-024_DR</v>
      </c>
      <c r="G49" s="83">
        <v>42894</v>
      </c>
      <c r="H49" s="83">
        <v>42895</v>
      </c>
      <c r="I49" s="106"/>
      <c r="J49" s="81" t="s">
        <v>0</v>
      </c>
      <c r="K49" s="107"/>
      <c r="L49" s="107"/>
      <c r="M49" s="8"/>
      <c r="N49" s="111"/>
      <c r="O49" s="107"/>
    </row>
    <row r="50" spans="1:15">
      <c r="A50" s="148" t="s">
        <v>1476</v>
      </c>
      <c r="B50" s="148" t="s">
        <v>1477</v>
      </c>
      <c r="C50" s="148" t="s">
        <v>1429</v>
      </c>
      <c r="D50" s="94" t="s">
        <v>161</v>
      </c>
      <c r="E50" s="94" t="s">
        <v>24</v>
      </c>
      <c r="F50" s="54" t="s">
        <v>1478</v>
      </c>
      <c r="G50" s="55">
        <v>42885</v>
      </c>
      <c r="H50" s="55">
        <v>42886</v>
      </c>
      <c r="I50" s="151">
        <v>42886</v>
      </c>
      <c r="J50" s="81" t="str">
        <f>IF(AND(NOT(OR(G50="",G50="Ø")),H50=""),"In Progress",IF(AND(NOT(OR(H50="Ø",H50="")),NOT(OR(G50="Ø",G50=""))),"Completed",""))</f>
        <v>Completed</v>
      </c>
      <c r="K50" s="117" t="s">
        <v>0</v>
      </c>
      <c r="L50" s="117" t="s">
        <v>0</v>
      </c>
      <c r="M50" s="54" t="s">
        <v>1479</v>
      </c>
      <c r="N50" s="121" t="s">
        <v>25</v>
      </c>
      <c r="O50" s="148" t="s">
        <v>1480</v>
      </c>
    </row>
    <row r="51" spans="1:15">
      <c r="A51" s="149"/>
      <c r="B51" s="149"/>
      <c r="C51" s="149"/>
      <c r="D51" s="94" t="s">
        <v>23</v>
      </c>
      <c r="E51" s="94" t="s">
        <v>24</v>
      </c>
      <c r="F51" s="54" t="s">
        <v>1481</v>
      </c>
      <c r="G51" s="94"/>
      <c r="H51" s="94"/>
      <c r="I51" s="152"/>
      <c r="J51" s="81" t="s">
        <v>0</v>
      </c>
      <c r="K51" s="124"/>
      <c r="L51" s="124"/>
      <c r="M51" s="54"/>
      <c r="N51" s="126"/>
      <c r="O51" s="149"/>
    </row>
    <row r="52" spans="1:15">
      <c r="A52" s="112" t="s">
        <v>1482</v>
      </c>
      <c r="B52" s="109" t="s">
        <v>1483</v>
      </c>
      <c r="C52" s="109"/>
      <c r="D52" s="81" t="s">
        <v>32</v>
      </c>
      <c r="E52" s="81" t="s">
        <v>24</v>
      </c>
      <c r="F52" s="5" t="str">
        <f>IF(D52="Amina",A52&amp;"_AZ",IF(D52="Perry",A52&amp;"_PB",IF(D52="Gina",A52&amp;"_GB",IF(D52="Cameron",A52&amp;"_CA",IF(D52="Bruno",A52&amp;"_BDS",IF(D52="Daniel",A52&amp;"_DR",IF(D52="Monet",A52&amp;"_MW","")))))))</f>
        <v>2017-04-19_G-026_AZ</v>
      </c>
      <c r="G52" s="83">
        <v>42885</v>
      </c>
      <c r="H52" s="83">
        <v>42523</v>
      </c>
      <c r="I52" s="106">
        <v>42905</v>
      </c>
      <c r="J52" s="81" t="str">
        <f>IF(AND(NOT(OR(G52="",G52="Ø")),H52=""),"In Progress",IF(AND(NOT(OR(H52="Ø",H52="")),NOT(OR(G52="Ø",G52=""))),"Completed",""))</f>
        <v>Completed</v>
      </c>
      <c r="K52" s="107" t="s">
        <v>0</v>
      </c>
      <c r="L52" s="107" t="s">
        <v>0</v>
      </c>
      <c r="M52" s="4"/>
      <c r="N52" s="111" t="s">
        <v>25</v>
      </c>
      <c r="O52" s="107" t="s">
        <v>1484</v>
      </c>
    </row>
    <row r="53" spans="1:15">
      <c r="A53" s="107"/>
      <c r="B53" s="107"/>
      <c r="C53" s="107"/>
      <c r="D53" s="81" t="s">
        <v>27</v>
      </c>
      <c r="E53" s="81" t="s">
        <v>1404</v>
      </c>
      <c r="F53" s="5" t="str">
        <f>IF(D53="Amina",A52&amp;"_AZ",IF(D53="Perry",A52&amp;"_PB",IF(D53="Gina",A52&amp;"_GB",IF(D53="Cameron",A52&amp;"_CA",IF(D53="Bruno",A52&amp;"_BDS",IF(D53="Daniel",A52&amp;"_DR",IF(D53="Monet",A52&amp;"_MW","")))))))</f>
        <v>2017-04-19_G-026_GB</v>
      </c>
      <c r="G53" s="83">
        <v>42894</v>
      </c>
      <c r="H53" s="83">
        <v>42895</v>
      </c>
      <c r="I53" s="106"/>
      <c r="J53" s="81" t="s">
        <v>0</v>
      </c>
      <c r="K53" s="107"/>
      <c r="L53" s="107"/>
      <c r="M53" s="4"/>
      <c r="N53" s="111"/>
      <c r="O53" s="107"/>
    </row>
    <row r="54" spans="1:15">
      <c r="A54" s="153" t="s">
        <v>1485</v>
      </c>
      <c r="B54" s="115" t="s">
        <v>1486</v>
      </c>
      <c r="C54" s="117"/>
      <c r="D54" s="81" t="s">
        <v>23</v>
      </c>
      <c r="E54" s="81" t="s">
        <v>24</v>
      </c>
      <c r="F54" s="5" t="str">
        <f>IF(D54="Amina",A54&amp;"_AZ",IF(D54="Perry",A54&amp;"_PB",IF(D54="Gina",A54&amp;"_GB",IF(D54="Cameron",A54&amp;"_CA",IF(D54="Bruno",A54&amp;"_BDS",IF(D54="Daniel",A54&amp;"_DR",IF(D54="Monet",A54&amp;"_MW","")))))))</f>
        <v>2017-04-19_G-027_CA</v>
      </c>
      <c r="G54" s="83">
        <v>42886</v>
      </c>
      <c r="H54" s="83">
        <v>42887</v>
      </c>
      <c r="I54" s="119">
        <v>42902</v>
      </c>
      <c r="J54" s="81" t="str">
        <f>IF(AND(NOT(OR(G54="",G54="Ø")),H54=""),"In Progress",IF(AND(NOT(OR(H54="Ø",H54="")),NOT(OR(G54="Ø",G54=""))),"Completed",""))</f>
        <v>Completed</v>
      </c>
      <c r="K54" s="117" t="s">
        <v>0</v>
      </c>
      <c r="L54" s="117" t="s">
        <v>0</v>
      </c>
      <c r="M54" s="4"/>
      <c r="N54" s="121" t="s">
        <v>25</v>
      </c>
      <c r="O54" s="117" t="s">
        <v>1487</v>
      </c>
    </row>
    <row r="55" spans="1:15">
      <c r="A55" s="154"/>
      <c r="B55" s="123"/>
      <c r="C55" s="124"/>
      <c r="D55" s="81" t="s">
        <v>161</v>
      </c>
      <c r="E55" s="81" t="s">
        <v>1404</v>
      </c>
      <c r="F55" s="5" t="str">
        <f>IF(D55="Amina",A54&amp;"_AZ",IF(D55="Perry",A54&amp;"_PB",IF(D55="Gina",A54&amp;"_GB",IF(D55="Cameron",A54&amp;"_CA",IF(D55="Bruno",A54&amp;"_BDS",IF(D55="Daniel",A54&amp;"_DR",IF(D55="Monet",A54&amp;"_MW","")))))))</f>
        <v>2017-04-19_G-027_BDS</v>
      </c>
      <c r="G55" s="83">
        <v>42894</v>
      </c>
      <c r="H55" s="85">
        <v>42895</v>
      </c>
      <c r="I55" s="125"/>
      <c r="J55" s="81" t="s">
        <v>0</v>
      </c>
      <c r="K55" s="124"/>
      <c r="L55" s="124"/>
      <c r="M55" s="4" t="s">
        <v>1488</v>
      </c>
      <c r="N55" s="126"/>
      <c r="O55" s="124"/>
    </row>
    <row r="56" spans="1:15">
      <c r="A56" s="136" t="s">
        <v>1489</v>
      </c>
      <c r="B56" s="109" t="s">
        <v>1490</v>
      </c>
      <c r="C56" s="107"/>
      <c r="D56" s="81" t="s">
        <v>23</v>
      </c>
      <c r="E56" s="81" t="s">
        <v>24</v>
      </c>
      <c r="F56" s="5" t="str">
        <f>IF(D56="Amina",A56&amp;"_AZ",IF(D56="Perry",A56&amp;"_PB",IF(D56="Gina",A56&amp;"_GB",IF(D56="Cameron",A56&amp;"_CA",IF(D56="Bruno",A56&amp;"_BDS",IF(D56="Daniel",A56&amp;"_DR",IF(D56="Monet",A56&amp;"_MW","")))))))</f>
        <v>2017-04-19_G-028_CA</v>
      </c>
      <c r="G56" s="83">
        <v>42887</v>
      </c>
      <c r="H56" s="83">
        <v>42887</v>
      </c>
      <c r="I56" s="106">
        <v>42900</v>
      </c>
      <c r="J56" s="81" t="str">
        <f>IF(AND(NOT(OR(G56="",G56="Ø")),H56=""),"In Progress",IF(AND(NOT(OR(H56="Ø",H56="")),NOT(OR(G56="Ø",G56=""))),"Completed",""))</f>
        <v>Completed</v>
      </c>
      <c r="K56" s="107" t="s">
        <v>0</v>
      </c>
      <c r="L56" s="107" t="s">
        <v>0</v>
      </c>
      <c r="M56" s="4"/>
      <c r="N56" s="111" t="s">
        <v>25</v>
      </c>
      <c r="O56" s="107" t="s">
        <v>1491</v>
      </c>
    </row>
    <row r="57" spans="1:15">
      <c r="A57" s="137"/>
      <c r="B57" s="107"/>
      <c r="C57" s="107"/>
      <c r="D57" s="81" t="s">
        <v>27</v>
      </c>
      <c r="E57" s="81" t="s">
        <v>1404</v>
      </c>
      <c r="F57" s="5" t="str">
        <f>IF(D57="Amina",A56&amp;"_AZ",IF(D57="Perry",A56&amp;"_PB",IF(D57="Gina",A56&amp;"_GB",IF(D57="Cameron",A56&amp;"_CA",IF(D57="Bruno",A56&amp;"_BDS",IF(D57="Daniel",A56&amp;"_DR",IF(D57="Monet",A56&amp;"_MW","")))))))</f>
        <v>2017-04-19_G-028_GB</v>
      </c>
      <c r="G57" s="83">
        <v>42895</v>
      </c>
      <c r="H57" s="83">
        <v>42895</v>
      </c>
      <c r="I57" s="106"/>
      <c r="J57" s="81" t="s">
        <v>0</v>
      </c>
      <c r="K57" s="107"/>
      <c r="L57" s="107"/>
      <c r="M57" s="4"/>
      <c r="N57" s="111"/>
      <c r="O57" s="107"/>
    </row>
    <row r="58" spans="1:15">
      <c r="A58" s="112" t="s">
        <v>1492</v>
      </c>
      <c r="B58" s="109" t="s">
        <v>1493</v>
      </c>
      <c r="C58" s="107"/>
      <c r="D58" s="81" t="s">
        <v>23</v>
      </c>
      <c r="E58" s="81" t="s">
        <v>24</v>
      </c>
      <c r="F58" s="5" t="str">
        <f>IF(D58="Amina",A58&amp;"_AZ",IF(D58="Perry",A58&amp;"_PB",IF(D58="Gina",A58&amp;"_GB",IF(D58="Cameron",A58&amp;"_CA",IF(D58="Bruno",A58&amp;"_BDS",IF(D58="Daniel",A58&amp;"_DR",IF(D58="Monet",A58&amp;"_MW","")))))))</f>
        <v>2017-04-19_G-029_CA</v>
      </c>
      <c r="G58" s="83">
        <v>42887</v>
      </c>
      <c r="H58" s="83">
        <v>42887</v>
      </c>
      <c r="I58" s="106">
        <v>42900</v>
      </c>
      <c r="J58" s="81" t="str">
        <f>IF(AND(NOT(OR(G58="",G58="Ø")),H58=""),"In Progress",IF(AND(NOT(OR(H58="Ø",H58="")),NOT(OR(G58="Ø",G58=""))),"Completed",""))</f>
        <v>Completed</v>
      </c>
      <c r="K58" s="107"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07" t="s">
        <v>0</v>
      </c>
      <c r="M58" s="4"/>
      <c r="N58" s="111" t="s">
        <v>25</v>
      </c>
      <c r="O58" s="107" t="s">
        <v>1494</v>
      </c>
    </row>
    <row r="59" spans="1:15">
      <c r="A59" s="107"/>
      <c r="B59" s="107"/>
      <c r="C59" s="107"/>
      <c r="D59" s="81" t="s">
        <v>27</v>
      </c>
      <c r="E59" s="81" t="s">
        <v>1404</v>
      </c>
      <c r="F59" s="5" t="str">
        <f>IF(D59="Amina",A58&amp;"_AZ",IF(D59="Perry",A58&amp;"_PB",IF(D59="Gina",A58&amp;"_GB",IF(D59="Cameron",A58&amp;"_CA",IF(D59="Bruno",A58&amp;"_BDS",IF(D59="Daniel",A58&amp;"_DR",IF(D59="Monet",A58&amp;"_MW","")))))))</f>
        <v>2017-04-19_G-029_GB</v>
      </c>
      <c r="G59" s="83">
        <v>42895</v>
      </c>
      <c r="H59" s="83">
        <v>42895</v>
      </c>
      <c r="I59" s="106"/>
      <c r="J59" s="81" t="s">
        <v>0</v>
      </c>
      <c r="K59" s="107"/>
      <c r="L59" s="107"/>
      <c r="M59" s="4"/>
      <c r="N59" s="111"/>
      <c r="O59" s="107"/>
    </row>
    <row r="60" spans="1:15">
      <c r="A60" s="112" t="s">
        <v>1495</v>
      </c>
      <c r="B60" s="109" t="s">
        <v>1496</v>
      </c>
      <c r="C60" s="107"/>
      <c r="D60" s="81" t="s">
        <v>23</v>
      </c>
      <c r="E60" s="81" t="s">
        <v>24</v>
      </c>
      <c r="F60" s="5" t="str">
        <f>IF(D60="Amina",A60&amp;"_AZ",IF(D60="Perry",A60&amp;"_PB",IF(D60="Gina",A60&amp;"_GB",IF(D60="Cameron",A60&amp;"_CA",IF(D60="Bruno",A60&amp;"_BDS",IF(D60="Daniel",A60&amp;"_DR",IF(D60="Monet",A60&amp;"_MW","")))))))</f>
        <v>2017-04-19_G-030_CA</v>
      </c>
      <c r="G60" s="83">
        <v>42887</v>
      </c>
      <c r="H60" s="83" t="s">
        <v>51</v>
      </c>
      <c r="I60" s="106" t="s">
        <v>51</v>
      </c>
      <c r="J60" s="81" t="s">
        <v>2</v>
      </c>
      <c r="K60" s="107" t="s">
        <v>1</v>
      </c>
      <c r="L60" s="107" t="str">
        <f>IF(K60="Untraceable","Ignore",IF(K60="Incomplete","Ignore",IF(K60="Other","Ignore","")))</f>
        <v>Ignore</v>
      </c>
      <c r="M60" s="4" t="s">
        <v>1497</v>
      </c>
      <c r="N60" s="111" t="s">
        <v>53</v>
      </c>
      <c r="O60" s="107"/>
    </row>
    <row r="61" spans="1:15">
      <c r="A61" s="107"/>
      <c r="B61" s="107"/>
      <c r="C61" s="107"/>
      <c r="D61" s="81" t="s">
        <v>187</v>
      </c>
      <c r="E61" s="81" t="s">
        <v>24</v>
      </c>
      <c r="F61" s="5" t="str">
        <f>IF(D61="Amina",A60&amp;"_AZ",IF(D61="Perry",A60&amp;"_PB",IF(D61="Gina",A60&amp;"_GB",IF(D61="Cameron",A60&amp;"_CA",IF(D61="Bruno",A60&amp;"_BDS",IF(D61="Daniel",A60&amp;"_DR",IF(D61="Monet",A60&amp;"_MW","")))))))</f>
        <v>2017-04-19_G-030_MW</v>
      </c>
      <c r="G61" s="83"/>
      <c r="H61" s="83" t="s">
        <v>51</v>
      </c>
      <c r="I61" s="106"/>
      <c r="J61" s="81" t="s">
        <v>1</v>
      </c>
      <c r="K61" s="107"/>
      <c r="L61" s="107"/>
      <c r="M61" s="4"/>
      <c r="N61" s="111"/>
      <c r="O61" s="107"/>
    </row>
    <row r="62" spans="1:15">
      <c r="A62" s="112" t="s">
        <v>1498</v>
      </c>
      <c r="B62" s="109" t="s">
        <v>1499</v>
      </c>
      <c r="C62" s="109"/>
      <c r="D62" s="81" t="s">
        <v>32</v>
      </c>
      <c r="E62" s="81" t="s">
        <v>24</v>
      </c>
      <c r="F62" s="5" t="str">
        <f>IF(D62="Amina",A62&amp;"_AZ",IF(D62="Perry",A62&amp;"_PB",IF(D62="Gina",A62&amp;"_GB",IF(D62="Cameron",A62&amp;"_CA",IF(D62="Bruno",A62&amp;"_BDS",IF(D62="Daniel",A62&amp;"_DR",IF(D62="Monet",A62&amp;"_MW","")))))))</f>
        <v>2017-04-19_G-031_AZ</v>
      </c>
      <c r="G62" s="83">
        <v>42893</v>
      </c>
      <c r="H62" s="83" t="s">
        <v>51</v>
      </c>
      <c r="I62" s="106" t="s">
        <v>51</v>
      </c>
      <c r="J62" s="81" t="s">
        <v>2</v>
      </c>
      <c r="K62" s="107" t="s">
        <v>2</v>
      </c>
      <c r="L62" s="107" t="s">
        <v>0</v>
      </c>
      <c r="M62" s="4" t="s">
        <v>1500</v>
      </c>
      <c r="N62" s="111" t="s">
        <v>53</v>
      </c>
      <c r="O62" s="107"/>
    </row>
    <row r="63" spans="1:15">
      <c r="A63" s="107"/>
      <c r="B63" s="107"/>
      <c r="C63" s="107"/>
      <c r="D63" s="81"/>
      <c r="E63" s="81"/>
      <c r="F63" s="5" t="str">
        <f>IF(D63="Amina",A62&amp;"_AZ",IF(D63="Perry",A62&amp;"_PB",IF(D63="Gina",A62&amp;"_GB",IF(D63="Cameron",A62&amp;"_CA",IF(D63="Bruno",A62&amp;"_BDS",IF(D63="Daniel",A62&amp;"_DR",IF(D63="Monet",A62&amp;"_MW","")))))))</f>
        <v/>
      </c>
      <c r="G63" s="83"/>
      <c r="H63" s="83"/>
      <c r="I63" s="106"/>
      <c r="J63" s="81" t="str">
        <f>IF(AND(NOT(OR(G63="",G63="Ø")),H63=""),"In Progress",IF(AND(NOT(OR(H63="Ø",H63="")),NOT(OR(G63="Ø",G63=""))),"Completed",""))</f>
        <v/>
      </c>
      <c r="K63" s="107"/>
      <c r="L63" s="107"/>
      <c r="M63" s="4"/>
      <c r="N63" s="111"/>
      <c r="O63" s="107"/>
    </row>
    <row r="64" spans="1:15">
      <c r="A64" s="112" t="s">
        <v>1501</v>
      </c>
      <c r="B64" s="109" t="s">
        <v>1502</v>
      </c>
      <c r="C64" s="107"/>
      <c r="D64" s="81" t="s">
        <v>27</v>
      </c>
      <c r="E64" s="81" t="s">
        <v>24</v>
      </c>
      <c r="F64" s="5" t="str">
        <f>IF(D64="Amina",A64&amp;"_AZ",IF(D64="Perry",A64&amp;"_PB",IF(D64="Gina",A64&amp;"_GB",IF(D64="Cameron",A64&amp;"_CA",IF(D64="Bruno",A64&amp;"_BDS",IF(D64="Daniel",A64&amp;"_DR",IF(D64="Monet",A64&amp;"_MW","")))))))</f>
        <v>2017-04-19_G-032_GB</v>
      </c>
      <c r="G64" s="83">
        <v>42893</v>
      </c>
      <c r="H64" s="83"/>
      <c r="I64" s="106"/>
      <c r="J64" s="81" t="s">
        <v>2</v>
      </c>
      <c r="K64" s="107"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Incomplete</v>
      </c>
      <c r="L64" s="107" t="s">
        <v>0</v>
      </c>
      <c r="M64" s="4" t="s">
        <v>1503</v>
      </c>
      <c r="N64" s="111" t="s">
        <v>53</v>
      </c>
      <c r="O64" s="107"/>
    </row>
    <row r="65" spans="1:15">
      <c r="A65" s="107"/>
      <c r="B65" s="107"/>
      <c r="C65" s="107"/>
      <c r="D65" s="81" t="s">
        <v>187</v>
      </c>
      <c r="E65" s="81" t="s">
        <v>1442</v>
      </c>
      <c r="F65" s="5" t="str">
        <f>IF(D65="Amina",A64&amp;"_AZ",IF(D65="Perry",A64&amp;"_PB",IF(D65="Gina",A64&amp;"_GB",IF(D65="Cameron",A64&amp;"_CA",IF(D65="Bruno",A64&amp;"_BDS",IF(D65="Daniel",A64&amp;"_DR",IF(D65="Monet",A64&amp;"_MW","")))))))</f>
        <v>2017-04-19_G-032_MW</v>
      </c>
      <c r="G65" s="83">
        <v>42894</v>
      </c>
      <c r="H65" s="83" t="s">
        <v>51</v>
      </c>
      <c r="I65" s="106"/>
      <c r="J65" s="81" t="s">
        <v>2</v>
      </c>
      <c r="K65" s="107"/>
      <c r="L65" s="107"/>
      <c r="M65" s="4" t="s">
        <v>1504</v>
      </c>
      <c r="N65" s="111"/>
      <c r="O65" s="107"/>
    </row>
    <row r="66" spans="1:15">
      <c r="A66" s="112" t="s">
        <v>1505</v>
      </c>
      <c r="B66" s="109" t="s">
        <v>1506</v>
      </c>
      <c r="C66" s="107"/>
      <c r="D66" s="81" t="s">
        <v>23</v>
      </c>
      <c r="E66" s="81" t="s">
        <v>24</v>
      </c>
      <c r="F66" s="5" t="str">
        <f>IF(D66="Amina",A66&amp;"_AZ",IF(D66="Perry",A66&amp;"_PB",IF(D66="Gina",A66&amp;"_GB",IF(D66="Cameron",A66&amp;"_CA",IF(D66="Bruno",A66&amp;"_BDS",IF(D66="Daniel",A66&amp;"_DR",IF(D66="Monet",A66&amp;"_MW","")))))))</f>
        <v>2017-04-19_G-033_CA</v>
      </c>
      <c r="G66" s="83">
        <v>42891</v>
      </c>
      <c r="H66" s="83"/>
      <c r="I66" s="106"/>
      <c r="J66" s="81" t="s">
        <v>2</v>
      </c>
      <c r="K66" s="107" t="s">
        <v>2</v>
      </c>
      <c r="L66" s="107" t="s">
        <v>190</v>
      </c>
      <c r="M66" s="4"/>
      <c r="N66" s="111" t="s">
        <v>53</v>
      </c>
      <c r="O66" s="107"/>
    </row>
    <row r="67" spans="1:15">
      <c r="A67" s="107"/>
      <c r="B67" s="107"/>
      <c r="C67" s="107"/>
      <c r="D67" s="81" t="str">
        <f>IF(NOT(A66=""),"???","")</f>
        <v>???</v>
      </c>
      <c r="E67" s="81"/>
      <c r="F67" s="5" t="str">
        <f>IF(D67="Amina",A66&amp;"_AZ",IF(D67="Perry",A66&amp;"_PB",IF(D67="Gina",A66&amp;"_GB",IF(D67="Cameron",A66&amp;"_CA",IF(D67="Bruno",A66&amp;"_BDS",IF(D67="Daniel",A66&amp;"_DR",IF(D67="Monet",A66&amp;"_MW","")))))))</f>
        <v/>
      </c>
      <c r="G67" s="83"/>
      <c r="H67" s="83"/>
      <c r="I67" s="106"/>
      <c r="J67" s="81" t="str">
        <f>IF(AND(NOT(OR(G67="",G67="Ø")),H67=""),"In Progress",IF(AND(NOT(OR(H67="Ø",H67="")),NOT(OR(G67="Ø",G67=""))),"Completed",""))</f>
        <v/>
      </c>
      <c r="K67" s="107"/>
      <c r="L67" s="107"/>
      <c r="M67" s="4"/>
      <c r="N67" s="111"/>
      <c r="O67" s="107"/>
    </row>
    <row r="68" spans="1:15">
      <c r="A68" s="112" t="s">
        <v>1507</v>
      </c>
      <c r="B68" s="109" t="s">
        <v>1508</v>
      </c>
      <c r="C68" s="109"/>
      <c r="D68" s="81" t="s">
        <v>23</v>
      </c>
      <c r="E68" s="81" t="s">
        <v>24</v>
      </c>
      <c r="F68" s="5" t="str">
        <f>IF(D68="Amina",A68&amp;"_AZ",IF(D68="Perry",A68&amp;"_PB",IF(D68="Gina",A68&amp;"_GB",IF(D68="Cameron",A68&amp;"_CA",IF(D68="Bruno",A68&amp;"_BDS",IF(D68="Daniel",A68&amp;"_DR",IF(D68="Monet",A68&amp;"_MW","")))))))</f>
        <v>2017-04-19_G-034_CA</v>
      </c>
      <c r="G68" s="83">
        <v>42892</v>
      </c>
      <c r="H68" s="83">
        <v>42893</v>
      </c>
      <c r="I68" s="106">
        <v>42899</v>
      </c>
      <c r="J68" s="81" t="str">
        <f>IF(AND(NOT(OR(G68="",G68="Ø")),H68=""),"In Progress",IF(AND(NOT(OR(H68="Ø",H68="")),NOT(OR(G68="Ø",G68=""))),"Completed",""))</f>
        <v>Completed</v>
      </c>
      <c r="K68" s="107" t="s">
        <v>0</v>
      </c>
      <c r="L68" s="107" t="s">
        <v>0</v>
      </c>
      <c r="M68" s="4" t="s">
        <v>1509</v>
      </c>
      <c r="N68" s="111" t="s">
        <v>25</v>
      </c>
      <c r="O68" s="107" t="s">
        <v>1510</v>
      </c>
    </row>
    <row r="69" spans="1:15">
      <c r="A69" s="112"/>
      <c r="B69" s="109"/>
      <c r="C69" s="109"/>
      <c r="D69" s="81" t="s">
        <v>161</v>
      </c>
      <c r="E69" s="81" t="s">
        <v>1442</v>
      </c>
      <c r="F69" s="5" t="s">
        <v>1511</v>
      </c>
      <c r="G69" s="83">
        <v>42898</v>
      </c>
      <c r="H69" s="83">
        <v>42898</v>
      </c>
      <c r="I69" s="106"/>
      <c r="J69" s="81" t="s">
        <v>0</v>
      </c>
      <c r="K69" s="107"/>
      <c r="L69" s="107"/>
      <c r="M69" s="4"/>
      <c r="N69" s="111"/>
      <c r="O69" s="107"/>
    </row>
    <row r="70" spans="1:15">
      <c r="A70" s="112" t="s">
        <v>1512</v>
      </c>
      <c r="B70" s="109" t="s">
        <v>1513</v>
      </c>
      <c r="C70" s="107"/>
      <c r="D70" s="81" t="s">
        <v>27</v>
      </c>
      <c r="E70" s="81" t="s">
        <v>24</v>
      </c>
      <c r="F70" s="5" t="str">
        <f>IF(D70="Amina",A70&amp;"_AZ",IF(D70="Perry",A70&amp;"_PB",IF(D70="Gina",A70&amp;"_GB",IF(D70="Cameron",A70&amp;"_CA",IF(D70="Bruno",A70&amp;"_BDS",IF(D70="Daniel",A70&amp;"_DR",IF(D70="Monet",A70&amp;"_MW","")))))))</f>
        <v>2017-04-19_G-035_GB</v>
      </c>
      <c r="G70" s="83">
        <v>42895</v>
      </c>
      <c r="H70" s="83" t="s">
        <v>51</v>
      </c>
      <c r="I70" s="106" t="s">
        <v>51</v>
      </c>
      <c r="J70" s="81" t="s">
        <v>2</v>
      </c>
      <c r="K70" s="107" t="s">
        <v>1</v>
      </c>
      <c r="L70" s="107" t="str">
        <f>IF(K70="Untraceable","Ignore",IF(K70="Incomplete","Ignore",IF(K70="Other","Ignore","")))</f>
        <v>Ignore</v>
      </c>
      <c r="M70" s="4" t="s">
        <v>1514</v>
      </c>
      <c r="N70" s="111" t="s">
        <v>53</v>
      </c>
      <c r="O70" s="107"/>
    </row>
    <row r="71" spans="1:15">
      <c r="A71" s="107"/>
      <c r="B71" s="109"/>
      <c r="C71" s="107"/>
      <c r="D71" s="86" t="s">
        <v>187</v>
      </c>
      <c r="E71" s="86" t="s">
        <v>24</v>
      </c>
      <c r="F71" s="41" t="str">
        <f>IF(D71="Amina",A70&amp;"_AZ",IF(D71="Perry",A70&amp;"_PB",IF(D71="Gina",A70&amp;"_GB",IF(D71="Cameron",A70&amp;"_CA",IF(D71="Bruno",A70&amp;"_BDS",IF(D71="Daniel",A70&amp;"_DR",IF(D71="Monet",A70&amp;"_MW","")))))))</f>
        <v>2017-04-19_G-035_MW</v>
      </c>
      <c r="G71" s="92">
        <v>42895</v>
      </c>
      <c r="H71" s="92" t="s">
        <v>51</v>
      </c>
      <c r="I71" s="106"/>
      <c r="J71" s="81" t="s">
        <v>1</v>
      </c>
      <c r="K71" s="107"/>
      <c r="L71" s="107"/>
      <c r="M71" s="4"/>
      <c r="N71" s="111"/>
      <c r="O71" s="107"/>
    </row>
    <row r="72" spans="1:15">
      <c r="A72" s="112" t="s">
        <v>1515</v>
      </c>
      <c r="B72" s="109" t="s">
        <v>1516</v>
      </c>
      <c r="C72" s="128"/>
      <c r="D72" s="87" t="s">
        <v>32</v>
      </c>
      <c r="E72" s="87" t="s">
        <v>24</v>
      </c>
      <c r="F72" s="45" t="str">
        <f>IF(D72="Amina",A72&amp;"_AZ",IF(D72="Perry",A72&amp;"_PB",IF(D72="Gina",A72&amp;"_GB",IF(D72="Cameron",A72&amp;"_CA",IF(D72="Bruno",A72&amp;"_BDS",IF(D72="Daniel",A72&amp;"_DR",IF(D72="Monet",A72&amp;"_MW","")))))))</f>
        <v>2017-04-19_G-036_AZ</v>
      </c>
      <c r="G72" s="93">
        <v>42893</v>
      </c>
      <c r="H72" s="93" t="s">
        <v>51</v>
      </c>
      <c r="I72" s="106" t="s">
        <v>51</v>
      </c>
      <c r="J72" s="91" t="s">
        <v>2</v>
      </c>
      <c r="K72" s="107" t="s">
        <v>2</v>
      </c>
      <c r="L72" s="107" t="s">
        <v>0</v>
      </c>
      <c r="M72" s="4" t="s">
        <v>1517</v>
      </c>
      <c r="N72" s="111" t="s">
        <v>53</v>
      </c>
      <c r="O72" s="107"/>
    </row>
    <row r="73" spans="1:15">
      <c r="A73" s="107"/>
      <c r="B73" s="107"/>
      <c r="C73" s="113"/>
      <c r="D73" s="81"/>
      <c r="E73" s="81"/>
      <c r="F73" s="5" t="str">
        <f>IF(D73="Amina",A72&amp;"_AZ",IF(D73="Perry",A72&amp;"_PB",IF(D73="Gina",A72&amp;"_GB",IF(D73="Cameron",A72&amp;"_CA",IF(D73="Bruno",A72&amp;"_BDS",IF(D73="Daniel",A72&amp;"_DR",IF(D73="Monet",A72&amp;"_MW","")))))))</f>
        <v/>
      </c>
      <c r="G73" s="83"/>
      <c r="H73" s="83"/>
      <c r="I73" s="106"/>
      <c r="J73" s="91" t="str">
        <f>IF(AND(NOT(OR(G73="",G73="Ø")),H73=""),"In Progress",IF(AND(NOT(OR(H73="Ø",H73="")),NOT(OR(G73="Ø",G73=""))),"Completed",""))</f>
        <v/>
      </c>
      <c r="K73" s="107"/>
      <c r="L73" s="107"/>
      <c r="M73" s="4"/>
      <c r="N73" s="111"/>
      <c r="O73" s="107"/>
    </row>
    <row r="74" spans="1:15">
      <c r="A74" s="153" t="s">
        <v>1518</v>
      </c>
      <c r="B74" s="115" t="s">
        <v>1519</v>
      </c>
      <c r="C74" s="117"/>
      <c r="D74" s="81" t="s">
        <v>161</v>
      </c>
      <c r="E74" s="81" t="s">
        <v>24</v>
      </c>
      <c r="F74" s="5" t="str">
        <f>IF(D74="Amina",A74&amp;"_AZ",IF(D74="Perry",A74&amp;"_PB",IF(D74="Gina",A74&amp;"_GB",IF(D74="Cameron",A74&amp;"_CA",IF(D74="Bruno",A74&amp;"_BDS",IF(D74="Daniel",A74&amp;"_DR",IF(D74="Monet",A74&amp;"_MW","")))))))</f>
        <v>2017-04-19_G-037_BDS</v>
      </c>
      <c r="G74" s="83">
        <v>42893</v>
      </c>
      <c r="H74" s="83">
        <v>42894</v>
      </c>
      <c r="I74" s="119">
        <v>42899</v>
      </c>
      <c r="J74" s="81" t="s">
        <v>0</v>
      </c>
      <c r="K74" s="117" t="s">
        <v>0</v>
      </c>
      <c r="L74" s="117" t="s">
        <v>0</v>
      </c>
      <c r="M74" s="4" t="s">
        <v>1500</v>
      </c>
      <c r="N74" s="121" t="s">
        <v>25</v>
      </c>
      <c r="O74" s="117" t="s">
        <v>1520</v>
      </c>
    </row>
    <row r="75" spans="1:15">
      <c r="A75" s="154"/>
      <c r="B75" s="123"/>
      <c r="C75" s="124"/>
      <c r="D75" s="81" t="s">
        <v>187</v>
      </c>
      <c r="E75" s="81" t="s">
        <v>1404</v>
      </c>
      <c r="F75" s="5" t="str">
        <f>IF(D75="Amina",A74&amp;"_AZ",IF(D75="Perry",A74&amp;"_PB",IF(D75="Gina",A74&amp;"_GB",IF(D75="Cameron",A74&amp;"_CA",IF(D75="Bruno",A74&amp;"_BDS",IF(D75="Daniel",A74&amp;"_DR",IF(D75="Monet",A74&amp;"_MW","")))))))</f>
        <v>2017-04-19_G-037_MW</v>
      </c>
      <c r="G75" s="83">
        <v>42894</v>
      </c>
      <c r="H75" s="83">
        <v>42894</v>
      </c>
      <c r="I75" s="125"/>
      <c r="J75" s="81" t="s">
        <v>0</v>
      </c>
      <c r="K75" s="124"/>
      <c r="L75" s="124"/>
      <c r="M75" s="4"/>
      <c r="N75" s="126"/>
      <c r="O75" s="124"/>
    </row>
    <row r="76" spans="1:15">
      <c r="A76" s="112" t="s">
        <v>1521</v>
      </c>
      <c r="B76" s="109" t="s">
        <v>1522</v>
      </c>
      <c r="C76" s="107"/>
      <c r="D76" s="81" t="s">
        <v>50</v>
      </c>
      <c r="E76" s="81"/>
      <c r="F76" s="5" t="str">
        <f>IF(D76="Amina",A76&amp;"_AZ",IF(D76="Perry",A76&amp;"_PB",IF(D76="Gina",A76&amp;"_GB",IF(D76="Cameron",A76&amp;"_CA",IF(D76="Bruno",A76&amp;"_BDS",IF(D76="Daniel",A76&amp;"_DR",IF(D76="Monet",A76&amp;"_MW","")))))))</f>
        <v/>
      </c>
      <c r="G76" s="83"/>
      <c r="H76" s="83" t="s">
        <v>51</v>
      </c>
      <c r="I76" s="106" t="s">
        <v>51</v>
      </c>
      <c r="J76" s="81" t="s">
        <v>1</v>
      </c>
      <c r="K76" s="107" t="s">
        <v>1</v>
      </c>
      <c r="L76" s="107" t="str">
        <f>IF(K76="Untraceable","Ignore",IF(K76="Incomplete","Ignore",IF(K76="Other","Ignore","")))</f>
        <v>Ignore</v>
      </c>
      <c r="M76" s="6"/>
      <c r="N76" s="111" t="s">
        <v>53</v>
      </c>
      <c r="O76" s="107"/>
    </row>
    <row r="77" spans="1:15">
      <c r="A77" s="107"/>
      <c r="B77" s="107"/>
      <c r="C77" s="107"/>
      <c r="D77" s="81"/>
      <c r="E77" s="81"/>
      <c r="F77" s="5" t="str">
        <f>IF(D77="Amina",A76&amp;"_AZ",IF(D77="Perry",A76&amp;"_PB",IF(D77="Gina",A76&amp;"_GB",IF(D77="Cameron",A76&amp;"_CA",IF(D77="Bruno",A76&amp;"_BDS",IF(D77="Daniel",A76&amp;"_DR",IF(D77="Monet",A76&amp;"_MW","")))))))</f>
        <v/>
      </c>
      <c r="G77" s="83"/>
      <c r="H77" s="81"/>
      <c r="I77" s="106"/>
      <c r="J77" s="81" t="str">
        <f>IF(AND(NOT(OR(G77="",G77="Ø")),H77=""),"In Progress",IF(AND(NOT(OR(H77="Ø",H77="")),NOT(OR(G77="Ø",G77=""))),"Completed",""))</f>
        <v/>
      </c>
      <c r="K77" s="107"/>
      <c r="L77" s="107"/>
      <c r="M77" s="6"/>
      <c r="N77" s="111"/>
      <c r="O77" s="107"/>
    </row>
    <row r="78" spans="1:15">
      <c r="A78" s="112" t="s">
        <v>1523</v>
      </c>
      <c r="B78" s="109" t="s">
        <v>1524</v>
      </c>
      <c r="C78" s="107"/>
      <c r="D78" s="81" t="s">
        <v>113</v>
      </c>
      <c r="E78" s="81" t="s">
        <v>24</v>
      </c>
      <c r="F78" s="5" t="str">
        <f>IF(D78="Amina",A78&amp;"_AZ",IF(D78="Perry",A78&amp;"_PB",IF(D78="Gina",A78&amp;"_GB",IF(D78="Cameron",A78&amp;"_CA",IF(D78="Bruno",A78&amp;"_BDS",IF(D78="Daniel",A78&amp;"_DR",IF(D78="Monet",A78&amp;"_MW","")))))))</f>
        <v>2017-04-19_R-002_DR</v>
      </c>
      <c r="G78" s="83">
        <v>42893</v>
      </c>
      <c r="H78" s="83" t="s">
        <v>51</v>
      </c>
      <c r="I78" s="106" t="s">
        <v>51</v>
      </c>
      <c r="J78" s="81" t="s">
        <v>2</v>
      </c>
      <c r="K78" s="107" t="s">
        <v>2</v>
      </c>
      <c r="L78" s="107" t="s">
        <v>1</v>
      </c>
      <c r="M78" s="4" t="s">
        <v>1525</v>
      </c>
      <c r="N78" s="111" t="s">
        <v>53</v>
      </c>
      <c r="O78" s="107"/>
    </row>
    <row r="79" spans="1:15">
      <c r="A79" s="107"/>
      <c r="B79" s="107"/>
      <c r="C79" s="107"/>
      <c r="D79" s="81"/>
      <c r="E79" s="81"/>
      <c r="F79" s="5" t="str">
        <f>IF(D79="Amina",A78&amp;"_AZ",IF(D79="Perry",A78&amp;"_PB",IF(D79="Gina",A78&amp;"_GB",IF(D79="Cameron",A78&amp;"_CA",IF(D79="Bruno",A78&amp;"_BDS",IF(D79="Daniel",A78&amp;"_DR",IF(D79="Monet",A78&amp;"_MW","")))))))</f>
        <v/>
      </c>
      <c r="G79" s="83"/>
      <c r="H79" s="83"/>
      <c r="I79" s="106"/>
      <c r="J79" s="81" t="str">
        <f>IF(AND(NOT(OR(G79="",G79="Ø")),H79=""),"In Progress",IF(AND(NOT(OR(H79="Ø",H79="")),NOT(OR(G79="Ø",G79=""))),"Completed",""))</f>
        <v/>
      </c>
      <c r="K79" s="107"/>
      <c r="L79" s="107"/>
      <c r="M79" s="4"/>
      <c r="N79" s="111"/>
      <c r="O79" s="107"/>
    </row>
    <row r="80" spans="1:15">
      <c r="A80" s="112" t="s">
        <v>1526</v>
      </c>
      <c r="B80" s="109" t="s">
        <v>1527</v>
      </c>
      <c r="C80" s="107"/>
      <c r="D80" s="81" t="s">
        <v>32</v>
      </c>
      <c r="E80" s="81" t="s">
        <v>24</v>
      </c>
      <c r="F80" s="5" t="str">
        <f>IF(D80="Amina",A80&amp;"_AZ",IF(D80="Perry",A80&amp;"_PB",IF(D80="Gina",A80&amp;"_GB",IF(D80="Cameron",A80&amp;"_CA",IF(D80="Bruno",A80&amp;"_BDS",IF(D80="Daniel",A80&amp;"_DR",IF(D80="Monet",A80&amp;"_MW","")))))))</f>
        <v>2017-04-19_R-003_AZ</v>
      </c>
      <c r="G80" s="83">
        <v>42894</v>
      </c>
      <c r="H80" s="83">
        <v>42894</v>
      </c>
      <c r="I80" s="106">
        <v>42901</v>
      </c>
      <c r="J80" s="81" t="str">
        <f>IF(AND(NOT(OR(G80="",G80="Ø")),H80=""),"In Progress",IF(AND(NOT(OR(H80="Ø",H80="")),NOT(OR(G80="Ø",G80=""))),"Completed",""))</f>
        <v>Completed</v>
      </c>
      <c r="K80" s="107" t="s">
        <v>0</v>
      </c>
      <c r="L80" s="107" t="s">
        <v>0</v>
      </c>
      <c r="M80" s="4" t="s">
        <v>1528</v>
      </c>
      <c r="N80" s="111" t="s">
        <v>25</v>
      </c>
      <c r="O80" s="107" t="s">
        <v>1529</v>
      </c>
    </row>
    <row r="81" spans="1:15">
      <c r="A81" s="107"/>
      <c r="B81" s="107"/>
      <c r="C81" s="107"/>
      <c r="D81" s="81" t="s">
        <v>161</v>
      </c>
      <c r="E81" s="81" t="s">
        <v>24</v>
      </c>
      <c r="F81" s="5" t="str">
        <f>IF(D81="Amina",A80&amp;"_AZ",IF(D81="Perry",A80&amp;"_PB",IF(D81="Gina",A80&amp;"_GB",IF(D81="Cameron",A80&amp;"_CA",IF(D81="Bruno",A80&amp;"_BDS",IF(D81="Daniel",A80&amp;"_DR",IF(D81="Monet",A80&amp;"_MW","")))))))</f>
        <v>2017-04-19_R-003_BDS</v>
      </c>
      <c r="G81" s="83">
        <v>42900</v>
      </c>
      <c r="H81" s="85">
        <v>42901</v>
      </c>
      <c r="I81" s="106"/>
      <c r="J81" s="81" t="s">
        <v>0</v>
      </c>
      <c r="K81" s="107"/>
      <c r="L81" s="107"/>
      <c r="M81" s="4" t="s">
        <v>1530</v>
      </c>
      <c r="N81" s="111"/>
      <c r="O81" s="107"/>
    </row>
    <row r="82" spans="1:15">
      <c r="A82" s="112" t="s">
        <v>1531</v>
      </c>
      <c r="B82" s="109" t="s">
        <v>1532</v>
      </c>
      <c r="C82" s="107"/>
      <c r="D82" s="81" t="s">
        <v>23</v>
      </c>
      <c r="E82" s="81"/>
      <c r="F82" s="5" t="str">
        <f>IF(D82="Amina",A82&amp;"_AZ",IF(D82="Perry",A82&amp;"_PB",IF(D82="Gina",A82&amp;"_GB",IF(D82="Cameron",A82&amp;"_CA",IF(D82="Bruno",A82&amp;"_BDS",IF(D82="Daniel",A82&amp;"_DR",IF(D82="Monet",A82&amp;"_MW","")))))))</f>
        <v>2017-04-19_R-004_CA</v>
      </c>
      <c r="G82" s="83"/>
      <c r="H82" s="85" t="s">
        <v>51</v>
      </c>
      <c r="I82" s="106" t="s">
        <v>51</v>
      </c>
      <c r="J82" s="81" t="s">
        <v>1</v>
      </c>
      <c r="K82" s="107" t="s">
        <v>1</v>
      </c>
      <c r="L82" s="107" t="str">
        <f>IF(K82="Untraceable","Ignore",IF(K82="Incomplete","Ignore",IF(K82="Other","Ignore","")))</f>
        <v>Ignore</v>
      </c>
      <c r="M82" s="4" t="s">
        <v>1533</v>
      </c>
      <c r="N82" s="111" t="s">
        <v>53</v>
      </c>
      <c r="O82" s="107"/>
    </row>
    <row r="83" spans="1:15">
      <c r="A83" s="107"/>
      <c r="B83" s="107"/>
      <c r="C83" s="107"/>
      <c r="D83" s="81"/>
      <c r="E83" s="81"/>
      <c r="F83" s="5" t="str">
        <f>IF(D83="Amina",A83&amp;"_AZ",IF(D83="Perry",A83&amp;"_PB",IF(D83="Gina",A83&amp;"_GB",IF(D83="Cameron",A83&amp;"_CA",IF(D83="Bruno",A83&amp;"_BDS",IF(D83="Daniel",A83&amp;"_DR",IF(D83="Monet",A83&amp;"_MW","")))))))</f>
        <v/>
      </c>
      <c r="G83" s="83"/>
      <c r="H83" s="83"/>
      <c r="I83" s="106"/>
      <c r="J83" s="81" t="str">
        <f>IF(AND(NOT(OR(G83="",G83="Ø")),H83=""),"In Progress",IF(AND(NOT(OR(H83="Ø",H83="")),NOT(OR(G83="Ø",G83=""))),"Completed",""))</f>
        <v/>
      </c>
      <c r="K83" s="107"/>
      <c r="L83" s="107"/>
      <c r="M83" s="4"/>
      <c r="N83" s="111"/>
      <c r="O83" s="107"/>
    </row>
    <row r="84" spans="1:15">
      <c r="A84" s="112" t="s">
        <v>1534</v>
      </c>
      <c r="B84" s="109" t="s">
        <v>1535</v>
      </c>
      <c r="C84" s="107"/>
      <c r="D84" s="81" t="s">
        <v>32</v>
      </c>
      <c r="E84" s="81" t="s">
        <v>24</v>
      </c>
      <c r="F84" s="5" t="str">
        <f>IF(D84="Amina",A84&amp;"_AZ",IF(D84="Perry",A84&amp;"_PB",IF(D84="Gina",A84&amp;"_GB",IF(D84="Cameron",A84&amp;"_CA",IF(D84="Bruno",A84&amp;"_BDS",IF(D84="Daniel",A84&amp;"_DR",IF(D84="Monet",A84&amp;"_MW","")))))))</f>
        <v>2017-04-19_R-005_AZ</v>
      </c>
      <c r="G84" s="83">
        <v>42894</v>
      </c>
      <c r="H84" s="83" t="s">
        <v>51</v>
      </c>
      <c r="I84" s="119" t="s">
        <v>51</v>
      </c>
      <c r="J84" s="81" t="s">
        <v>2</v>
      </c>
      <c r="K84" s="107" t="s">
        <v>2</v>
      </c>
      <c r="L84" s="117" t="s">
        <v>1</v>
      </c>
      <c r="M84" s="4" t="s">
        <v>1536</v>
      </c>
      <c r="N84" s="111" t="s">
        <v>53</v>
      </c>
      <c r="O84" s="117"/>
    </row>
    <row r="85" spans="1:15">
      <c r="A85" s="107"/>
      <c r="B85" s="107"/>
      <c r="C85" s="107"/>
      <c r="D85" s="81"/>
      <c r="E85" s="81"/>
      <c r="F85" s="5" t="str">
        <f>IF(D85="Amina",A85&amp;"_AZ",IF(D85="Perry",A85&amp;"_PB",IF(D85="Gina",A85&amp;"_GB",IF(D85="Cameron",A85&amp;"_CA",IF(D85="Bruno",A85&amp;"_BDS",IF(D85="Daniel",A85&amp;"_DR",IF(D85="Monet",A85&amp;"_MW","")))))))</f>
        <v/>
      </c>
      <c r="G85" s="83"/>
      <c r="H85" s="83"/>
      <c r="I85" s="120"/>
      <c r="J85" s="81" t="str">
        <f>IF(AND(NOT(OR(G85="",G85="Ø")),H85=""),"In Progress",IF(AND(NOT(OR(H85="Ø",H85="")),NOT(OR(G85="Ø",G85=""))),"Completed",""))</f>
        <v/>
      </c>
      <c r="K85" s="107"/>
      <c r="L85" s="118"/>
      <c r="M85" s="4"/>
      <c r="N85" s="111"/>
      <c r="O85" s="118"/>
    </row>
    <row r="86" spans="1:15">
      <c r="A86" s="112" t="s">
        <v>1537</v>
      </c>
      <c r="B86" s="109" t="s">
        <v>1538</v>
      </c>
      <c r="C86" s="107"/>
      <c r="D86" s="81" t="s">
        <v>32</v>
      </c>
      <c r="E86" s="81" t="s">
        <v>24</v>
      </c>
      <c r="F86" s="5" t="str">
        <f>IF(D86="Amina",A86&amp;"_AZ",IF(D86="Perry",A86&amp;"_PB",IF(D86="Gina",A86&amp;"_GB",IF(D86="Cameron",A86&amp;"_CA",IF(D86="Bruno",A86&amp;"_BDS",IF(D86="Daniel",A86&amp;"_DR",IF(D86="Monet",A86&amp;"_MW","")))))))</f>
        <v>2017-04-19_R-006_AZ</v>
      </c>
      <c r="G86" s="83">
        <v>42894</v>
      </c>
      <c r="H86" s="83" t="s">
        <v>51</v>
      </c>
      <c r="I86" s="119" t="s">
        <v>51</v>
      </c>
      <c r="J86" s="81" t="s">
        <v>2</v>
      </c>
      <c r="K86" s="107" t="s">
        <v>2</v>
      </c>
      <c r="L86" s="117" t="s">
        <v>1</v>
      </c>
      <c r="M86" s="4" t="s">
        <v>1536</v>
      </c>
      <c r="N86" s="111" t="s">
        <v>53</v>
      </c>
      <c r="O86" s="117"/>
    </row>
    <row r="87" spans="1:15">
      <c r="A87" s="107"/>
      <c r="B87" s="107"/>
      <c r="C87" s="107"/>
      <c r="D87" s="81"/>
      <c r="E87" s="81"/>
      <c r="F87" s="5" t="str">
        <f>IF(D87="Amina",A87&amp;"_AZ",IF(D87="Perry",A87&amp;"_PB",IF(D87="Gina",A87&amp;"_GB",IF(D87="Cameron",A87&amp;"_CA",IF(D87="Bruno",A87&amp;"_BDS",IF(D87="Daniel",A87&amp;"_DR",IF(D87="Monet",A87&amp;"_MW","")))))))</f>
        <v/>
      </c>
      <c r="G87" s="83"/>
      <c r="H87" s="83"/>
      <c r="I87" s="120"/>
      <c r="J87" s="81" t="str">
        <f>IF(AND(NOT(OR(G87="",G87="Ø")),H87=""),"In Progress",IF(AND(NOT(OR(H87="Ø",H87="")),NOT(OR(G87="Ø",G87=""))),"Completed",""))</f>
        <v/>
      </c>
      <c r="K87" s="107"/>
      <c r="L87" s="118"/>
      <c r="M87" s="4"/>
      <c r="N87" s="111"/>
      <c r="O87" s="118"/>
    </row>
    <row r="88" spans="1:15">
      <c r="A88" s="112" t="s">
        <v>1539</v>
      </c>
      <c r="B88" s="109" t="s">
        <v>1540</v>
      </c>
      <c r="C88" s="107"/>
      <c r="D88" s="81" t="s">
        <v>32</v>
      </c>
      <c r="E88" s="81" t="s">
        <v>24</v>
      </c>
      <c r="F88" s="5" t="str">
        <f>IF(D88="Amina",A88&amp;"_AZ",IF(D88="Perry",A88&amp;"_PB",IF(D88="Gina",A88&amp;"_GB",IF(D88="Cameron",A88&amp;"_CA",IF(D88="Bruno",A88&amp;"_BDS",IF(D88="Daniel",A88&amp;"_DR",IF(D88="Monet",A88&amp;"_MW","")))))))</f>
        <v>2017-04-19_G-038_AZ</v>
      </c>
      <c r="G88" s="83">
        <v>42895</v>
      </c>
      <c r="H88" s="83">
        <v>42898</v>
      </c>
      <c r="I88" s="106">
        <v>42906</v>
      </c>
      <c r="J88" s="81" t="s">
        <v>0</v>
      </c>
      <c r="K88" s="107" t="s">
        <v>0</v>
      </c>
      <c r="L88" s="107" t="s">
        <v>0</v>
      </c>
      <c r="M88" s="4"/>
      <c r="N88" s="111" t="s">
        <v>25</v>
      </c>
      <c r="O88" s="107" t="s">
        <v>1541</v>
      </c>
    </row>
    <row r="89" spans="1:15">
      <c r="A89" s="107"/>
      <c r="B89" s="107"/>
      <c r="C89" s="107"/>
      <c r="D89" s="81" t="s">
        <v>27</v>
      </c>
      <c r="E89" s="81" t="s">
        <v>1442</v>
      </c>
      <c r="F89" s="5" t="str">
        <f>IF(D89="Amina",A88&amp;"_AZ",IF(D89="Perry",A88&amp;"_PB",IF(D89="Gina",A88&amp;"_GB",IF(D89="Cameron",A88&amp;"_CA",IF(D89="Bruno",A88&amp;"_BDS",IF(D89="Daniel",A88&amp;"_DR",IF(D89="Monet",A88&amp;"_MW","")))))))</f>
        <v>2017-04-19_G-038_GB</v>
      </c>
      <c r="G89" s="83">
        <v>42898</v>
      </c>
      <c r="H89" s="83">
        <v>42899</v>
      </c>
      <c r="I89" s="106"/>
      <c r="J89" s="81" t="str">
        <f>IF(AND(NOT(OR(G89="",G89="Ø")),H89=""),"In Progress",IF(AND(NOT(OR(H89="Ø",H89="")),NOT(OR(G89="Ø",G89=""))),"Completed",""))</f>
        <v>Completed</v>
      </c>
      <c r="K89" s="107"/>
      <c r="L89" s="107"/>
      <c r="M89" s="4"/>
      <c r="N89" s="111"/>
      <c r="O89" s="107"/>
    </row>
    <row r="90" spans="1:15">
      <c r="A90" s="112" t="s">
        <v>1542</v>
      </c>
      <c r="B90" s="109" t="s">
        <v>1543</v>
      </c>
      <c r="C90" s="107"/>
      <c r="D90" s="81" t="s">
        <v>23</v>
      </c>
      <c r="E90" s="81" t="s">
        <v>24</v>
      </c>
      <c r="F90" s="5" t="str">
        <f>IF(D90="Amina",A90&amp;"_AZ",IF(D90="Perry",A90&amp;"_PB",IF(D90="Gina",A90&amp;"_GB",IF(D90="Cameron",A90&amp;"_CA",IF(D90="Bruno",A90&amp;"_BDS",IF(D90="Daniel",A90&amp;"_DR",IF(D90="Monet",A90&amp;"_MW","")))))))</f>
        <v>2017-04-19_G-039_CA</v>
      </c>
      <c r="G90" s="83">
        <v>42894</v>
      </c>
      <c r="H90" s="83" t="s">
        <v>51</v>
      </c>
      <c r="I90" s="106" t="s">
        <v>51</v>
      </c>
      <c r="J90" s="81" t="s">
        <v>1</v>
      </c>
      <c r="K90" s="107" t="s">
        <v>1</v>
      </c>
      <c r="L90" s="107" t="str">
        <f>IF(K90="Untraceable","Ignore",IF(K90="Incomplete","Ignore",IF(K90="Other","Ignore","")))</f>
        <v>Ignore</v>
      </c>
      <c r="M90" s="4"/>
      <c r="N90" s="111" t="s">
        <v>53</v>
      </c>
      <c r="O90" s="107"/>
    </row>
    <row r="91" spans="1:15">
      <c r="A91" s="107"/>
      <c r="B91" s="107"/>
      <c r="C91" s="107"/>
      <c r="D91" s="81"/>
      <c r="E91" s="81"/>
      <c r="F91" s="5" t="str">
        <f>IF(D91="Amina",A90&amp;"_AZ",IF(D91="Perry",A90&amp;"_PB",IF(D91="Gina",A90&amp;"_GB",IF(D91="Cameron",A90&amp;"_CA",IF(D91="Bruno",A90&amp;"_BDS",IF(D91="Daniel",A90&amp;"_DR",IF(D91="Monet",A90&amp;"_MW","")))))))</f>
        <v/>
      </c>
      <c r="G91" s="83"/>
      <c r="H91" s="83"/>
      <c r="I91" s="106"/>
      <c r="J91" s="81" t="str">
        <f>IF(AND(NOT(OR(G91="",G91="Ø")),H91=""),"In Progress",IF(AND(NOT(OR(H91="Ø",H91="")),NOT(OR(G91="Ø",G91=""))),"Completed",""))</f>
        <v/>
      </c>
      <c r="K91" s="107"/>
      <c r="L91" s="107"/>
      <c r="M91" s="4"/>
      <c r="N91" s="111"/>
      <c r="O91" s="107"/>
    </row>
    <row r="92" spans="1:15">
      <c r="A92" s="112" t="s">
        <v>1544</v>
      </c>
      <c r="B92" s="109" t="s">
        <v>1545</v>
      </c>
      <c r="C92" s="107"/>
      <c r="D92" s="81" t="s">
        <v>32</v>
      </c>
      <c r="E92" s="81" t="s">
        <v>24</v>
      </c>
      <c r="F92" s="5" t="s">
        <v>1546</v>
      </c>
      <c r="G92" s="83">
        <v>42895</v>
      </c>
      <c r="H92" s="83">
        <v>42898</v>
      </c>
      <c r="I92" s="106">
        <v>42901</v>
      </c>
      <c r="J92" s="81" t="s">
        <v>0</v>
      </c>
      <c r="K92" s="107" t="s">
        <v>0</v>
      </c>
      <c r="L92" s="107" t="s">
        <v>0</v>
      </c>
      <c r="M92" s="4"/>
      <c r="N92" s="111" t="s">
        <v>25</v>
      </c>
      <c r="O92" s="107" t="s">
        <v>1547</v>
      </c>
    </row>
    <row r="93" spans="1:15">
      <c r="A93" s="107"/>
      <c r="B93" s="107"/>
      <c r="C93" s="107"/>
      <c r="D93" s="81" t="s">
        <v>161</v>
      </c>
      <c r="E93" s="81" t="s">
        <v>1442</v>
      </c>
      <c r="F93" s="5" t="str">
        <f>IF(D93="Amina",A92&amp;"_AZ",IF(D93="Perry",A92&amp;"_PB",IF(D93="Gina",A92&amp;"_GB",IF(D93="Cameron",A92&amp;"_CA",IF(D93="Bruno",A92&amp;"_BDS",IF(D93="Daniel",A92&amp;"_DR",IF(D93="Monet",A92&amp;"_MW","")))))))</f>
        <v>2017-04-19_G-040_BDS</v>
      </c>
      <c r="G93" s="83">
        <v>42899</v>
      </c>
      <c r="H93" s="83">
        <v>42899</v>
      </c>
      <c r="I93" s="106"/>
      <c r="J93" s="81" t="s">
        <v>0</v>
      </c>
      <c r="K93" s="107"/>
      <c r="L93" s="107"/>
      <c r="M93" s="4" t="s">
        <v>1548</v>
      </c>
      <c r="N93" s="111"/>
      <c r="O93" s="107"/>
    </row>
    <row r="94" spans="1:15">
      <c r="A94" s="156" t="s">
        <v>1549</v>
      </c>
      <c r="B94" s="109" t="s">
        <v>1550</v>
      </c>
      <c r="C94" s="107"/>
      <c r="D94" s="81" t="s">
        <v>161</v>
      </c>
      <c r="E94" s="81" t="s">
        <v>1442</v>
      </c>
      <c r="F94" s="5" t="s">
        <v>1551</v>
      </c>
      <c r="G94" s="83">
        <v>42895</v>
      </c>
      <c r="H94" s="83" t="s">
        <v>51</v>
      </c>
      <c r="I94" s="106" t="s">
        <v>51</v>
      </c>
      <c r="J94" s="81" t="s">
        <v>2</v>
      </c>
      <c r="K94" s="107" t="s">
        <v>2</v>
      </c>
      <c r="L94" s="107" t="s">
        <v>0</v>
      </c>
      <c r="M94" s="4" t="s">
        <v>1552</v>
      </c>
      <c r="N94" s="111" t="s">
        <v>53</v>
      </c>
      <c r="O94" s="107"/>
    </row>
    <row r="95" spans="1:15">
      <c r="A95" s="157"/>
      <c r="B95" s="107"/>
      <c r="C95" s="107"/>
      <c r="D95" s="81"/>
      <c r="E95" s="81"/>
      <c r="F95" s="5" t="str">
        <f>IF(D95="Amina",A94&amp;"_AZ",IF(D95="Perry",A94&amp;"_PB",IF(D95="Gina",A94&amp;"_GB",IF(D95="Cameron",A94&amp;"_CA",IF(D95="Bruno",A94&amp;"_BDS",IF(D95="Daniel",A94&amp;"_DR",IF(D95="Monet",A94&amp;"_MW","")))))))</f>
        <v/>
      </c>
      <c r="G95" s="83"/>
      <c r="H95" s="83"/>
      <c r="I95" s="106"/>
      <c r="J95" s="81" t="str">
        <f>IF(AND(NOT(OR(G95="",G95="Ø")),H95=""),"In Progress",IF(AND(NOT(OR(H95="Ø",H95="")),NOT(OR(G95="Ø",G95=""))),"Completed",""))</f>
        <v/>
      </c>
      <c r="K95" s="107"/>
      <c r="L95" s="107"/>
      <c r="M95" s="4"/>
      <c r="N95" s="111"/>
      <c r="O95" s="107"/>
    </row>
    <row r="96" spans="1:15" ht="16.5" customHeight="1">
      <c r="A96" s="112" t="s">
        <v>1553</v>
      </c>
      <c r="B96" s="109" t="s">
        <v>1554</v>
      </c>
      <c r="C96" s="107"/>
      <c r="D96" s="81" t="s">
        <v>113</v>
      </c>
      <c r="E96" s="81" t="s">
        <v>1442</v>
      </c>
      <c r="F96" s="5" t="s">
        <v>1555</v>
      </c>
      <c r="G96" s="83">
        <v>42895</v>
      </c>
      <c r="H96" s="83" t="s">
        <v>51</v>
      </c>
      <c r="I96" s="106" t="s">
        <v>51</v>
      </c>
      <c r="J96" s="81" t="s">
        <v>2</v>
      </c>
      <c r="K96" s="107" t="s">
        <v>2</v>
      </c>
      <c r="L96" s="107" t="s">
        <v>0</v>
      </c>
      <c r="M96" s="8" t="s">
        <v>1556</v>
      </c>
      <c r="N96" s="111" t="s">
        <v>53</v>
      </c>
      <c r="O96" s="107"/>
    </row>
    <row r="97" spans="1:15">
      <c r="A97" s="107"/>
      <c r="B97" s="107"/>
      <c r="C97" s="107"/>
      <c r="D97" s="81"/>
      <c r="E97" s="81"/>
      <c r="F97" s="5" t="str">
        <f>IF(D97="Amina",A96&amp;"_AZ",IF(D97="Perry",A96&amp;"_PB",IF(D97="Gina",A96&amp;"_GB",IF(D97="Cameron",A96&amp;"_CA",IF(D97="Bruno",A96&amp;"_BDS",IF(D97="Daniel",A96&amp;"_DR",IF(D97="Monet",A96&amp;"_MW","")))))))</f>
        <v/>
      </c>
      <c r="G97" s="83"/>
      <c r="H97" s="83"/>
      <c r="I97" s="106"/>
      <c r="J97" s="81" t="str">
        <f>IF(AND(NOT(OR(G97="",G97="Ø")),H97=""),"In Progress",IF(AND(NOT(OR(H97="Ø",H97="")),NOT(OR(G97="Ø",G97=""))),"Completed",""))</f>
        <v/>
      </c>
      <c r="K97" s="107"/>
      <c r="L97" s="107"/>
      <c r="M97" s="4" t="s">
        <v>1557</v>
      </c>
      <c r="N97" s="111"/>
      <c r="O97" s="107"/>
    </row>
    <row r="98" spans="1:15">
      <c r="A98" s="112" t="s">
        <v>1558</v>
      </c>
      <c r="B98" s="109" t="s">
        <v>1559</v>
      </c>
      <c r="C98" s="107"/>
      <c r="D98" s="81" t="s">
        <v>27</v>
      </c>
      <c r="E98" s="81" t="s">
        <v>1442</v>
      </c>
      <c r="F98" s="5" t="str">
        <f>IF(D98="Amina",A98&amp;"_AZ",IF(D98="Perry",A98&amp;"_PB",IF(D98="Gina",A98&amp;"_GB",IF(D98="Cameron",A98&amp;"_CA",IF(D98="Bruno",A98&amp;"_BDS",IF(D98="Daniel",A98&amp;"_DR",IF(D98="Monet",A98&amp;"_MW","")))))))</f>
        <v>2017-04-19_G-043_GB</v>
      </c>
      <c r="G98" s="83">
        <v>42898</v>
      </c>
      <c r="H98" s="83">
        <v>42898</v>
      </c>
      <c r="I98" s="106"/>
      <c r="J98" s="81" t="str">
        <f>IF(AND(NOT(OR(G98="",G98="Ø")),H98=""),"In Progress",IF(AND(NOT(OR(H98="Ø",H98="")),NOT(OR(G98="Ø",G98=""))),"Completed",""))</f>
        <v>Completed</v>
      </c>
      <c r="K98" s="107" t="s">
        <v>2</v>
      </c>
      <c r="L98" s="107" t="s">
        <v>0</v>
      </c>
      <c r="M98" s="4" t="s">
        <v>1560</v>
      </c>
      <c r="N98" s="111" t="s">
        <v>53</v>
      </c>
      <c r="O98" s="107"/>
    </row>
    <row r="99" spans="1:15">
      <c r="A99" s="107"/>
      <c r="B99" s="107"/>
      <c r="C99" s="107"/>
      <c r="D99" s="81" t="s">
        <v>23</v>
      </c>
      <c r="E99" s="81" t="s">
        <v>24</v>
      </c>
      <c r="F99" s="5" t="str">
        <f>IF(D99="Amina",A98&amp;"_AZ",IF(D99="Perry",A98&amp;"_PB",IF(D99="Gina",A98&amp;"_GB",IF(D99="Cameron",A98&amp;"_CA",IF(D99="Bruno",A98&amp;"_BDS",IF(D99="Daniel",A98&amp;"_DR",IF(D99="Monet",A98&amp;"_MW","")))))))</f>
        <v>2017-04-19_G-043_CA</v>
      </c>
      <c r="G99" s="83">
        <v>42899</v>
      </c>
      <c r="H99" s="83" t="s">
        <v>51</v>
      </c>
      <c r="I99" s="106"/>
      <c r="J99" s="81" t="s">
        <v>2</v>
      </c>
      <c r="K99" s="107"/>
      <c r="L99" s="107"/>
      <c r="M99" s="4"/>
      <c r="N99" s="111"/>
      <c r="O99" s="107"/>
    </row>
    <row r="100" spans="1:15">
      <c r="A100" s="112" t="s">
        <v>1561</v>
      </c>
      <c r="B100" s="109" t="s">
        <v>1562</v>
      </c>
      <c r="C100" s="107"/>
      <c r="D100" s="81" t="s">
        <v>187</v>
      </c>
      <c r="E100" s="81" t="s">
        <v>1442</v>
      </c>
      <c r="F100" s="5" t="str">
        <f>IF(D100="Amina",A100&amp;"_AZ",IF(D100="Perry",A100&amp;"_PB",IF(D100="Gina",A100&amp;"_GB",IF(D100="Cameron",A100&amp;"_CA",IF(D100="Bruno",A100&amp;"_BDS",IF(D100="Daniel",A100&amp;"_DR",IF(D100="Monet",A100&amp;"_MW","")))))))</f>
        <v>2017-04-19_G-044_MW</v>
      </c>
      <c r="G100" s="83">
        <v>42898</v>
      </c>
      <c r="H100" s="83" t="s">
        <v>51</v>
      </c>
      <c r="I100" s="106" t="s">
        <v>51</v>
      </c>
      <c r="J100" s="81" t="s">
        <v>2</v>
      </c>
      <c r="K100" s="107" t="s">
        <v>2</v>
      </c>
      <c r="L100" s="107" t="s">
        <v>1</v>
      </c>
      <c r="M100" s="4" t="s">
        <v>1563</v>
      </c>
      <c r="N100" s="111" t="s">
        <v>53</v>
      </c>
      <c r="O100" s="107"/>
    </row>
    <row r="101" spans="1:15">
      <c r="A101" s="107"/>
      <c r="B101" s="107"/>
      <c r="C101" s="107"/>
      <c r="D101" s="81"/>
      <c r="E101" s="81"/>
      <c r="F101" s="5" t="str">
        <f>IF(D101="Amina",A100&amp;"_AZ",IF(D101="Perry",A100&amp;"_PB",IF(D101="Gina",A100&amp;"_GB",IF(D101="Cameron",A100&amp;"_CA",IF(D101="Bruno",A100&amp;"_BDS",IF(D101="Daniel",A100&amp;"_DR",IF(D101="Monet",A100&amp;"_MW","")))))))</f>
        <v/>
      </c>
      <c r="G101" s="83"/>
      <c r="H101" s="83"/>
      <c r="I101" s="106"/>
      <c r="J101" s="81" t="str">
        <f>IF(AND(NOT(OR(G101="",G101="Ø")),H101=""),"In Progress",IF(AND(NOT(OR(H101="Ø",H101="")),NOT(OR(G101="Ø",G101=""))),"Completed",""))</f>
        <v/>
      </c>
      <c r="K101" s="107"/>
      <c r="L101" s="107"/>
      <c r="M101" s="4" t="s">
        <v>1564</v>
      </c>
      <c r="N101" s="111"/>
      <c r="O101" s="107"/>
    </row>
    <row r="102" spans="1:15">
      <c r="A102" s="112" t="s">
        <v>1565</v>
      </c>
      <c r="B102" s="109" t="s">
        <v>1566</v>
      </c>
      <c r="C102" s="107"/>
      <c r="D102" s="81" t="s">
        <v>23</v>
      </c>
      <c r="E102" s="81" t="s">
        <v>24</v>
      </c>
      <c r="F102" s="5" t="str">
        <f>IF(D102="Amina",A102&amp;"_AZ",IF(D102="Perry",A102&amp;"_PB",IF(D102="Gina",A102&amp;"_GB",IF(D102="Cameron",A102&amp;"_CA",IF(D102="Bruno",A102&amp;"_BDS",IF(D102="Daniel",A102&amp;"_DR",IF(D102="Monet",A102&amp;"_MW","")))))))</f>
        <v>2017-04-19_G-045_CA</v>
      </c>
      <c r="G102" s="83">
        <v>42896</v>
      </c>
      <c r="H102" s="83">
        <v>42899</v>
      </c>
      <c r="I102" s="106"/>
      <c r="J102" s="81" t="str">
        <f>IF(AND(NOT(OR(G102="",G102="Ø")),H102=""),"In Progress",IF(AND(NOT(OR(H102="Ø",H102="")),NOT(OR(G102="Ø",G102=""))),"Completed",""))</f>
        <v>Completed</v>
      </c>
      <c r="K102" s="107" t="s">
        <v>0</v>
      </c>
      <c r="L102" s="107" t="s">
        <v>0</v>
      </c>
      <c r="M102" s="4"/>
      <c r="N102" s="111" t="s">
        <v>25</v>
      </c>
      <c r="O102" s="107" t="s">
        <v>1567</v>
      </c>
    </row>
    <row r="103" spans="1:15">
      <c r="A103" s="107"/>
      <c r="B103" s="107"/>
      <c r="C103" s="107"/>
      <c r="D103" s="81" t="s">
        <v>187</v>
      </c>
      <c r="E103" s="81" t="s">
        <v>1442</v>
      </c>
      <c r="F103" s="5" t="str">
        <f>IF(D103="Amina",A102&amp;"_AZ",IF(D103="Perry",A102&amp;"_PB",IF(D103="Gina",A102&amp;"_GB",IF(D103="Cameron",A102&amp;"_CA",IF(D103="Bruno",A102&amp;"_BDS",IF(D103="Daniel",A102&amp;"_DR",IF(D103="Monet",A102&amp;"_MW","")))))))</f>
        <v>2017-04-19_G-045_MW</v>
      </c>
      <c r="G103" s="83">
        <v>42898</v>
      </c>
      <c r="H103" s="83">
        <v>42899</v>
      </c>
      <c r="I103" s="106"/>
      <c r="J103" s="81" t="s">
        <v>0</v>
      </c>
      <c r="K103" s="107"/>
      <c r="L103" s="107"/>
      <c r="M103" s="4"/>
      <c r="N103" s="111"/>
      <c r="O103" s="107"/>
    </row>
    <row r="104" spans="1:15">
      <c r="A104" s="112" t="s">
        <v>1568</v>
      </c>
      <c r="B104" s="109" t="s">
        <v>1569</v>
      </c>
      <c r="C104" s="107"/>
      <c r="D104" s="81" t="s">
        <v>113</v>
      </c>
      <c r="E104" s="81" t="s">
        <v>1442</v>
      </c>
      <c r="F104" s="5" t="s">
        <v>1570</v>
      </c>
      <c r="G104" s="83">
        <v>42898</v>
      </c>
      <c r="H104" s="83" t="s">
        <v>51</v>
      </c>
      <c r="I104" s="106" t="s">
        <v>51</v>
      </c>
      <c r="J104" s="81" t="s">
        <v>2</v>
      </c>
      <c r="K104" s="107" t="s">
        <v>2</v>
      </c>
      <c r="L104" s="107" t="s">
        <v>1</v>
      </c>
      <c r="M104" s="53" t="s">
        <v>1571</v>
      </c>
      <c r="N104" s="111" t="s">
        <v>53</v>
      </c>
      <c r="O104" s="107"/>
    </row>
    <row r="105" spans="1:15">
      <c r="A105" s="107"/>
      <c r="B105" s="107"/>
      <c r="C105" s="107"/>
      <c r="D105" s="81"/>
      <c r="E105" s="81"/>
      <c r="F105" s="5" t="str">
        <f>IF(D105="Amina",A104&amp;"_AZ",IF(D105="Perry",A104&amp;"_PB",IF(D105="Gina",A104&amp;"_GB",IF(D105="Cameron",A104&amp;"_CA",IF(D105="Bruno",A104&amp;"_BDS",IF(D105="Daniel",A104&amp;"_DR",IF(D105="Monet",A104&amp;"_MW","")))))))</f>
        <v/>
      </c>
      <c r="G105" s="83"/>
      <c r="H105" s="83"/>
      <c r="I105" s="106"/>
      <c r="J105" s="81" t="str">
        <f>IF(AND(NOT(OR(G105="",G105="Ø")),H105=""),"In Progress",IF(AND(NOT(OR(H105="Ø",H105="")),NOT(OR(G105="Ø",G105=""))),"Completed",""))</f>
        <v/>
      </c>
      <c r="K105" s="107"/>
      <c r="L105" s="107"/>
      <c r="M105" s="4" t="s">
        <v>1572</v>
      </c>
      <c r="N105" s="111"/>
      <c r="O105" s="107"/>
    </row>
    <row r="106" spans="1:15">
      <c r="A106" s="112" t="s">
        <v>1573</v>
      </c>
      <c r="B106" s="109" t="s">
        <v>1574</v>
      </c>
      <c r="C106" s="107"/>
      <c r="D106" s="81" t="s">
        <v>32</v>
      </c>
      <c r="E106" s="81" t="s">
        <v>24</v>
      </c>
      <c r="F106" s="5" t="str">
        <f>IF(D106="Amina",A106&amp;"_AZ",IF(D106="Perry",A106&amp;"_PB",IF(D106="Gina",A106&amp;"_GB",IF(D106="Cameron",A106&amp;"_CA",IF(D106="Bruno",A106&amp;"_BDS",IF(D106="Daniel",A106&amp;"_DR",IF(D106="Monet",A106&amp;"_MW","")))))))</f>
        <v>2017-04-19_G-047_AZ</v>
      </c>
      <c r="G106" s="83">
        <v>42898</v>
      </c>
      <c r="H106" s="83">
        <v>42898</v>
      </c>
      <c r="I106" s="106">
        <v>42902</v>
      </c>
      <c r="J106" s="81" t="s">
        <v>0</v>
      </c>
      <c r="K106" s="107"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Completed</v>
      </c>
      <c r="L106" s="107" t="s">
        <v>0</v>
      </c>
      <c r="M106" s="4"/>
      <c r="N106" s="111" t="s">
        <v>25</v>
      </c>
      <c r="O106" s="107" t="s">
        <v>1575</v>
      </c>
    </row>
    <row r="107" spans="1:15">
      <c r="A107" s="107"/>
      <c r="B107" s="107"/>
      <c r="C107" s="107"/>
      <c r="D107" s="81" t="s">
        <v>161</v>
      </c>
      <c r="E107" s="81" t="s">
        <v>1442</v>
      </c>
      <c r="F107" s="5" t="s">
        <v>1576</v>
      </c>
      <c r="G107" s="83">
        <v>42898</v>
      </c>
      <c r="H107" s="83">
        <v>42898</v>
      </c>
      <c r="I107" s="106"/>
      <c r="J107" s="81" t="str">
        <f>IF(AND(NOT(OR(G107="",G107="Ø")),H107=""),"In Progress",IF(AND(NOT(OR(H107="Ø",H107="")),NOT(OR(G107="Ø",G107=""))),"Completed",""))</f>
        <v>Completed</v>
      </c>
      <c r="K107" s="107"/>
      <c r="L107" s="107"/>
      <c r="M107" s="4"/>
      <c r="N107" s="111"/>
      <c r="O107" s="107"/>
    </row>
    <row r="108" spans="1:15">
      <c r="A108" s="112" t="s">
        <v>1577</v>
      </c>
      <c r="B108" s="109" t="s">
        <v>1578</v>
      </c>
      <c r="C108" s="107"/>
      <c r="D108" s="81" t="s">
        <v>32</v>
      </c>
      <c r="E108" s="81" t="s">
        <v>24</v>
      </c>
      <c r="F108" s="5" t="s">
        <v>1579</v>
      </c>
      <c r="G108" s="83">
        <v>42898</v>
      </c>
      <c r="H108" s="83" t="s">
        <v>51</v>
      </c>
      <c r="I108" s="106" t="s">
        <v>51</v>
      </c>
      <c r="J108" s="81" t="s">
        <v>2</v>
      </c>
      <c r="K108" s="107" t="s">
        <v>2</v>
      </c>
      <c r="L108" s="107" t="s">
        <v>0</v>
      </c>
      <c r="M108" s="54" t="s">
        <v>1580</v>
      </c>
      <c r="N108" s="111" t="s">
        <v>53</v>
      </c>
      <c r="O108" s="107"/>
    </row>
    <row r="109" spans="1:15">
      <c r="A109" s="107"/>
      <c r="B109" s="107"/>
      <c r="C109" s="107"/>
      <c r="D109" s="81"/>
      <c r="E109" s="81"/>
      <c r="F109" s="5" t="str">
        <f>IF(D109="Amina",A108&amp;"_AZ",IF(D109="Perry",A108&amp;"_PB",IF(D109="Gina",A108&amp;"_GB",IF(D109="Cameron",A108&amp;"_CA",IF(D109="Bruno",A108&amp;"_BDS",IF(D109="Daniel",A108&amp;"_DR",IF(D109="Monet",A108&amp;"_MW","")))))))</f>
        <v/>
      </c>
      <c r="G109" s="83"/>
      <c r="H109" s="83"/>
      <c r="I109" s="106"/>
      <c r="J109" s="81" t="str">
        <f>IF(AND(NOT(OR(G109="",G109="Ø")),H109=""),"In Progress",IF(AND(NOT(OR(H109="Ø",H109="")),NOT(OR(G109="Ø",G109=""))),"Completed",""))</f>
        <v/>
      </c>
      <c r="K109" s="107"/>
      <c r="L109" s="107"/>
      <c r="M109" s="4"/>
      <c r="N109" s="111"/>
      <c r="O109" s="107"/>
    </row>
    <row r="110" spans="1:15">
      <c r="A110" s="112" t="s">
        <v>1581</v>
      </c>
      <c r="B110" s="109" t="s">
        <v>1582</v>
      </c>
      <c r="C110" s="107"/>
      <c r="D110" s="81" t="s">
        <v>32</v>
      </c>
      <c r="E110" s="81" t="s">
        <v>24</v>
      </c>
      <c r="F110" s="5" t="s">
        <v>1583</v>
      </c>
      <c r="G110" s="83">
        <v>42898</v>
      </c>
      <c r="H110" s="83" t="s">
        <v>51</v>
      </c>
      <c r="I110" s="106" t="s">
        <v>51</v>
      </c>
      <c r="J110" s="81" t="s">
        <v>2</v>
      </c>
      <c r="K110" s="107" t="str">
        <f>IF(OR(J110="In Progress",J111="In Progress"),"In Progress",IF(OR(AND(J110="Completed",J111="Untraceable"),AND(J110="Untraceable",J111="Completed")),"Review",IF(OR(AND(J110="Completed",J111="Incomplete"),AND(J110="Incomplete",J111="Completed")),"Review",IF(OR(AND(J110="Completed",J111="Other"),AND(J110="Other",J111="Completed")),"Review",IF(OR(AND(J110="Incomplete",J111="Untraceable"),AND(J110="Untraceable",J111="Incomplete")),"Review",IF(OR(AND(J110="Other",J111="Untraceable"),AND(J110="Untraceable",J111="Other")),"Review",IF(OR(AND(J110="Incomplete",J111="Other"),AND(J110="Other",J111="Incomplete")),"Review",IF(AND(NOT(OR(H110="Ø",H110="")),NOT(OR(H111="Ø",H111="")),I110=""),"In Progress",IF(AND(J110="Untraceable",J111="Untraceable"),"Untraceable",IF(AND(NOT(OR(H110="Ø",H110="")),NOT(OR(H111="Ø",H111="")),NOT(OR(I110="Ø",I110=""))),"Completed",IF(AND(J110="Incomplete",J111="Incomplete"),"Incomplete",IF(AND(J110="Other",J111="Other"),"Other",""))))))))))))</f>
        <v>Incomplete</v>
      </c>
      <c r="L110" s="107" t="s">
        <v>0</v>
      </c>
      <c r="M110" s="4" t="s">
        <v>1584</v>
      </c>
      <c r="N110" s="111" t="s">
        <v>53</v>
      </c>
      <c r="O110" s="107"/>
    </row>
    <row r="111" spans="1:15">
      <c r="A111" s="107"/>
      <c r="B111" s="107"/>
      <c r="C111" s="107"/>
      <c r="D111" s="81" t="s">
        <v>187</v>
      </c>
      <c r="E111" s="81" t="s">
        <v>1442</v>
      </c>
      <c r="F111" s="5" t="str">
        <f>IF(D111="Amina",A110&amp;"_AZ",IF(D111="Perry",A110&amp;"_PB",IF(D111="Gina",A110&amp;"_GB",IF(D111="Cameron",A110&amp;"_CA",IF(D111="Bruno",A110&amp;"_BDS",IF(D111="Daniel",A110&amp;"_DR",IF(D111="Monet",A110&amp;"_MW","")))))))</f>
        <v>2017-04-19_G-049_MW</v>
      </c>
      <c r="G111" s="83">
        <v>42899</v>
      </c>
      <c r="H111" s="83" t="s">
        <v>51</v>
      </c>
      <c r="I111" s="106"/>
      <c r="J111" s="81" t="s">
        <v>2</v>
      </c>
      <c r="K111" s="107"/>
      <c r="L111" s="107"/>
      <c r="M111" s="4"/>
      <c r="N111" s="111"/>
      <c r="O111" s="107"/>
    </row>
    <row r="112" spans="1:15">
      <c r="A112" s="112" t="s">
        <v>1585</v>
      </c>
      <c r="B112" s="109" t="s">
        <v>1586</v>
      </c>
      <c r="C112" s="107"/>
      <c r="D112" s="81" t="s">
        <v>32</v>
      </c>
      <c r="E112" s="81" t="s">
        <v>24</v>
      </c>
      <c r="F112" s="5" t="s">
        <v>1587</v>
      </c>
      <c r="G112" s="83">
        <v>42900</v>
      </c>
      <c r="H112" s="83" t="s">
        <v>51</v>
      </c>
      <c r="I112" s="106" t="s">
        <v>51</v>
      </c>
      <c r="J112" s="81" t="s">
        <v>2</v>
      </c>
      <c r="K112" s="107" t="s">
        <v>2</v>
      </c>
      <c r="L112" s="107" t="s">
        <v>0</v>
      </c>
      <c r="M112" s="4" t="s">
        <v>1588</v>
      </c>
      <c r="N112" s="111" t="s">
        <v>53</v>
      </c>
      <c r="O112" s="107"/>
    </row>
    <row r="113" spans="1:15">
      <c r="A113" s="107"/>
      <c r="B113" s="107"/>
      <c r="C113" s="107"/>
      <c r="D113" s="81"/>
      <c r="E113" s="81"/>
      <c r="F113" s="5" t="str">
        <f>IF(D113="Amina",A112&amp;"_AZ",IF(D113="Perry",A112&amp;"_PB",IF(D113="Gina",A112&amp;"_GB",IF(D113="Cameron",A112&amp;"_CA",IF(D113="Bruno",A112&amp;"_BDS",IF(D113="Daniel",A112&amp;"_DR",IF(D113="Monet",A112&amp;"_MW","")))))))</f>
        <v/>
      </c>
      <c r="G113" s="83"/>
      <c r="H113" s="83"/>
      <c r="I113" s="106"/>
      <c r="J113" s="81" t="str">
        <f>IF(AND(NOT(OR(G113="",G113="Ø")),H113=""),"In Progress",IF(AND(NOT(OR(H113="Ø",H113="")),NOT(OR(G113="Ø",G113=""))),"Completed",""))</f>
        <v/>
      </c>
      <c r="K113" s="107"/>
      <c r="L113" s="107"/>
      <c r="M113" s="4"/>
      <c r="N113" s="111"/>
      <c r="O113" s="107"/>
    </row>
    <row r="114" spans="1:15">
      <c r="N114"/>
      <c r="O114"/>
    </row>
    <row r="115" spans="1:15">
      <c r="N115"/>
      <c r="O115"/>
    </row>
    <row r="116" spans="1:15">
      <c r="N116"/>
      <c r="O116"/>
    </row>
    <row r="117" spans="1:15">
      <c r="N117"/>
      <c r="O117"/>
    </row>
    <row r="118" spans="1:15">
      <c r="N118"/>
      <c r="O118"/>
    </row>
    <row r="119" spans="1:15">
      <c r="N119"/>
      <c r="O119"/>
    </row>
    <row r="120" spans="1:15">
      <c r="N120"/>
      <c r="O120"/>
    </row>
    <row r="121" spans="1:15">
      <c r="N121"/>
      <c r="O121"/>
    </row>
    <row r="122" spans="1:15">
      <c r="N122"/>
      <c r="O122"/>
    </row>
    <row r="123" spans="1:15">
      <c r="N123"/>
      <c r="O123"/>
    </row>
    <row r="124" spans="1:15">
      <c r="N124"/>
      <c r="O124"/>
    </row>
    <row r="125" spans="1:15">
      <c r="N125"/>
      <c r="O125"/>
    </row>
    <row r="126" spans="1:15">
      <c r="N126"/>
      <c r="O126"/>
    </row>
    <row r="127" spans="1:15">
      <c r="N127"/>
      <c r="O127"/>
    </row>
    <row r="128" spans="1:15">
      <c r="N128"/>
      <c r="O128"/>
    </row>
    <row r="129" spans="14:15">
      <c r="N129"/>
      <c r="O129"/>
    </row>
    <row r="130" spans="14:15">
      <c r="N130"/>
      <c r="O130"/>
    </row>
    <row r="131" spans="14:15">
      <c r="N131"/>
      <c r="O131"/>
    </row>
    <row r="132" spans="14:15">
      <c r="N132"/>
      <c r="O132"/>
    </row>
    <row r="133" spans="14:15">
      <c r="N133"/>
      <c r="O133"/>
    </row>
    <row r="134" spans="14:15">
      <c r="N134"/>
      <c r="O134"/>
    </row>
    <row r="135" spans="14:15">
      <c r="N135"/>
      <c r="O135"/>
    </row>
    <row r="136" spans="14:15">
      <c r="N136"/>
      <c r="O136"/>
    </row>
    <row r="137" spans="14:15">
      <c r="N137"/>
      <c r="O137"/>
    </row>
    <row r="138" spans="14:15">
      <c r="N138"/>
      <c r="O138"/>
    </row>
    <row r="139" spans="14:15">
      <c r="N139"/>
      <c r="O139"/>
    </row>
    <row r="140" spans="14:15">
      <c r="N140"/>
      <c r="O140"/>
    </row>
    <row r="141" spans="14:15">
      <c r="N141"/>
      <c r="O141"/>
    </row>
    <row r="142" spans="14:15">
      <c r="N142"/>
      <c r="O142"/>
    </row>
    <row r="143" spans="14:15">
      <c r="N143"/>
      <c r="O143"/>
    </row>
    <row r="144" spans="14:15">
      <c r="N144"/>
      <c r="O144"/>
    </row>
    <row r="145" spans="14:15">
      <c r="N145"/>
      <c r="O145"/>
    </row>
    <row r="146" spans="14:15">
      <c r="N146"/>
      <c r="O146"/>
    </row>
    <row r="147" spans="14:15">
      <c r="N147"/>
      <c r="O147"/>
    </row>
    <row r="148" spans="14:15">
      <c r="N148"/>
      <c r="O148"/>
    </row>
    <row r="149" spans="14:15">
      <c r="N149"/>
      <c r="O149"/>
    </row>
    <row r="150" spans="14:15">
      <c r="N150"/>
      <c r="O150"/>
    </row>
    <row r="151" spans="14:15">
      <c r="N151"/>
      <c r="O151"/>
    </row>
    <row r="152" spans="14:15">
      <c r="N152"/>
      <c r="O152"/>
    </row>
    <row r="153" spans="14:15">
      <c r="N153"/>
      <c r="O153"/>
    </row>
    <row r="154" spans="14:15">
      <c r="N154"/>
      <c r="O154"/>
    </row>
    <row r="155" spans="14:15">
      <c r="N155"/>
      <c r="O155"/>
    </row>
    <row r="156" spans="14:15">
      <c r="N156"/>
      <c r="O156"/>
    </row>
    <row r="157" spans="14:15">
      <c r="N157"/>
      <c r="O157"/>
    </row>
    <row r="158" spans="14:15">
      <c r="N158"/>
      <c r="O158"/>
    </row>
    <row r="159" spans="14:15">
      <c r="N159"/>
      <c r="O159"/>
    </row>
    <row r="160" spans="14:15">
      <c r="N160"/>
      <c r="O160"/>
    </row>
    <row r="161" spans="14:15">
      <c r="N161"/>
      <c r="O161"/>
    </row>
    <row r="162" spans="14:15">
      <c r="N162"/>
      <c r="O162"/>
    </row>
    <row r="163" spans="14:15">
      <c r="N163"/>
      <c r="O163"/>
    </row>
    <row r="164" spans="14:15">
      <c r="N164"/>
      <c r="O164"/>
    </row>
    <row r="165" spans="14:15">
      <c r="N165"/>
      <c r="O165"/>
    </row>
    <row r="166" spans="14:15">
      <c r="N166"/>
      <c r="O166"/>
    </row>
    <row r="167" spans="14:15">
      <c r="N167"/>
      <c r="O167"/>
    </row>
    <row r="168" spans="14:15">
      <c r="N168"/>
      <c r="O168"/>
    </row>
    <row r="169" spans="14:15">
      <c r="N169"/>
      <c r="O169"/>
    </row>
    <row r="170" spans="14:15">
      <c r="N170"/>
      <c r="O170"/>
    </row>
    <row r="171" spans="14:15">
      <c r="N171"/>
      <c r="O171"/>
    </row>
    <row r="172" spans="14:15">
      <c r="N172"/>
      <c r="O172"/>
    </row>
    <row r="173" spans="14:15">
      <c r="N173"/>
      <c r="O173"/>
    </row>
    <row r="174" spans="14:15">
      <c r="N174"/>
      <c r="O174"/>
    </row>
    <row r="175" spans="14:15">
      <c r="N175"/>
      <c r="O175"/>
    </row>
    <row r="176" spans="14:15">
      <c r="N176"/>
      <c r="O176"/>
    </row>
    <row r="177" spans="14:15">
      <c r="N177"/>
      <c r="O177"/>
    </row>
    <row r="178" spans="14:15">
      <c r="N178"/>
      <c r="O178"/>
    </row>
    <row r="179" spans="14:15">
      <c r="N179"/>
      <c r="O179"/>
    </row>
    <row r="180" spans="14:15">
      <c r="N180"/>
      <c r="O180"/>
    </row>
    <row r="181" spans="14:15">
      <c r="N181"/>
      <c r="O181"/>
    </row>
    <row r="182" spans="14:15">
      <c r="N182"/>
      <c r="O182"/>
    </row>
    <row r="183" spans="14:15">
      <c r="N183"/>
      <c r="O183"/>
    </row>
    <row r="184" spans="14:15">
      <c r="N184"/>
      <c r="O184"/>
    </row>
    <row r="185" spans="14:15">
      <c r="N185"/>
      <c r="O185"/>
    </row>
    <row r="186" spans="14:15">
      <c r="N186"/>
      <c r="O186"/>
    </row>
    <row r="187" spans="14:15">
      <c r="N187"/>
      <c r="O187"/>
    </row>
    <row r="188" spans="14:15">
      <c r="N188"/>
      <c r="O188"/>
    </row>
    <row r="189" spans="14:15">
      <c r="N189"/>
      <c r="O189"/>
    </row>
    <row r="190" spans="14:15">
      <c r="N190"/>
      <c r="O190"/>
    </row>
    <row r="191" spans="14:15">
      <c r="N191"/>
      <c r="O191"/>
    </row>
    <row r="192" spans="14:15">
      <c r="N192"/>
      <c r="O192"/>
    </row>
    <row r="193" spans="14:15">
      <c r="N193"/>
      <c r="O193"/>
    </row>
    <row r="194" spans="14:15">
      <c r="N194"/>
      <c r="O194"/>
    </row>
    <row r="195" spans="14:15">
      <c r="N195"/>
      <c r="O195"/>
    </row>
    <row r="196" spans="14:15">
      <c r="N196"/>
      <c r="O196"/>
    </row>
    <row r="197" spans="14:15">
      <c r="N197"/>
      <c r="O197"/>
    </row>
    <row r="198" spans="14:15">
      <c r="N198"/>
      <c r="O198"/>
    </row>
    <row r="199" spans="14:15">
      <c r="N199"/>
      <c r="O199"/>
    </row>
    <row r="200" spans="14:15">
      <c r="N200"/>
      <c r="O200"/>
    </row>
    <row r="201" spans="14:15">
      <c r="N201"/>
      <c r="O201"/>
    </row>
    <row r="202" spans="14:15">
      <c r="N202"/>
      <c r="O202"/>
    </row>
    <row r="203" spans="14:15">
      <c r="N203"/>
      <c r="O203"/>
    </row>
    <row r="204" spans="14:15">
      <c r="N204"/>
      <c r="O204"/>
    </row>
    <row r="205" spans="14:15">
      <c r="N205"/>
      <c r="O205"/>
    </row>
    <row r="206" spans="14:15">
      <c r="N206"/>
      <c r="O206"/>
    </row>
    <row r="207" spans="14:15">
      <c r="N207"/>
      <c r="O207"/>
    </row>
    <row r="208" spans="14:15">
      <c r="N208"/>
      <c r="O208"/>
    </row>
    <row r="209" spans="14:15">
      <c r="N209"/>
      <c r="O209"/>
    </row>
    <row r="210" spans="14:15">
      <c r="N210"/>
      <c r="O210"/>
    </row>
    <row r="211" spans="14:15">
      <c r="N211"/>
      <c r="O211"/>
    </row>
    <row r="212" spans="14:15">
      <c r="N212"/>
      <c r="O212"/>
    </row>
    <row r="213" spans="14:15">
      <c r="N213"/>
      <c r="O213"/>
    </row>
    <row r="214" spans="14:15">
      <c r="N214"/>
      <c r="O214"/>
    </row>
    <row r="215" spans="14:15">
      <c r="N215"/>
      <c r="O215"/>
    </row>
    <row r="216" spans="14:15">
      <c r="N216"/>
      <c r="O216"/>
    </row>
    <row r="217" spans="14:15">
      <c r="N217"/>
      <c r="O217"/>
    </row>
    <row r="218" spans="14:15">
      <c r="N218"/>
      <c r="O218"/>
    </row>
    <row r="219" spans="14:15">
      <c r="N219"/>
      <c r="O219"/>
    </row>
    <row r="220" spans="14:15">
      <c r="N220"/>
      <c r="O220"/>
    </row>
    <row r="221" spans="14:15">
      <c r="N221"/>
      <c r="O221"/>
    </row>
    <row r="222" spans="14:15">
      <c r="N222"/>
      <c r="O222"/>
    </row>
    <row r="223" spans="14:15">
      <c r="N223"/>
      <c r="O223"/>
    </row>
    <row r="224" spans="14:15">
      <c r="N224"/>
      <c r="O224"/>
    </row>
    <row r="225" spans="14:15">
      <c r="N225"/>
      <c r="O225"/>
    </row>
    <row r="226" spans="14:15">
      <c r="N226"/>
      <c r="O226"/>
    </row>
    <row r="227" spans="14:15">
      <c r="N227"/>
      <c r="O227"/>
    </row>
    <row r="228" spans="14:15">
      <c r="N228"/>
      <c r="O228"/>
    </row>
    <row r="229" spans="14:15">
      <c r="N229"/>
      <c r="O229"/>
    </row>
    <row r="230" spans="14:15">
      <c r="N230"/>
      <c r="O230"/>
    </row>
    <row r="231" spans="14:15">
      <c r="N231"/>
      <c r="O231"/>
    </row>
    <row r="232" spans="14:15">
      <c r="N232"/>
      <c r="O232"/>
    </row>
    <row r="233" spans="14:15">
      <c r="N233"/>
      <c r="O233"/>
    </row>
    <row r="234" spans="14:15">
      <c r="N234"/>
      <c r="O234"/>
    </row>
    <row r="235" spans="14:15">
      <c r="N235"/>
      <c r="O235"/>
    </row>
    <row r="236" spans="14:15">
      <c r="N236"/>
      <c r="O236"/>
    </row>
    <row r="237" spans="14:15">
      <c r="N237"/>
      <c r="O237"/>
    </row>
    <row r="238" spans="14:15">
      <c r="N238"/>
      <c r="O238"/>
    </row>
    <row r="239" spans="14:15">
      <c r="N239"/>
      <c r="O239"/>
    </row>
    <row r="240" spans="14:15">
      <c r="N240"/>
      <c r="O240"/>
    </row>
    <row r="241" spans="14:15">
      <c r="N241"/>
      <c r="O241"/>
    </row>
    <row r="242" spans="14:15">
      <c r="N242"/>
      <c r="O242"/>
    </row>
    <row r="243" spans="14:15">
      <c r="N243"/>
      <c r="O243"/>
    </row>
    <row r="244" spans="14:15">
      <c r="N244"/>
      <c r="O244"/>
    </row>
    <row r="245" spans="14:15">
      <c r="N245"/>
      <c r="O245"/>
    </row>
    <row r="246" spans="14:15">
      <c r="N246"/>
      <c r="O246"/>
    </row>
    <row r="247" spans="14:15">
      <c r="N247"/>
      <c r="O247"/>
    </row>
    <row r="248" spans="14:15">
      <c r="N248"/>
      <c r="O248"/>
    </row>
    <row r="249" spans="14:15">
      <c r="N249"/>
      <c r="O249"/>
    </row>
    <row r="250" spans="14:15">
      <c r="N250"/>
      <c r="O250"/>
    </row>
    <row r="251" spans="14:15">
      <c r="N251"/>
      <c r="O251"/>
    </row>
    <row r="252" spans="14:15">
      <c r="N252"/>
      <c r="O252"/>
    </row>
    <row r="253" spans="14:15">
      <c r="N253"/>
      <c r="O253"/>
    </row>
    <row r="254" spans="14:15">
      <c r="N254"/>
      <c r="O254"/>
    </row>
    <row r="255" spans="14:15">
      <c r="N255"/>
      <c r="O255"/>
    </row>
    <row r="256" spans="14:15">
      <c r="N256"/>
      <c r="O256"/>
    </row>
    <row r="257" spans="14:15">
      <c r="N257"/>
      <c r="O257"/>
    </row>
    <row r="258" spans="14:15">
      <c r="N258"/>
      <c r="O258"/>
    </row>
    <row r="259" spans="14:15">
      <c r="N259"/>
      <c r="O259"/>
    </row>
    <row r="260" spans="14:15">
      <c r="N260"/>
      <c r="O260"/>
    </row>
    <row r="261" spans="14:15">
      <c r="N261"/>
      <c r="O261"/>
    </row>
    <row r="262" spans="14:15">
      <c r="N262"/>
      <c r="O262"/>
    </row>
    <row r="263" spans="14:15">
      <c r="N263"/>
      <c r="O263"/>
    </row>
    <row r="264" spans="14:15">
      <c r="N264"/>
      <c r="O264"/>
    </row>
    <row r="265" spans="14:15">
      <c r="N265"/>
      <c r="O265"/>
    </row>
    <row r="266" spans="14:15">
      <c r="N266"/>
      <c r="O266"/>
    </row>
    <row r="267" spans="14:15">
      <c r="N267"/>
      <c r="O267"/>
    </row>
    <row r="268" spans="14:15">
      <c r="N268"/>
      <c r="O268"/>
    </row>
    <row r="269" spans="14:15">
      <c r="N269"/>
      <c r="O269"/>
    </row>
    <row r="270" spans="14:15">
      <c r="N270"/>
      <c r="O270"/>
    </row>
    <row r="271" spans="14:15">
      <c r="N271"/>
      <c r="O271"/>
    </row>
    <row r="272" spans="14:15">
      <c r="N272"/>
      <c r="O272"/>
    </row>
    <row r="273" spans="14:15">
      <c r="N273"/>
      <c r="O273"/>
    </row>
    <row r="274" spans="14:15">
      <c r="N274"/>
      <c r="O274"/>
    </row>
    <row r="275" spans="14:15">
      <c r="N275"/>
      <c r="O275"/>
    </row>
    <row r="276" spans="14:15">
      <c r="N276"/>
      <c r="O276"/>
    </row>
    <row r="277" spans="14:15">
      <c r="N277"/>
      <c r="O277"/>
    </row>
    <row r="278" spans="14:15">
      <c r="N278"/>
      <c r="O278"/>
    </row>
    <row r="279" spans="14:15">
      <c r="N279"/>
      <c r="O279"/>
    </row>
    <row r="280" spans="14:15">
      <c r="N280"/>
      <c r="O280"/>
    </row>
    <row r="281" spans="14:15">
      <c r="N281"/>
      <c r="O281"/>
    </row>
    <row r="282" spans="14:15">
      <c r="N282"/>
      <c r="O282"/>
    </row>
    <row r="283" spans="14:15">
      <c r="N283"/>
      <c r="O283"/>
    </row>
    <row r="284" spans="14:15">
      <c r="N284"/>
      <c r="O284"/>
    </row>
    <row r="285" spans="14:15">
      <c r="N285"/>
      <c r="O285"/>
    </row>
    <row r="286" spans="14:15">
      <c r="N286"/>
      <c r="O286"/>
    </row>
    <row r="287" spans="14:15">
      <c r="N287"/>
      <c r="O287"/>
    </row>
    <row r="288" spans="14:15">
      <c r="N288"/>
      <c r="O288"/>
    </row>
    <row r="289" spans="14:15">
      <c r="N289"/>
      <c r="O289"/>
    </row>
    <row r="290" spans="14:15">
      <c r="N290"/>
      <c r="O290"/>
    </row>
    <row r="291" spans="14:15">
      <c r="N291"/>
      <c r="O291"/>
    </row>
    <row r="292" spans="14:15">
      <c r="N292"/>
      <c r="O292"/>
    </row>
    <row r="293" spans="14:15">
      <c r="N293"/>
      <c r="O293"/>
    </row>
    <row r="294" spans="14:15">
      <c r="N294"/>
      <c r="O294"/>
    </row>
    <row r="295" spans="14:15">
      <c r="N295"/>
      <c r="O295"/>
    </row>
    <row r="296" spans="14:15">
      <c r="N296"/>
      <c r="O296"/>
    </row>
    <row r="297" spans="14:15">
      <c r="N297"/>
      <c r="O297"/>
    </row>
    <row r="298" spans="14:15">
      <c r="N298"/>
      <c r="O298"/>
    </row>
    <row r="299" spans="14:15">
      <c r="N299"/>
      <c r="O299"/>
    </row>
    <row r="300" spans="14:15">
      <c r="N300"/>
      <c r="O300"/>
    </row>
    <row r="301" spans="14:15">
      <c r="N301"/>
      <c r="O301"/>
    </row>
    <row r="302" spans="14:15">
      <c r="N302"/>
      <c r="O302"/>
    </row>
    <row r="303" spans="14:15">
      <c r="N303"/>
      <c r="O303"/>
    </row>
    <row r="304" spans="14:15">
      <c r="N304"/>
      <c r="O304"/>
    </row>
    <row r="305" spans="14:15">
      <c r="N305"/>
      <c r="O305"/>
    </row>
  </sheetData>
  <autoFilter ref="A1:N109" xr:uid="{00000000-0009-0000-0000-00000A000000}"/>
  <mergeCells count="448">
    <mergeCell ref="O28:O29"/>
    <mergeCell ref="K26:K27"/>
    <mergeCell ref="O34:O35"/>
    <mergeCell ref="K34:K35"/>
    <mergeCell ref="L34:L35"/>
    <mergeCell ref="N34:N35"/>
    <mergeCell ref="A34:A35"/>
    <mergeCell ref="K22:K23"/>
    <mergeCell ref="L22:L23"/>
    <mergeCell ref="O22:O23"/>
    <mergeCell ref="B22:B23"/>
    <mergeCell ref="C22:C23"/>
    <mergeCell ref="I22:I23"/>
    <mergeCell ref="C32:C33"/>
    <mergeCell ref="C34:C35"/>
    <mergeCell ref="I32:I33"/>
    <mergeCell ref="I34:I35"/>
    <mergeCell ref="O26:O27"/>
    <mergeCell ref="K32:K33"/>
    <mergeCell ref="L32:L33"/>
    <mergeCell ref="A20:A21"/>
    <mergeCell ref="A22:A23"/>
    <mergeCell ref="N20:N21"/>
    <mergeCell ref="N22:N23"/>
    <mergeCell ref="K14:K15"/>
    <mergeCell ref="K16:K17"/>
    <mergeCell ref="L14:L15"/>
    <mergeCell ref="L16:L17"/>
    <mergeCell ref="N14:N15"/>
    <mergeCell ref="N16:N17"/>
    <mergeCell ref="L20:L21"/>
    <mergeCell ref="O18:O19"/>
    <mergeCell ref="K18:K19"/>
    <mergeCell ref="L18:L19"/>
    <mergeCell ref="O20:O21"/>
    <mergeCell ref="B20:B21"/>
    <mergeCell ref="C20:C21"/>
    <mergeCell ref="I20:I21"/>
    <mergeCell ref="K20:K21"/>
    <mergeCell ref="A18:A19"/>
    <mergeCell ref="B18:B19"/>
    <mergeCell ref="C18:C19"/>
    <mergeCell ref="B10:B11"/>
    <mergeCell ref="C10:C11"/>
    <mergeCell ref="I10:I11"/>
    <mergeCell ref="K10:K11"/>
    <mergeCell ref="I8:I9"/>
    <mergeCell ref="A14:A15"/>
    <mergeCell ref="A16:A17"/>
    <mergeCell ref="B14:B15"/>
    <mergeCell ref="B16:B17"/>
    <mergeCell ref="C14:C15"/>
    <mergeCell ref="C16:C17"/>
    <mergeCell ref="I16:I17"/>
    <mergeCell ref="I14:I15"/>
    <mergeCell ref="O14:O15"/>
    <mergeCell ref="O16:O17"/>
    <mergeCell ref="L2:L3"/>
    <mergeCell ref="L4:L5"/>
    <mergeCell ref="L6:L7"/>
    <mergeCell ref="L8:L9"/>
    <mergeCell ref="O2:O3"/>
    <mergeCell ref="O4:O5"/>
    <mergeCell ref="O6:O7"/>
    <mergeCell ref="O8:O9"/>
    <mergeCell ref="A12:A13"/>
    <mergeCell ref="B12:B13"/>
    <mergeCell ref="C12:C13"/>
    <mergeCell ref="I12:I13"/>
    <mergeCell ref="K12:K13"/>
    <mergeCell ref="L12:L13"/>
    <mergeCell ref="L10:L11"/>
    <mergeCell ref="N6:N7"/>
    <mergeCell ref="N8:N9"/>
    <mergeCell ref="N12:N13"/>
    <mergeCell ref="O12:O13"/>
    <mergeCell ref="O10:O11"/>
    <mergeCell ref="N10:N11"/>
    <mergeCell ref="A10:A11"/>
    <mergeCell ref="C2:C3"/>
    <mergeCell ref="C4:C5"/>
    <mergeCell ref="C6:C7"/>
    <mergeCell ref="C8:C9"/>
    <mergeCell ref="I2:I3"/>
    <mergeCell ref="N2:N3"/>
    <mergeCell ref="N4:N5"/>
    <mergeCell ref="A2:A3"/>
    <mergeCell ref="A4:A5"/>
    <mergeCell ref="A6:A7"/>
    <mergeCell ref="A8:A9"/>
    <mergeCell ref="B2:B3"/>
    <mergeCell ref="B4:B5"/>
    <mergeCell ref="B6:B7"/>
    <mergeCell ref="B8:B9"/>
    <mergeCell ref="I4:I5"/>
    <mergeCell ref="I6:I7"/>
    <mergeCell ref="K2:K3"/>
    <mergeCell ref="K4:K5"/>
    <mergeCell ref="K6:K7"/>
    <mergeCell ref="K8:K9"/>
    <mergeCell ref="A100:A101"/>
    <mergeCell ref="A102:A103"/>
    <mergeCell ref="N32:N33"/>
    <mergeCell ref="N82:N83"/>
    <mergeCell ref="N88:N89"/>
    <mergeCell ref="N90:N91"/>
    <mergeCell ref="N92:N93"/>
    <mergeCell ref="N94:N95"/>
    <mergeCell ref="N96:N97"/>
    <mergeCell ref="A94:A95"/>
    <mergeCell ref="B94:B95"/>
    <mergeCell ref="C94:C95"/>
    <mergeCell ref="I94:I95"/>
    <mergeCell ref="N58:N59"/>
    <mergeCell ref="A46:A47"/>
    <mergeCell ref="N80:N81"/>
    <mergeCell ref="N84:N85"/>
    <mergeCell ref="N86:N87"/>
    <mergeCell ref="B32:B33"/>
    <mergeCell ref="B34:B35"/>
    <mergeCell ref="K102:K103"/>
    <mergeCell ref="K104:K105"/>
    <mergeCell ref="K106:K107"/>
    <mergeCell ref="K108:K109"/>
    <mergeCell ref="O30:O31"/>
    <mergeCell ref="A30:A31"/>
    <mergeCell ref="B30:B31"/>
    <mergeCell ref="C30:C31"/>
    <mergeCell ref="I30:I31"/>
    <mergeCell ref="K30:K31"/>
    <mergeCell ref="L30:L31"/>
    <mergeCell ref="C102:C103"/>
    <mergeCell ref="C104:C105"/>
    <mergeCell ref="O100:O101"/>
    <mergeCell ref="O102:O103"/>
    <mergeCell ref="O104:O105"/>
    <mergeCell ref="A92:A93"/>
    <mergeCell ref="I82:I83"/>
    <mergeCell ref="B86:B87"/>
    <mergeCell ref="N76:N77"/>
    <mergeCell ref="A110:A111"/>
    <mergeCell ref="C110:C111"/>
    <mergeCell ref="I110:I111"/>
    <mergeCell ref="K110:K111"/>
    <mergeCell ref="C100:C101"/>
    <mergeCell ref="N102:N103"/>
    <mergeCell ref="N104:N105"/>
    <mergeCell ref="N106:N107"/>
    <mergeCell ref="N108:N109"/>
    <mergeCell ref="C106:C107"/>
    <mergeCell ref="C108:C109"/>
    <mergeCell ref="I100:I101"/>
    <mergeCell ref="I102:I103"/>
    <mergeCell ref="I104:I105"/>
    <mergeCell ref="I106:I107"/>
    <mergeCell ref="I108:I109"/>
    <mergeCell ref="L110:L111"/>
    <mergeCell ref="N110:N111"/>
    <mergeCell ref="L100:L101"/>
    <mergeCell ref="L102:L103"/>
    <mergeCell ref="L104:L105"/>
    <mergeCell ref="L106:L107"/>
    <mergeCell ref="L108:L109"/>
    <mergeCell ref="K100:K101"/>
    <mergeCell ref="O106:O107"/>
    <mergeCell ref="O108:O109"/>
    <mergeCell ref="O110:O111"/>
    <mergeCell ref="A84:A85"/>
    <mergeCell ref="A86:A87"/>
    <mergeCell ref="C84:C85"/>
    <mergeCell ref="C86:C87"/>
    <mergeCell ref="K84:K85"/>
    <mergeCell ref="K86:K87"/>
    <mergeCell ref="B108:B109"/>
    <mergeCell ref="B110:B111"/>
    <mergeCell ref="N100:N101"/>
    <mergeCell ref="A104:A105"/>
    <mergeCell ref="A106:A107"/>
    <mergeCell ref="A108:A109"/>
    <mergeCell ref="B100:B101"/>
    <mergeCell ref="B102:B103"/>
    <mergeCell ref="B104:B105"/>
    <mergeCell ref="B106:B107"/>
    <mergeCell ref="K94:K95"/>
    <mergeCell ref="L94:L95"/>
    <mergeCell ref="C56:C57"/>
    <mergeCell ref="I56:I57"/>
    <mergeCell ref="C92:C93"/>
    <mergeCell ref="N60:N61"/>
    <mergeCell ref="O58:O59"/>
    <mergeCell ref="I58:I59"/>
    <mergeCell ref="K58:K59"/>
    <mergeCell ref="L78:L79"/>
    <mergeCell ref="A80:A81"/>
    <mergeCell ref="O78:O79"/>
    <mergeCell ref="O80:O81"/>
    <mergeCell ref="B80:B81"/>
    <mergeCell ref="C80:C81"/>
    <mergeCell ref="I80:I81"/>
    <mergeCell ref="K80:K81"/>
    <mergeCell ref="L80:L81"/>
    <mergeCell ref="A78:A79"/>
    <mergeCell ref="N78:N79"/>
    <mergeCell ref="I60:I61"/>
    <mergeCell ref="K60:K61"/>
    <mergeCell ref="L60:L61"/>
    <mergeCell ref="A58:A59"/>
    <mergeCell ref="N74:N75"/>
    <mergeCell ref="A36:A37"/>
    <mergeCell ref="B36:B37"/>
    <mergeCell ref="C36:C37"/>
    <mergeCell ref="I36:I37"/>
    <mergeCell ref="B58:B59"/>
    <mergeCell ref="C58:C59"/>
    <mergeCell ref="O38:O39"/>
    <mergeCell ref="O60:O61"/>
    <mergeCell ref="O62:O63"/>
    <mergeCell ref="O64:O65"/>
    <mergeCell ref="O56:O57"/>
    <mergeCell ref="C46:C47"/>
    <mergeCell ref="L46:L47"/>
    <mergeCell ref="B50:B51"/>
    <mergeCell ref="B56:B57"/>
    <mergeCell ref="A76:A77"/>
    <mergeCell ref="B76:B77"/>
    <mergeCell ref="C76:C77"/>
    <mergeCell ref="I76:I77"/>
    <mergeCell ref="O98:O99"/>
    <mergeCell ref="N98:N99"/>
    <mergeCell ref="K82:K83"/>
    <mergeCell ref="L82:L83"/>
    <mergeCell ref="B84:B85"/>
    <mergeCell ref="O90:O91"/>
    <mergeCell ref="O92:O93"/>
    <mergeCell ref="B92:B93"/>
    <mergeCell ref="B96:B97"/>
    <mergeCell ref="C96:C97"/>
    <mergeCell ref="I96:I97"/>
    <mergeCell ref="K96:K97"/>
    <mergeCell ref="L96:L97"/>
    <mergeCell ref="O96:O97"/>
    <mergeCell ref="O94:O95"/>
    <mergeCell ref="O82:O83"/>
    <mergeCell ref="O88:O89"/>
    <mergeCell ref="A98:A99"/>
    <mergeCell ref="B98:B99"/>
    <mergeCell ref="C98:C99"/>
    <mergeCell ref="I98:I99"/>
    <mergeCell ref="K98:K99"/>
    <mergeCell ref="L98:L99"/>
    <mergeCell ref="A96:A97"/>
    <mergeCell ref="A82:A83"/>
    <mergeCell ref="B82:B83"/>
    <mergeCell ref="C82:C83"/>
    <mergeCell ref="I92:I93"/>
    <mergeCell ref="K92:K93"/>
    <mergeCell ref="L92:L93"/>
    <mergeCell ref="A90:A91"/>
    <mergeCell ref="B90:B91"/>
    <mergeCell ref="C90:C91"/>
    <mergeCell ref="I90:I91"/>
    <mergeCell ref="A88:A89"/>
    <mergeCell ref="B88:B89"/>
    <mergeCell ref="C88:C89"/>
    <mergeCell ref="I88:I89"/>
    <mergeCell ref="K88:K89"/>
    <mergeCell ref="N72:N73"/>
    <mergeCell ref="B68:B69"/>
    <mergeCell ref="I68:I69"/>
    <mergeCell ref="A70:A71"/>
    <mergeCell ref="B78:B79"/>
    <mergeCell ref="C78:C79"/>
    <mergeCell ref="I78:I79"/>
    <mergeCell ref="K78:K79"/>
    <mergeCell ref="O76:O77"/>
    <mergeCell ref="O74:O75"/>
    <mergeCell ref="A72:A73"/>
    <mergeCell ref="B72:B73"/>
    <mergeCell ref="C72:C73"/>
    <mergeCell ref="I72:I73"/>
    <mergeCell ref="K72:K73"/>
    <mergeCell ref="L72:L73"/>
    <mergeCell ref="B74:B75"/>
    <mergeCell ref="A74:A75"/>
    <mergeCell ref="C74:C75"/>
    <mergeCell ref="K74:K75"/>
    <mergeCell ref="I74:I75"/>
    <mergeCell ref="L74:L75"/>
    <mergeCell ref="A54:A55"/>
    <mergeCell ref="B70:B71"/>
    <mergeCell ref="C70:C71"/>
    <mergeCell ref="I70:I71"/>
    <mergeCell ref="K70:K71"/>
    <mergeCell ref="L70:L71"/>
    <mergeCell ref="O66:O67"/>
    <mergeCell ref="L58:L59"/>
    <mergeCell ref="N56:N57"/>
    <mergeCell ref="I66:I67"/>
    <mergeCell ref="K66:K67"/>
    <mergeCell ref="N62:N63"/>
    <mergeCell ref="N64:N65"/>
    <mergeCell ref="A64:A65"/>
    <mergeCell ref="B64:B65"/>
    <mergeCell ref="L62:L63"/>
    <mergeCell ref="N70:N71"/>
    <mergeCell ref="O70:O71"/>
    <mergeCell ref="B54:B55"/>
    <mergeCell ref="A60:A61"/>
    <mergeCell ref="B60:B61"/>
    <mergeCell ref="C60:C61"/>
    <mergeCell ref="I48:I49"/>
    <mergeCell ref="K48:K49"/>
    <mergeCell ref="L48:L49"/>
    <mergeCell ref="B46:B47"/>
    <mergeCell ref="K46:K47"/>
    <mergeCell ref="I46:I47"/>
    <mergeCell ref="K56:K57"/>
    <mergeCell ref="L56:L57"/>
    <mergeCell ref="A56:A57"/>
    <mergeCell ref="N48:N49"/>
    <mergeCell ref="N52:N53"/>
    <mergeCell ref="O48:O49"/>
    <mergeCell ref="O52:O53"/>
    <mergeCell ref="A50:A51"/>
    <mergeCell ref="C50:C51"/>
    <mergeCell ref="I54:I55"/>
    <mergeCell ref="C54:C55"/>
    <mergeCell ref="K54:K55"/>
    <mergeCell ref="L54:L55"/>
    <mergeCell ref="N54:N55"/>
    <mergeCell ref="B48:B49"/>
    <mergeCell ref="O54:O55"/>
    <mergeCell ref="I50:I51"/>
    <mergeCell ref="C44:C45"/>
    <mergeCell ref="B44:B45"/>
    <mergeCell ref="A44:A45"/>
    <mergeCell ref="I44:I45"/>
    <mergeCell ref="K44:K45"/>
    <mergeCell ref="A42:A43"/>
    <mergeCell ref="B42:B43"/>
    <mergeCell ref="C42:C43"/>
    <mergeCell ref="I42:I43"/>
    <mergeCell ref="K42:K43"/>
    <mergeCell ref="L42:L43"/>
    <mergeCell ref="N42:N43"/>
    <mergeCell ref="O42:O43"/>
    <mergeCell ref="L44:L45"/>
    <mergeCell ref="N44:N45"/>
    <mergeCell ref="O44:O45"/>
    <mergeCell ref="N46:N47"/>
    <mergeCell ref="O46:O47"/>
    <mergeCell ref="A48:A49"/>
    <mergeCell ref="C48:C49"/>
    <mergeCell ref="N30:N31"/>
    <mergeCell ref="O32:O33"/>
    <mergeCell ref="N24:N25"/>
    <mergeCell ref="O24:O25"/>
    <mergeCell ref="A32:A33"/>
    <mergeCell ref="K36:K37"/>
    <mergeCell ref="L36:L37"/>
    <mergeCell ref="K24:K25"/>
    <mergeCell ref="L24:L25"/>
    <mergeCell ref="A24:A25"/>
    <mergeCell ref="B24:B25"/>
    <mergeCell ref="C24:C25"/>
    <mergeCell ref="B28:B29"/>
    <mergeCell ref="C26:C27"/>
    <mergeCell ref="C28:C29"/>
    <mergeCell ref="N26:N27"/>
    <mergeCell ref="N28:N29"/>
    <mergeCell ref="K28:K29"/>
    <mergeCell ref="L26:L27"/>
    <mergeCell ref="L28:L29"/>
    <mergeCell ref="O36:O37"/>
    <mergeCell ref="L40:L41"/>
    <mergeCell ref="A38:A39"/>
    <mergeCell ref="B38:B39"/>
    <mergeCell ref="C38:C39"/>
    <mergeCell ref="I38:I39"/>
    <mergeCell ref="K38:K39"/>
    <mergeCell ref="K40:K41"/>
    <mergeCell ref="I40:I41"/>
    <mergeCell ref="N36:N37"/>
    <mergeCell ref="N18:N19"/>
    <mergeCell ref="I18:I19"/>
    <mergeCell ref="A26:A27"/>
    <mergeCell ref="A28:A29"/>
    <mergeCell ref="B26:B27"/>
    <mergeCell ref="A52:A53"/>
    <mergeCell ref="B52:B53"/>
    <mergeCell ref="C52:C53"/>
    <mergeCell ref="I52:I53"/>
    <mergeCell ref="K52:K53"/>
    <mergeCell ref="L52:L53"/>
    <mergeCell ref="I24:I25"/>
    <mergeCell ref="I26:I27"/>
    <mergeCell ref="I28:I29"/>
    <mergeCell ref="L38:L39"/>
    <mergeCell ref="N38:N39"/>
    <mergeCell ref="N40:N41"/>
    <mergeCell ref="O40:O41"/>
    <mergeCell ref="A40:A41"/>
    <mergeCell ref="B40:B41"/>
    <mergeCell ref="C40:C41"/>
    <mergeCell ref="N112:N113"/>
    <mergeCell ref="O112:O113"/>
    <mergeCell ref="K50:K51"/>
    <mergeCell ref="L50:L51"/>
    <mergeCell ref="N50:N51"/>
    <mergeCell ref="O50:O51"/>
    <mergeCell ref="L66:L67"/>
    <mergeCell ref="N66:N67"/>
    <mergeCell ref="N68:N69"/>
    <mergeCell ref="C68:C69"/>
    <mergeCell ref="O68:O69"/>
    <mergeCell ref="A68:A69"/>
    <mergeCell ref="A66:A67"/>
    <mergeCell ref="B66:B67"/>
    <mergeCell ref="L112:L113"/>
    <mergeCell ref="C64:C65"/>
    <mergeCell ref="I64:I65"/>
    <mergeCell ref="K64:K65"/>
    <mergeCell ref="L64:L65"/>
    <mergeCell ref="K68:K69"/>
    <mergeCell ref="L68:L69"/>
    <mergeCell ref="C66:C67"/>
    <mergeCell ref="A112:A113"/>
    <mergeCell ref="B112:B113"/>
    <mergeCell ref="C112:C113"/>
    <mergeCell ref="I112:I113"/>
    <mergeCell ref="K112:K113"/>
    <mergeCell ref="A62:A63"/>
    <mergeCell ref="B62:B63"/>
    <mergeCell ref="C62:C63"/>
    <mergeCell ref="I62:I63"/>
    <mergeCell ref="K62:K63"/>
    <mergeCell ref="L84:L85"/>
    <mergeCell ref="L86:L87"/>
    <mergeCell ref="O84:O85"/>
    <mergeCell ref="O86:O87"/>
    <mergeCell ref="I84:I85"/>
    <mergeCell ref="I86:I87"/>
    <mergeCell ref="L88:L89"/>
    <mergeCell ref="K90:K91"/>
    <mergeCell ref="L90:L91"/>
    <mergeCell ref="K76:K77"/>
    <mergeCell ref="L76:L77"/>
    <mergeCell ref="O72:O73"/>
  </mergeCells>
  <conditionalFormatting sqref="L1 L18:L19 L46 L30:L31 L48:L49 L306:L1048576 L52:L54 L42:L44 L36:L40 L56:L74 L76:L84 L86 L88:L113">
    <cfRule type="containsText" dxfId="808" priority="333" operator="containsText" text="Ignore">
      <formula>NOT(ISERROR(SEARCH("Ignore",L1)))</formula>
    </cfRule>
  </conditionalFormatting>
  <conditionalFormatting sqref="J18:L19 J46:L46 J30:L31 J48:L49 J306:L1048576 J52:L54 J42:L44 J45 J47 J1:L1 J4:K4 J3 J10:K11 J5:J9 J2:K2 J36:L40 J41 J75 J56:L74 J76:L84 J86:L86 J85:K85 J87:K87 J55 J88:L113">
    <cfRule type="containsText" dxfId="807" priority="327" operator="containsText" text="Review">
      <formula>NOT(ISERROR(SEARCH("Review",J1)))</formula>
    </cfRule>
    <cfRule type="containsText" dxfId="806" priority="328" operator="containsText" text="Other">
      <formula>NOT(ISERROR(SEARCH("Other",J1)))</formula>
    </cfRule>
    <cfRule type="containsText" dxfId="805" priority="329" operator="containsText" text="Incomplete">
      <formula>NOT(ISERROR(SEARCH("Incomplete",J1)))</formula>
    </cfRule>
    <cfRule type="containsText" dxfId="804" priority="330" operator="containsText" text="Untraceable">
      <formula>NOT(ISERROR(SEARCH("Untraceable",J1)))</formula>
    </cfRule>
    <cfRule type="containsText" dxfId="803" priority="331" operator="containsText" text="Completed">
      <formula>NOT(ISERROR(SEARCH("Completed",J1)))</formula>
    </cfRule>
  </conditionalFormatting>
  <conditionalFormatting sqref="N1 J18:L19 N18:N19 J46:L46 N46 N36:N39 J30:L31 N30:N31 N48:N49 J48:L49 N306:N1048576 J306:L1048576 N52:N54 J52:L54 N42:N44 J42:L44 J45 J47 J1:L1 J4:K4 J3 J10:K11 J5:J9 N10:N11 J2:K2 J36:L40 J41 J75 N56:N74 J56:L74 N76:N83 J76:L84 J86:L86 J85:K85 J87:K87 J55 J88:L113 N88:N113">
    <cfRule type="containsText" dxfId="802" priority="332" operator="containsText" text="In Progress">
      <formula>NOT(ISERROR(SEARCH("In Progress",J1)))</formula>
    </cfRule>
  </conditionalFormatting>
  <conditionalFormatting sqref="N1 N18:N19 N46 N36:N39 N30:N31 N48:N49 N306:N1048576 N52:N54 N42:N44 N10:N11 N56:N74 N76:N83 N88:N113">
    <cfRule type="containsText" dxfId="801" priority="325" operator="containsText" text="No">
      <formula>NOT(ISERROR(SEARCH("No",N1)))</formula>
    </cfRule>
    <cfRule type="containsText" dxfId="800" priority="326" operator="containsText" text="Yes">
      <formula>NOT(ISERROR(SEARCH("Yes",N1)))</formula>
    </cfRule>
  </conditionalFormatting>
  <conditionalFormatting sqref="J306:L1048576 J46:L46 J45 J30:L31 J48:L49 J47 J1:L1 J4:K4 J3 J5:J9 J2:K2 J12:J17 J10:K11 J18:L19 J20:J29 J41 J36:L40 J42:L44 J52:L54 J75 J56:L74 J76:L84 J86:L86 J85:K85 J87:K87 J55 J32:J35 J88:L113">
    <cfRule type="containsText" dxfId="799" priority="324" operator="containsText" text="Waiting">
      <formula>NOT(ISERROR(SEARCH("Waiting",J1)))</formula>
    </cfRule>
  </conditionalFormatting>
  <conditionalFormatting sqref="K32:K33">
    <cfRule type="containsText" dxfId="798" priority="287" operator="containsText" text="Waiting">
      <formula>NOT(ISERROR(SEARCH("Waiting",K32)))</formula>
    </cfRule>
  </conditionalFormatting>
  <conditionalFormatting sqref="L28 L24:L26">
    <cfRule type="containsText" dxfId="797" priority="323" operator="containsText" text="Ignore">
      <formula>NOT(ISERROR(SEARCH("Ignore",L24)))</formula>
    </cfRule>
  </conditionalFormatting>
  <conditionalFormatting sqref="L28 L24:L26">
    <cfRule type="containsText" dxfId="796" priority="317" operator="containsText" text="Review">
      <formula>NOT(ISERROR(SEARCH("Review",L24)))</formula>
    </cfRule>
    <cfRule type="containsText" dxfId="795" priority="318" operator="containsText" text="Other">
      <formula>NOT(ISERROR(SEARCH("Other",L24)))</formula>
    </cfRule>
    <cfRule type="containsText" dxfId="794" priority="319" operator="containsText" text="Incomplete">
      <formula>NOT(ISERROR(SEARCH("Incomplete",L24)))</formula>
    </cfRule>
    <cfRule type="containsText" dxfId="793" priority="320" operator="containsText" text="Untraceable">
      <formula>NOT(ISERROR(SEARCH("Untraceable",L24)))</formula>
    </cfRule>
    <cfRule type="containsText" dxfId="792" priority="321" operator="containsText" text="Completed">
      <formula>NOT(ISERROR(SEARCH("Completed",L24)))</formula>
    </cfRule>
  </conditionalFormatting>
  <conditionalFormatting sqref="L28 L24:L26">
    <cfRule type="containsText" dxfId="791" priority="322" operator="containsText" text="In Progress">
      <formula>NOT(ISERROR(SEARCH("In Progress",L24)))</formula>
    </cfRule>
  </conditionalFormatting>
  <conditionalFormatting sqref="L28 L24:L26">
    <cfRule type="containsText" dxfId="790" priority="316" operator="containsText" text="Waiting">
      <formula>NOT(ISERROR(SEARCH("Waiting",L24)))</formula>
    </cfRule>
  </conditionalFormatting>
  <conditionalFormatting sqref="N24:N25">
    <cfRule type="containsText" dxfId="789" priority="315" operator="containsText" text="In Progress">
      <formula>NOT(ISERROR(SEARCH("In Progress",N24)))</formula>
    </cfRule>
  </conditionalFormatting>
  <conditionalFormatting sqref="N24:N25">
    <cfRule type="containsText" dxfId="788" priority="313" operator="containsText" text="No">
      <formula>NOT(ISERROR(SEARCH("No",N24)))</formula>
    </cfRule>
    <cfRule type="containsText" dxfId="787" priority="314" operator="containsText" text="Yes">
      <formula>NOT(ISERROR(SEARCH("Yes",N24)))</formula>
    </cfRule>
  </conditionalFormatting>
  <conditionalFormatting sqref="K28 K24:K26">
    <cfRule type="containsText" dxfId="786" priority="307" operator="containsText" text="Review">
      <formula>NOT(ISERROR(SEARCH("Review",K24)))</formula>
    </cfRule>
    <cfRule type="containsText" dxfId="785" priority="308" operator="containsText" text="Other">
      <formula>NOT(ISERROR(SEARCH("Other",K24)))</formula>
    </cfRule>
    <cfRule type="containsText" dxfId="784" priority="309" operator="containsText" text="Incomplete">
      <formula>NOT(ISERROR(SEARCH("Incomplete",K24)))</formula>
    </cfRule>
    <cfRule type="containsText" dxfId="783" priority="310" operator="containsText" text="Untraceable">
      <formula>NOT(ISERROR(SEARCH("Untraceable",K24)))</formula>
    </cfRule>
    <cfRule type="containsText" dxfId="782" priority="311" operator="containsText" text="Completed">
      <formula>NOT(ISERROR(SEARCH("Completed",K24)))</formula>
    </cfRule>
  </conditionalFormatting>
  <conditionalFormatting sqref="K28 K24:K26">
    <cfRule type="containsText" dxfId="781" priority="312" operator="containsText" text="In Progress">
      <formula>NOT(ISERROR(SEARCH("In Progress",K24)))</formula>
    </cfRule>
  </conditionalFormatting>
  <conditionalFormatting sqref="K28 K24:K26">
    <cfRule type="containsText" dxfId="780" priority="306" operator="containsText" text="Waiting">
      <formula>NOT(ISERROR(SEARCH("Waiting",K24)))</formula>
    </cfRule>
  </conditionalFormatting>
  <conditionalFormatting sqref="J25:J29">
    <cfRule type="containsText" dxfId="779" priority="300" operator="containsText" text="Review">
      <formula>NOT(ISERROR(SEARCH("Review",J25)))</formula>
    </cfRule>
    <cfRule type="containsText" dxfId="778" priority="301" operator="containsText" text="Other">
      <formula>NOT(ISERROR(SEARCH("Other",J25)))</formula>
    </cfRule>
    <cfRule type="containsText" dxfId="777" priority="302" operator="containsText" text="Incomplete">
      <formula>NOT(ISERROR(SEARCH("Incomplete",J25)))</formula>
    </cfRule>
    <cfRule type="containsText" dxfId="776" priority="303" operator="containsText" text="Untraceable">
      <formula>NOT(ISERROR(SEARCH("Untraceable",J25)))</formula>
    </cfRule>
    <cfRule type="containsText" dxfId="775" priority="304" operator="containsText" text="Completed">
      <formula>NOT(ISERROR(SEARCH("Completed",J25)))</formula>
    </cfRule>
  </conditionalFormatting>
  <conditionalFormatting sqref="J25:J29">
    <cfRule type="containsText" dxfId="774" priority="305" operator="containsText" text="In Progress">
      <formula>NOT(ISERROR(SEARCH("In Progress",J25)))</formula>
    </cfRule>
  </conditionalFormatting>
  <conditionalFormatting sqref="J24">
    <cfRule type="containsText" dxfId="773" priority="294" operator="containsText" text="Review">
      <formula>NOT(ISERROR(SEARCH("Review",J24)))</formula>
    </cfRule>
    <cfRule type="containsText" dxfId="772" priority="295" operator="containsText" text="Other">
      <formula>NOT(ISERROR(SEARCH("Other",J24)))</formula>
    </cfRule>
    <cfRule type="containsText" dxfId="771" priority="296" operator="containsText" text="Incomplete">
      <formula>NOT(ISERROR(SEARCH("Incomplete",J24)))</formula>
    </cfRule>
    <cfRule type="containsText" dxfId="770" priority="297" operator="containsText" text="Untraceable">
      <formula>NOT(ISERROR(SEARCH("Untraceable",J24)))</formula>
    </cfRule>
    <cfRule type="containsText" dxfId="769" priority="298" operator="containsText" text="Completed">
      <formula>NOT(ISERROR(SEARCH("Completed",J24)))</formula>
    </cfRule>
  </conditionalFormatting>
  <conditionalFormatting sqref="J24">
    <cfRule type="containsText" dxfId="768" priority="299" operator="containsText" text="In Progress">
      <formula>NOT(ISERROR(SEARCH("In Progress",J24)))</formula>
    </cfRule>
  </conditionalFormatting>
  <conditionalFormatting sqref="K32:K33">
    <cfRule type="containsText" dxfId="767" priority="288" operator="containsText" text="Review">
      <formula>NOT(ISERROR(SEARCH("Review",K32)))</formula>
    </cfRule>
    <cfRule type="containsText" dxfId="766" priority="289" operator="containsText" text="Other">
      <formula>NOT(ISERROR(SEARCH("Other",K32)))</formula>
    </cfRule>
    <cfRule type="containsText" dxfId="765" priority="290" operator="containsText" text="Incomplete">
      <formula>NOT(ISERROR(SEARCH("Incomplete",K32)))</formula>
    </cfRule>
    <cfRule type="containsText" dxfId="764" priority="291" operator="containsText" text="Untraceable">
      <formula>NOT(ISERROR(SEARCH("Untraceable",K32)))</formula>
    </cfRule>
    <cfRule type="containsText" dxfId="763" priority="292" operator="containsText" text="Completed">
      <formula>NOT(ISERROR(SEARCH("Completed",K32)))</formula>
    </cfRule>
  </conditionalFormatting>
  <conditionalFormatting sqref="K32:K33">
    <cfRule type="containsText" dxfId="762" priority="293" operator="containsText" text="In Progress">
      <formula>NOT(ISERROR(SEARCH("In Progress",K32)))</formula>
    </cfRule>
  </conditionalFormatting>
  <conditionalFormatting sqref="K34:K35">
    <cfRule type="containsText" dxfId="761" priority="281" operator="containsText" text="Review">
      <formula>NOT(ISERROR(SEARCH("Review",K34)))</formula>
    </cfRule>
    <cfRule type="containsText" dxfId="760" priority="282" operator="containsText" text="Other">
      <formula>NOT(ISERROR(SEARCH("Other",K34)))</formula>
    </cfRule>
    <cfRule type="containsText" dxfId="759" priority="283" operator="containsText" text="Incomplete">
      <formula>NOT(ISERROR(SEARCH("Incomplete",K34)))</formula>
    </cfRule>
    <cfRule type="containsText" dxfId="758" priority="284" operator="containsText" text="Untraceable">
      <formula>NOT(ISERROR(SEARCH("Untraceable",K34)))</formula>
    </cfRule>
    <cfRule type="containsText" dxfId="757" priority="285" operator="containsText" text="Completed">
      <formula>NOT(ISERROR(SEARCH("Completed",K34)))</formula>
    </cfRule>
  </conditionalFormatting>
  <conditionalFormatting sqref="K34:K35">
    <cfRule type="containsText" dxfId="756" priority="286" operator="containsText" text="In Progress">
      <formula>NOT(ISERROR(SEARCH("In Progress",K34)))</formula>
    </cfRule>
  </conditionalFormatting>
  <conditionalFormatting sqref="K34:K35">
    <cfRule type="containsText" dxfId="755" priority="280" operator="containsText" text="Waiting">
      <formula>NOT(ISERROR(SEARCH("Waiting",K34)))</formula>
    </cfRule>
  </conditionalFormatting>
  <conditionalFormatting sqref="J32:J33">
    <cfRule type="containsText" dxfId="754" priority="274" operator="containsText" text="Review">
      <formula>NOT(ISERROR(SEARCH("Review",J32)))</formula>
    </cfRule>
    <cfRule type="containsText" dxfId="753" priority="275" operator="containsText" text="Other">
      <formula>NOT(ISERROR(SEARCH("Other",J32)))</formula>
    </cfRule>
    <cfRule type="containsText" dxfId="752" priority="276" operator="containsText" text="Incomplete">
      <formula>NOT(ISERROR(SEARCH("Incomplete",J32)))</formula>
    </cfRule>
    <cfRule type="containsText" dxfId="751" priority="277" operator="containsText" text="Untraceable">
      <formula>NOT(ISERROR(SEARCH("Untraceable",J32)))</formula>
    </cfRule>
    <cfRule type="containsText" dxfId="750" priority="278" operator="containsText" text="Completed">
      <formula>NOT(ISERROR(SEARCH("Completed",J32)))</formula>
    </cfRule>
  </conditionalFormatting>
  <conditionalFormatting sqref="J32:J33">
    <cfRule type="containsText" dxfId="749" priority="279" operator="containsText" text="In Progress">
      <formula>NOT(ISERROR(SEARCH("In Progress",J32)))</formula>
    </cfRule>
  </conditionalFormatting>
  <conditionalFormatting sqref="J34:J35">
    <cfRule type="containsText" dxfId="748" priority="262" operator="containsText" text="Review">
      <formula>NOT(ISERROR(SEARCH("Review",J34)))</formula>
    </cfRule>
    <cfRule type="containsText" dxfId="747" priority="263" operator="containsText" text="Other">
      <formula>NOT(ISERROR(SEARCH("Other",J34)))</formula>
    </cfRule>
    <cfRule type="containsText" dxfId="746" priority="264" operator="containsText" text="Incomplete">
      <formula>NOT(ISERROR(SEARCH("Incomplete",J34)))</formula>
    </cfRule>
    <cfRule type="containsText" dxfId="745" priority="265" operator="containsText" text="Untraceable">
      <formula>NOT(ISERROR(SEARCH("Untraceable",J34)))</formula>
    </cfRule>
    <cfRule type="containsText" dxfId="744" priority="266" operator="containsText" text="Completed">
      <formula>NOT(ISERROR(SEARCH("Completed",J34)))</formula>
    </cfRule>
  </conditionalFormatting>
  <conditionalFormatting sqref="J34:J35">
    <cfRule type="containsText" dxfId="743" priority="267" operator="containsText" text="In Progress">
      <formula>NOT(ISERROR(SEARCH("In Progress",J34)))</formula>
    </cfRule>
  </conditionalFormatting>
  <conditionalFormatting sqref="L32:L33">
    <cfRule type="containsText" dxfId="742" priority="255" operator="containsText" text="Ignore">
      <formula>NOT(ISERROR(SEARCH("Ignore",L32)))</formula>
    </cfRule>
  </conditionalFormatting>
  <conditionalFormatting sqref="L32:L33">
    <cfRule type="containsText" dxfId="741" priority="249" operator="containsText" text="Review">
      <formula>NOT(ISERROR(SEARCH("Review",L32)))</formula>
    </cfRule>
    <cfRule type="containsText" dxfId="740" priority="250" operator="containsText" text="Other">
      <formula>NOT(ISERROR(SEARCH("Other",L32)))</formula>
    </cfRule>
    <cfRule type="containsText" dxfId="739" priority="251" operator="containsText" text="Incomplete">
      <formula>NOT(ISERROR(SEARCH("Incomplete",L32)))</formula>
    </cfRule>
    <cfRule type="containsText" dxfId="738" priority="252" operator="containsText" text="Untraceable">
      <formula>NOT(ISERROR(SEARCH("Untraceable",L32)))</formula>
    </cfRule>
    <cfRule type="containsText" dxfId="737" priority="253" operator="containsText" text="Completed">
      <formula>NOT(ISERROR(SEARCH("Completed",L32)))</formula>
    </cfRule>
  </conditionalFormatting>
  <conditionalFormatting sqref="L32:L33">
    <cfRule type="containsText" dxfId="736" priority="254" operator="containsText" text="In Progress">
      <formula>NOT(ISERROR(SEARCH("In Progress",L32)))</formula>
    </cfRule>
  </conditionalFormatting>
  <conditionalFormatting sqref="L32:L33">
    <cfRule type="containsText" dxfId="735" priority="248" operator="containsText" text="Waiting">
      <formula>NOT(ISERROR(SEARCH("Waiting",L32)))</formula>
    </cfRule>
  </conditionalFormatting>
  <conditionalFormatting sqref="L34:L35">
    <cfRule type="containsText" dxfId="734" priority="247" operator="containsText" text="Ignore">
      <formula>NOT(ISERROR(SEARCH("Ignore",L34)))</formula>
    </cfRule>
  </conditionalFormatting>
  <conditionalFormatting sqref="L34:L35">
    <cfRule type="containsText" dxfId="733" priority="241" operator="containsText" text="Review">
      <formula>NOT(ISERROR(SEARCH("Review",L34)))</formula>
    </cfRule>
    <cfRule type="containsText" dxfId="732" priority="242" operator="containsText" text="Other">
      <formula>NOT(ISERROR(SEARCH("Other",L34)))</formula>
    </cfRule>
    <cfRule type="containsText" dxfId="731" priority="243" operator="containsText" text="Incomplete">
      <formula>NOT(ISERROR(SEARCH("Incomplete",L34)))</formula>
    </cfRule>
    <cfRule type="containsText" dxfId="730" priority="244" operator="containsText" text="Untraceable">
      <formula>NOT(ISERROR(SEARCH("Untraceable",L34)))</formula>
    </cfRule>
    <cfRule type="containsText" dxfId="729" priority="245" operator="containsText" text="Completed">
      <formula>NOT(ISERROR(SEARCH("Completed",L34)))</formula>
    </cfRule>
  </conditionalFormatting>
  <conditionalFormatting sqref="L34:L35">
    <cfRule type="containsText" dxfId="728" priority="246" operator="containsText" text="In Progress">
      <formula>NOT(ISERROR(SEARCH("In Progress",L34)))</formula>
    </cfRule>
  </conditionalFormatting>
  <conditionalFormatting sqref="L34:L35">
    <cfRule type="containsText" dxfId="727" priority="240" operator="containsText" text="Waiting">
      <formula>NOT(ISERROR(SEARCH("Waiting",L34)))</formula>
    </cfRule>
  </conditionalFormatting>
  <conditionalFormatting sqref="N32:N33">
    <cfRule type="containsText" dxfId="726" priority="239" operator="containsText" text="In Progress">
      <formula>NOT(ISERROR(SEARCH("In Progress",N32)))</formula>
    </cfRule>
  </conditionalFormatting>
  <conditionalFormatting sqref="N32:N33">
    <cfRule type="containsText" dxfId="725" priority="237" operator="containsText" text="No">
      <formula>NOT(ISERROR(SEARCH("No",N32)))</formula>
    </cfRule>
    <cfRule type="containsText" dxfId="724" priority="238" operator="containsText" text="Yes">
      <formula>NOT(ISERROR(SEARCH("Yes",N32)))</formula>
    </cfRule>
  </conditionalFormatting>
  <conditionalFormatting sqref="N34:N35">
    <cfRule type="containsText" dxfId="723" priority="236" operator="containsText" text="In Progress">
      <formula>NOT(ISERROR(SEARCH("In Progress",N34)))</formula>
    </cfRule>
  </conditionalFormatting>
  <conditionalFormatting sqref="N34:N35">
    <cfRule type="containsText" dxfId="722" priority="234" operator="containsText" text="No">
      <formula>NOT(ISERROR(SEARCH("No",N34)))</formula>
    </cfRule>
    <cfRule type="containsText" dxfId="721" priority="235" operator="containsText" text="Yes">
      <formula>NOT(ISERROR(SEARCH("Yes",N34)))</formula>
    </cfRule>
  </conditionalFormatting>
  <conditionalFormatting sqref="K6:K7">
    <cfRule type="containsText" dxfId="720" priority="228" operator="containsText" text="Review">
      <formula>NOT(ISERROR(SEARCH("Review",K6)))</formula>
    </cfRule>
    <cfRule type="containsText" dxfId="719" priority="229" operator="containsText" text="Other">
      <formula>NOT(ISERROR(SEARCH("Other",K6)))</formula>
    </cfRule>
    <cfRule type="containsText" dxfId="718" priority="230" operator="containsText" text="Incomplete">
      <formula>NOT(ISERROR(SEARCH("Incomplete",K6)))</formula>
    </cfRule>
    <cfRule type="containsText" dxfId="717" priority="231" operator="containsText" text="Untraceable">
      <formula>NOT(ISERROR(SEARCH("Untraceable",K6)))</formula>
    </cfRule>
    <cfRule type="containsText" dxfId="716" priority="232" operator="containsText" text="Completed">
      <formula>NOT(ISERROR(SEARCH("Completed",K6)))</formula>
    </cfRule>
  </conditionalFormatting>
  <conditionalFormatting sqref="K6:K7">
    <cfRule type="containsText" dxfId="715" priority="233" operator="containsText" text="In Progress">
      <formula>NOT(ISERROR(SEARCH("In Progress",K6)))</formula>
    </cfRule>
  </conditionalFormatting>
  <conditionalFormatting sqref="K6:K7">
    <cfRule type="containsText" dxfId="714" priority="227" operator="containsText" text="Waiting">
      <formula>NOT(ISERROR(SEARCH("Waiting",K6)))</formula>
    </cfRule>
  </conditionalFormatting>
  <conditionalFormatting sqref="L2:L3">
    <cfRule type="containsText" dxfId="713" priority="226" operator="containsText" text="Ignore">
      <formula>NOT(ISERROR(SEARCH("Ignore",L2)))</formula>
    </cfRule>
  </conditionalFormatting>
  <conditionalFormatting sqref="L2:L3">
    <cfRule type="containsText" dxfId="712" priority="220" operator="containsText" text="Review">
      <formula>NOT(ISERROR(SEARCH("Review",L2)))</formula>
    </cfRule>
    <cfRule type="containsText" dxfId="711" priority="221" operator="containsText" text="Other">
      <formula>NOT(ISERROR(SEARCH("Other",L2)))</formula>
    </cfRule>
    <cfRule type="containsText" dxfId="710" priority="222" operator="containsText" text="Incomplete">
      <formula>NOT(ISERROR(SEARCH("Incomplete",L2)))</formula>
    </cfRule>
    <cfRule type="containsText" dxfId="709" priority="223" operator="containsText" text="Untraceable">
      <formula>NOT(ISERROR(SEARCH("Untraceable",L2)))</formula>
    </cfRule>
    <cfRule type="containsText" dxfId="708" priority="224" operator="containsText" text="Completed">
      <formula>NOT(ISERROR(SEARCH("Completed",L2)))</formula>
    </cfRule>
  </conditionalFormatting>
  <conditionalFormatting sqref="L2:L3">
    <cfRule type="containsText" dxfId="707" priority="225" operator="containsText" text="In Progress">
      <formula>NOT(ISERROR(SEARCH("In Progress",L2)))</formula>
    </cfRule>
  </conditionalFormatting>
  <conditionalFormatting sqref="L2:L3">
    <cfRule type="containsText" dxfId="706" priority="219" operator="containsText" text="Waiting">
      <formula>NOT(ISERROR(SEARCH("Waiting",L2)))</formula>
    </cfRule>
  </conditionalFormatting>
  <conditionalFormatting sqref="L4:L5">
    <cfRule type="containsText" dxfId="705" priority="218" operator="containsText" text="Ignore">
      <formula>NOT(ISERROR(SEARCH("Ignore",L4)))</formula>
    </cfRule>
  </conditionalFormatting>
  <conditionalFormatting sqref="L4:L5">
    <cfRule type="containsText" dxfId="704" priority="212" operator="containsText" text="Review">
      <formula>NOT(ISERROR(SEARCH("Review",L4)))</formula>
    </cfRule>
    <cfRule type="containsText" dxfId="703" priority="213" operator="containsText" text="Other">
      <formula>NOT(ISERROR(SEARCH("Other",L4)))</formula>
    </cfRule>
    <cfRule type="containsText" dxfId="702" priority="214" operator="containsText" text="Incomplete">
      <formula>NOT(ISERROR(SEARCH("Incomplete",L4)))</formula>
    </cfRule>
    <cfRule type="containsText" dxfId="701" priority="215" operator="containsText" text="Untraceable">
      <formula>NOT(ISERROR(SEARCH("Untraceable",L4)))</formula>
    </cfRule>
    <cfRule type="containsText" dxfId="700" priority="216" operator="containsText" text="Completed">
      <formula>NOT(ISERROR(SEARCH("Completed",L4)))</formula>
    </cfRule>
  </conditionalFormatting>
  <conditionalFormatting sqref="L4:L5">
    <cfRule type="containsText" dxfId="699" priority="217" operator="containsText" text="In Progress">
      <formula>NOT(ISERROR(SEARCH("In Progress",L4)))</formula>
    </cfRule>
  </conditionalFormatting>
  <conditionalFormatting sqref="L4:L5">
    <cfRule type="containsText" dxfId="698" priority="211" operator="containsText" text="Waiting">
      <formula>NOT(ISERROR(SEARCH("Waiting",L4)))</formula>
    </cfRule>
  </conditionalFormatting>
  <conditionalFormatting sqref="L6:L7">
    <cfRule type="containsText" dxfId="697" priority="210" operator="containsText" text="Ignore">
      <formula>NOT(ISERROR(SEARCH("Ignore",L6)))</formula>
    </cfRule>
  </conditionalFormatting>
  <conditionalFormatting sqref="L6:L7">
    <cfRule type="containsText" dxfId="696" priority="204" operator="containsText" text="Review">
      <formula>NOT(ISERROR(SEARCH("Review",L6)))</formula>
    </cfRule>
    <cfRule type="containsText" dxfId="695" priority="205" operator="containsText" text="Other">
      <formula>NOT(ISERROR(SEARCH("Other",L6)))</formula>
    </cfRule>
    <cfRule type="containsText" dxfId="694" priority="206" operator="containsText" text="Incomplete">
      <formula>NOT(ISERROR(SEARCH("Incomplete",L6)))</formula>
    </cfRule>
    <cfRule type="containsText" dxfId="693" priority="207" operator="containsText" text="Untraceable">
      <formula>NOT(ISERROR(SEARCH("Untraceable",L6)))</formula>
    </cfRule>
    <cfRule type="containsText" dxfId="692" priority="208" operator="containsText" text="Completed">
      <formula>NOT(ISERROR(SEARCH("Completed",L6)))</formula>
    </cfRule>
  </conditionalFormatting>
  <conditionalFormatting sqref="L6:L7">
    <cfRule type="containsText" dxfId="691" priority="209" operator="containsText" text="In Progress">
      <formula>NOT(ISERROR(SEARCH("In Progress",L6)))</formula>
    </cfRule>
  </conditionalFormatting>
  <conditionalFormatting sqref="L6:L7">
    <cfRule type="containsText" dxfId="690" priority="203" operator="containsText" text="Waiting">
      <formula>NOT(ISERROR(SEARCH("Waiting",L6)))</formula>
    </cfRule>
  </conditionalFormatting>
  <conditionalFormatting sqref="L8:L9">
    <cfRule type="containsText" dxfId="689" priority="202" operator="containsText" text="Ignore">
      <formula>NOT(ISERROR(SEARCH("Ignore",L8)))</formula>
    </cfRule>
  </conditionalFormatting>
  <conditionalFormatting sqref="L8:L9">
    <cfRule type="containsText" dxfId="688" priority="196" operator="containsText" text="Review">
      <formula>NOT(ISERROR(SEARCH("Review",L8)))</formula>
    </cfRule>
    <cfRule type="containsText" dxfId="687" priority="197" operator="containsText" text="Other">
      <formula>NOT(ISERROR(SEARCH("Other",L8)))</formula>
    </cfRule>
    <cfRule type="containsText" dxfId="686" priority="198" operator="containsText" text="Incomplete">
      <formula>NOT(ISERROR(SEARCH("Incomplete",L8)))</formula>
    </cfRule>
    <cfRule type="containsText" dxfId="685" priority="199" operator="containsText" text="Untraceable">
      <formula>NOT(ISERROR(SEARCH("Untraceable",L8)))</formula>
    </cfRule>
    <cfRule type="containsText" dxfId="684" priority="200" operator="containsText" text="Completed">
      <formula>NOT(ISERROR(SEARCH("Completed",L8)))</formula>
    </cfRule>
  </conditionalFormatting>
  <conditionalFormatting sqref="L8:L9">
    <cfRule type="containsText" dxfId="683" priority="201" operator="containsText" text="In Progress">
      <formula>NOT(ISERROR(SEARCH("In Progress",L8)))</formula>
    </cfRule>
  </conditionalFormatting>
  <conditionalFormatting sqref="L8:L9">
    <cfRule type="containsText" dxfId="682" priority="195" operator="containsText" text="Waiting">
      <formula>NOT(ISERROR(SEARCH("Waiting",L8)))</formula>
    </cfRule>
  </conditionalFormatting>
  <conditionalFormatting sqref="K8:K9">
    <cfRule type="containsText" dxfId="681" priority="189" operator="containsText" text="Review">
      <formula>NOT(ISERROR(SEARCH("Review",K8)))</formula>
    </cfRule>
    <cfRule type="containsText" dxfId="680" priority="190" operator="containsText" text="Other">
      <formula>NOT(ISERROR(SEARCH("Other",K8)))</formula>
    </cfRule>
    <cfRule type="containsText" dxfId="679" priority="191" operator="containsText" text="Incomplete">
      <formula>NOT(ISERROR(SEARCH("Incomplete",K8)))</formula>
    </cfRule>
    <cfRule type="containsText" dxfId="678" priority="192" operator="containsText" text="Untraceable">
      <formula>NOT(ISERROR(SEARCH("Untraceable",K8)))</formula>
    </cfRule>
    <cfRule type="containsText" dxfId="677" priority="193" operator="containsText" text="Completed">
      <formula>NOT(ISERROR(SEARCH("Completed",K8)))</formula>
    </cfRule>
  </conditionalFormatting>
  <conditionalFormatting sqref="K8:K9">
    <cfRule type="containsText" dxfId="676" priority="194" operator="containsText" text="In Progress">
      <formula>NOT(ISERROR(SEARCH("In Progress",K8)))</formula>
    </cfRule>
  </conditionalFormatting>
  <conditionalFormatting sqref="K8:K9">
    <cfRule type="containsText" dxfId="675" priority="188" operator="containsText" text="Waiting">
      <formula>NOT(ISERROR(SEARCH("Waiting",K8)))</formula>
    </cfRule>
  </conditionalFormatting>
  <conditionalFormatting sqref="N8:N9">
    <cfRule type="containsText" dxfId="674" priority="187" operator="containsText" text="In Progress">
      <formula>NOT(ISERROR(SEARCH("In Progress",N8)))</formula>
    </cfRule>
  </conditionalFormatting>
  <conditionalFormatting sqref="N8:N9">
    <cfRule type="containsText" dxfId="673" priority="185" operator="containsText" text="No">
      <formula>NOT(ISERROR(SEARCH("No",N8)))</formula>
    </cfRule>
    <cfRule type="containsText" dxfId="672" priority="186" operator="containsText" text="Yes">
      <formula>NOT(ISERROR(SEARCH("Yes",N8)))</formula>
    </cfRule>
  </conditionalFormatting>
  <conditionalFormatting sqref="N6:N7">
    <cfRule type="containsText" dxfId="671" priority="184" operator="containsText" text="In Progress">
      <formula>NOT(ISERROR(SEARCH("In Progress",N6)))</formula>
    </cfRule>
  </conditionalFormatting>
  <conditionalFormatting sqref="N6:N7">
    <cfRule type="containsText" dxfId="670" priority="182" operator="containsText" text="No">
      <formula>NOT(ISERROR(SEARCH("No",N6)))</formula>
    </cfRule>
    <cfRule type="containsText" dxfId="669" priority="183" operator="containsText" text="Yes">
      <formula>NOT(ISERROR(SEARCH("Yes",N6)))</formula>
    </cfRule>
  </conditionalFormatting>
  <conditionalFormatting sqref="N4:N5">
    <cfRule type="containsText" dxfId="668" priority="181" operator="containsText" text="In Progress">
      <formula>NOT(ISERROR(SEARCH("In Progress",N4)))</formula>
    </cfRule>
  </conditionalFormatting>
  <conditionalFormatting sqref="N4:N5">
    <cfRule type="containsText" dxfId="667" priority="179" operator="containsText" text="No">
      <formula>NOT(ISERROR(SEARCH("No",N4)))</formula>
    </cfRule>
    <cfRule type="containsText" dxfId="666" priority="180" operator="containsText" text="Yes">
      <formula>NOT(ISERROR(SEARCH("Yes",N4)))</formula>
    </cfRule>
  </conditionalFormatting>
  <conditionalFormatting sqref="N2:N3">
    <cfRule type="containsText" dxfId="665" priority="178" operator="containsText" text="In Progress">
      <formula>NOT(ISERROR(SEARCH("In Progress",N2)))</formula>
    </cfRule>
  </conditionalFormatting>
  <conditionalFormatting sqref="N2:N3">
    <cfRule type="containsText" dxfId="664" priority="176" operator="containsText" text="No">
      <formula>NOT(ISERROR(SEARCH("No",N2)))</formula>
    </cfRule>
    <cfRule type="containsText" dxfId="663" priority="177" operator="containsText" text="Yes">
      <formula>NOT(ISERROR(SEARCH("Yes",N2)))</formula>
    </cfRule>
  </conditionalFormatting>
  <conditionalFormatting sqref="J12">
    <cfRule type="containsText" dxfId="662" priority="170" operator="containsText" text="Review">
      <formula>NOT(ISERROR(SEARCH("Review",J12)))</formula>
    </cfRule>
    <cfRule type="containsText" dxfId="661" priority="171" operator="containsText" text="Other">
      <formula>NOT(ISERROR(SEARCH("Other",J12)))</formula>
    </cfRule>
    <cfRule type="containsText" dxfId="660" priority="172" operator="containsText" text="Incomplete">
      <formula>NOT(ISERROR(SEARCH("Incomplete",J12)))</formula>
    </cfRule>
    <cfRule type="containsText" dxfId="659" priority="173" operator="containsText" text="Untraceable">
      <formula>NOT(ISERROR(SEARCH("Untraceable",J12)))</formula>
    </cfRule>
    <cfRule type="containsText" dxfId="658" priority="174" operator="containsText" text="Completed">
      <formula>NOT(ISERROR(SEARCH("Completed",J12)))</formula>
    </cfRule>
  </conditionalFormatting>
  <conditionalFormatting sqref="J12">
    <cfRule type="containsText" dxfId="657" priority="175" operator="containsText" text="In Progress">
      <formula>NOT(ISERROR(SEARCH("In Progress",J12)))</formula>
    </cfRule>
  </conditionalFormatting>
  <conditionalFormatting sqref="J14">
    <cfRule type="containsText" dxfId="656" priority="164" operator="containsText" text="Review">
      <formula>NOT(ISERROR(SEARCH("Review",J14)))</formula>
    </cfRule>
    <cfRule type="containsText" dxfId="655" priority="165" operator="containsText" text="Other">
      <formula>NOT(ISERROR(SEARCH("Other",J14)))</formula>
    </cfRule>
    <cfRule type="containsText" dxfId="654" priority="166" operator="containsText" text="Incomplete">
      <formula>NOT(ISERROR(SEARCH("Incomplete",J14)))</formula>
    </cfRule>
    <cfRule type="containsText" dxfId="653" priority="167" operator="containsText" text="Untraceable">
      <formula>NOT(ISERROR(SEARCH("Untraceable",J14)))</formula>
    </cfRule>
    <cfRule type="containsText" dxfId="652" priority="168" operator="containsText" text="Completed">
      <formula>NOT(ISERROR(SEARCH("Completed",J14)))</formula>
    </cfRule>
  </conditionalFormatting>
  <conditionalFormatting sqref="J14">
    <cfRule type="containsText" dxfId="651" priority="169" operator="containsText" text="In Progress">
      <formula>NOT(ISERROR(SEARCH("In Progress",J14)))</formula>
    </cfRule>
  </conditionalFormatting>
  <conditionalFormatting sqref="J16">
    <cfRule type="containsText" dxfId="650" priority="158" operator="containsText" text="Review">
      <formula>NOT(ISERROR(SEARCH("Review",J16)))</formula>
    </cfRule>
    <cfRule type="containsText" dxfId="649" priority="159" operator="containsText" text="Other">
      <formula>NOT(ISERROR(SEARCH("Other",J16)))</formula>
    </cfRule>
    <cfRule type="containsText" dxfId="648" priority="160" operator="containsText" text="Incomplete">
      <formula>NOT(ISERROR(SEARCH("Incomplete",J16)))</formula>
    </cfRule>
    <cfRule type="containsText" dxfId="647" priority="161" operator="containsText" text="Untraceable">
      <formula>NOT(ISERROR(SEARCH("Untraceable",J16)))</formula>
    </cfRule>
    <cfRule type="containsText" dxfId="646" priority="162" operator="containsText" text="Completed">
      <formula>NOT(ISERROR(SEARCH("Completed",J16)))</formula>
    </cfRule>
  </conditionalFormatting>
  <conditionalFormatting sqref="J16">
    <cfRule type="containsText" dxfId="645" priority="163" operator="containsText" text="In Progress">
      <formula>NOT(ISERROR(SEARCH("In Progress",J16)))</formula>
    </cfRule>
  </conditionalFormatting>
  <conditionalFormatting sqref="K12:K13">
    <cfRule type="containsText" dxfId="644" priority="152" operator="containsText" text="Review">
      <formula>NOT(ISERROR(SEARCH("Review",K12)))</formula>
    </cfRule>
    <cfRule type="containsText" dxfId="643" priority="153" operator="containsText" text="Other">
      <formula>NOT(ISERROR(SEARCH("Other",K12)))</formula>
    </cfRule>
    <cfRule type="containsText" dxfId="642" priority="154" operator="containsText" text="Incomplete">
      <formula>NOT(ISERROR(SEARCH("Incomplete",K12)))</formula>
    </cfRule>
    <cfRule type="containsText" dxfId="641" priority="155" operator="containsText" text="Untraceable">
      <formula>NOT(ISERROR(SEARCH("Untraceable",K12)))</formula>
    </cfRule>
    <cfRule type="containsText" dxfId="640" priority="156" operator="containsText" text="Completed">
      <formula>NOT(ISERROR(SEARCH("Completed",K12)))</formula>
    </cfRule>
  </conditionalFormatting>
  <conditionalFormatting sqref="K12:K13">
    <cfRule type="containsText" dxfId="639" priority="157" operator="containsText" text="In Progress">
      <formula>NOT(ISERROR(SEARCH("In Progress",K12)))</formula>
    </cfRule>
  </conditionalFormatting>
  <conditionalFormatting sqref="K12:K13">
    <cfRule type="containsText" dxfId="638" priority="151" operator="containsText" text="Waiting">
      <formula>NOT(ISERROR(SEARCH("Waiting",K12)))</formula>
    </cfRule>
  </conditionalFormatting>
  <conditionalFormatting sqref="K14:K15">
    <cfRule type="containsText" dxfId="637" priority="145" operator="containsText" text="Review">
      <formula>NOT(ISERROR(SEARCH("Review",K14)))</formula>
    </cfRule>
    <cfRule type="containsText" dxfId="636" priority="146" operator="containsText" text="Other">
      <formula>NOT(ISERROR(SEARCH("Other",K14)))</formula>
    </cfRule>
    <cfRule type="containsText" dxfId="635" priority="147" operator="containsText" text="Incomplete">
      <formula>NOT(ISERROR(SEARCH("Incomplete",K14)))</formula>
    </cfRule>
    <cfRule type="containsText" dxfId="634" priority="148" operator="containsText" text="Untraceable">
      <formula>NOT(ISERROR(SEARCH("Untraceable",K14)))</formula>
    </cfRule>
    <cfRule type="containsText" dxfId="633" priority="149" operator="containsText" text="Completed">
      <formula>NOT(ISERROR(SEARCH("Completed",K14)))</formula>
    </cfRule>
  </conditionalFormatting>
  <conditionalFormatting sqref="K14:K15">
    <cfRule type="containsText" dxfId="632" priority="150" operator="containsText" text="In Progress">
      <formula>NOT(ISERROR(SEARCH("In Progress",K14)))</formula>
    </cfRule>
  </conditionalFormatting>
  <conditionalFormatting sqref="K14:K15">
    <cfRule type="containsText" dxfId="631" priority="144" operator="containsText" text="Waiting">
      <formula>NOT(ISERROR(SEARCH("Waiting",K14)))</formula>
    </cfRule>
  </conditionalFormatting>
  <conditionalFormatting sqref="K16:K17">
    <cfRule type="containsText" dxfId="630" priority="138" operator="containsText" text="Review">
      <formula>NOT(ISERROR(SEARCH("Review",K16)))</formula>
    </cfRule>
    <cfRule type="containsText" dxfId="629" priority="139" operator="containsText" text="Other">
      <formula>NOT(ISERROR(SEARCH("Other",K16)))</formula>
    </cfRule>
    <cfRule type="containsText" dxfId="628" priority="140" operator="containsText" text="Incomplete">
      <formula>NOT(ISERROR(SEARCH("Incomplete",K16)))</formula>
    </cfRule>
    <cfRule type="containsText" dxfId="627" priority="141" operator="containsText" text="Untraceable">
      <formula>NOT(ISERROR(SEARCH("Untraceable",K16)))</formula>
    </cfRule>
    <cfRule type="containsText" dxfId="626" priority="142" operator="containsText" text="Completed">
      <formula>NOT(ISERROR(SEARCH("Completed",K16)))</formula>
    </cfRule>
  </conditionalFormatting>
  <conditionalFormatting sqref="K16:K17">
    <cfRule type="containsText" dxfId="625" priority="143" operator="containsText" text="In Progress">
      <formula>NOT(ISERROR(SEARCH("In Progress",K16)))</formula>
    </cfRule>
  </conditionalFormatting>
  <conditionalFormatting sqref="K16:K17">
    <cfRule type="containsText" dxfId="624" priority="137" operator="containsText" text="Waiting">
      <formula>NOT(ISERROR(SEARCH("Waiting",K16)))</formula>
    </cfRule>
  </conditionalFormatting>
  <conditionalFormatting sqref="L12:L13">
    <cfRule type="containsText" dxfId="623" priority="136" operator="containsText" text="Ignore">
      <formula>NOT(ISERROR(SEARCH("Ignore",L12)))</formula>
    </cfRule>
  </conditionalFormatting>
  <conditionalFormatting sqref="L12:L13">
    <cfRule type="containsText" dxfId="622" priority="130" operator="containsText" text="Review">
      <formula>NOT(ISERROR(SEARCH("Review",L12)))</formula>
    </cfRule>
    <cfRule type="containsText" dxfId="621" priority="131" operator="containsText" text="Other">
      <formula>NOT(ISERROR(SEARCH("Other",L12)))</formula>
    </cfRule>
    <cfRule type="containsText" dxfId="620" priority="132" operator="containsText" text="Incomplete">
      <formula>NOT(ISERROR(SEARCH("Incomplete",L12)))</formula>
    </cfRule>
    <cfRule type="containsText" dxfId="619" priority="133" operator="containsText" text="Untraceable">
      <formula>NOT(ISERROR(SEARCH("Untraceable",L12)))</formula>
    </cfRule>
    <cfRule type="containsText" dxfId="618" priority="134" operator="containsText" text="Completed">
      <formula>NOT(ISERROR(SEARCH("Completed",L12)))</formula>
    </cfRule>
  </conditionalFormatting>
  <conditionalFormatting sqref="L12:L13">
    <cfRule type="containsText" dxfId="617" priority="135" operator="containsText" text="In Progress">
      <formula>NOT(ISERROR(SEARCH("In Progress",L12)))</formula>
    </cfRule>
  </conditionalFormatting>
  <conditionalFormatting sqref="L12:L13">
    <cfRule type="containsText" dxfId="616" priority="129" operator="containsText" text="Waiting">
      <formula>NOT(ISERROR(SEARCH("Waiting",L12)))</formula>
    </cfRule>
  </conditionalFormatting>
  <conditionalFormatting sqref="L14:L15">
    <cfRule type="containsText" dxfId="615" priority="128" operator="containsText" text="Ignore">
      <formula>NOT(ISERROR(SEARCH("Ignore",L14)))</formula>
    </cfRule>
  </conditionalFormatting>
  <conditionalFormatting sqref="L14:L15">
    <cfRule type="containsText" dxfId="614" priority="122" operator="containsText" text="Review">
      <formula>NOT(ISERROR(SEARCH("Review",L14)))</formula>
    </cfRule>
    <cfRule type="containsText" dxfId="613" priority="123" operator="containsText" text="Other">
      <formula>NOT(ISERROR(SEARCH("Other",L14)))</formula>
    </cfRule>
    <cfRule type="containsText" dxfId="612" priority="124" operator="containsText" text="Incomplete">
      <formula>NOT(ISERROR(SEARCH("Incomplete",L14)))</formula>
    </cfRule>
    <cfRule type="containsText" dxfId="611" priority="125" operator="containsText" text="Untraceable">
      <formula>NOT(ISERROR(SEARCH("Untraceable",L14)))</formula>
    </cfRule>
    <cfRule type="containsText" dxfId="610" priority="126" operator="containsText" text="Completed">
      <formula>NOT(ISERROR(SEARCH("Completed",L14)))</formula>
    </cfRule>
  </conditionalFormatting>
  <conditionalFormatting sqref="L14:L15">
    <cfRule type="containsText" dxfId="609" priority="127" operator="containsText" text="In Progress">
      <formula>NOT(ISERROR(SEARCH("In Progress",L14)))</formula>
    </cfRule>
  </conditionalFormatting>
  <conditionalFormatting sqref="L14:L15">
    <cfRule type="containsText" dxfId="608" priority="121" operator="containsText" text="Waiting">
      <formula>NOT(ISERROR(SEARCH("Waiting",L14)))</formula>
    </cfRule>
  </conditionalFormatting>
  <conditionalFormatting sqref="L16:L17">
    <cfRule type="containsText" dxfId="607" priority="120" operator="containsText" text="Ignore">
      <formula>NOT(ISERROR(SEARCH("Ignore",L16)))</formula>
    </cfRule>
  </conditionalFormatting>
  <conditionalFormatting sqref="L16:L17">
    <cfRule type="containsText" dxfId="606" priority="114" operator="containsText" text="Review">
      <formula>NOT(ISERROR(SEARCH("Review",L16)))</formula>
    </cfRule>
    <cfRule type="containsText" dxfId="605" priority="115" operator="containsText" text="Other">
      <formula>NOT(ISERROR(SEARCH("Other",L16)))</formula>
    </cfRule>
    <cfRule type="containsText" dxfId="604" priority="116" operator="containsText" text="Incomplete">
      <formula>NOT(ISERROR(SEARCH("Incomplete",L16)))</formula>
    </cfRule>
    <cfRule type="containsText" dxfId="603" priority="117" operator="containsText" text="Untraceable">
      <formula>NOT(ISERROR(SEARCH("Untraceable",L16)))</formula>
    </cfRule>
    <cfRule type="containsText" dxfId="602" priority="118" operator="containsText" text="Completed">
      <formula>NOT(ISERROR(SEARCH("Completed",L16)))</formula>
    </cfRule>
  </conditionalFormatting>
  <conditionalFormatting sqref="L16:L17">
    <cfRule type="containsText" dxfId="601" priority="119" operator="containsText" text="In Progress">
      <formula>NOT(ISERROR(SEARCH("In Progress",L16)))</formula>
    </cfRule>
  </conditionalFormatting>
  <conditionalFormatting sqref="L16:L17">
    <cfRule type="containsText" dxfId="600" priority="113" operator="containsText" text="Waiting">
      <formula>NOT(ISERROR(SEARCH("Waiting",L16)))</formula>
    </cfRule>
  </conditionalFormatting>
  <conditionalFormatting sqref="L10:L11">
    <cfRule type="containsText" dxfId="599" priority="112" operator="containsText" text="Ignore">
      <formula>NOT(ISERROR(SEARCH("Ignore",L10)))</formula>
    </cfRule>
  </conditionalFormatting>
  <conditionalFormatting sqref="L10:L11">
    <cfRule type="containsText" dxfId="598" priority="106" operator="containsText" text="Review">
      <formula>NOT(ISERROR(SEARCH("Review",L10)))</formula>
    </cfRule>
    <cfRule type="containsText" dxfId="597" priority="107" operator="containsText" text="Other">
      <formula>NOT(ISERROR(SEARCH("Other",L10)))</formula>
    </cfRule>
    <cfRule type="containsText" dxfId="596" priority="108" operator="containsText" text="Incomplete">
      <formula>NOT(ISERROR(SEARCH("Incomplete",L10)))</formula>
    </cfRule>
    <cfRule type="containsText" dxfId="595" priority="109" operator="containsText" text="Untraceable">
      <formula>NOT(ISERROR(SEARCH("Untraceable",L10)))</formula>
    </cfRule>
    <cfRule type="containsText" dxfId="594" priority="110" operator="containsText" text="Completed">
      <formula>NOT(ISERROR(SEARCH("Completed",L10)))</formula>
    </cfRule>
  </conditionalFormatting>
  <conditionalFormatting sqref="L10:L11">
    <cfRule type="containsText" dxfId="593" priority="111" operator="containsText" text="In Progress">
      <formula>NOT(ISERROR(SEARCH("In Progress",L10)))</formula>
    </cfRule>
  </conditionalFormatting>
  <conditionalFormatting sqref="L10:L11">
    <cfRule type="containsText" dxfId="592" priority="105" operator="containsText" text="Waiting">
      <formula>NOT(ISERROR(SEARCH("Waiting",L10)))</formula>
    </cfRule>
  </conditionalFormatting>
  <conditionalFormatting sqref="N12:N13">
    <cfRule type="containsText" dxfId="591" priority="104" operator="containsText" text="In Progress">
      <formula>NOT(ISERROR(SEARCH("In Progress",N12)))</formula>
    </cfRule>
  </conditionalFormatting>
  <conditionalFormatting sqref="N12:N13">
    <cfRule type="containsText" dxfId="590" priority="102" operator="containsText" text="No">
      <formula>NOT(ISERROR(SEARCH("No",N12)))</formula>
    </cfRule>
    <cfRule type="containsText" dxfId="589" priority="103" operator="containsText" text="Yes">
      <formula>NOT(ISERROR(SEARCH("Yes",N12)))</formula>
    </cfRule>
  </conditionalFormatting>
  <conditionalFormatting sqref="N14:N15">
    <cfRule type="containsText" dxfId="588" priority="101" operator="containsText" text="In Progress">
      <formula>NOT(ISERROR(SEARCH("In Progress",N14)))</formula>
    </cfRule>
  </conditionalFormatting>
  <conditionalFormatting sqref="N14:N15">
    <cfRule type="containsText" dxfId="587" priority="99" operator="containsText" text="No">
      <formula>NOT(ISERROR(SEARCH("No",N14)))</formula>
    </cfRule>
    <cfRule type="containsText" dxfId="586" priority="100" operator="containsText" text="Yes">
      <formula>NOT(ISERROR(SEARCH("Yes",N14)))</formula>
    </cfRule>
  </conditionalFormatting>
  <conditionalFormatting sqref="N16:N17">
    <cfRule type="containsText" dxfId="585" priority="98" operator="containsText" text="In Progress">
      <formula>NOT(ISERROR(SEARCH("In Progress",N16)))</formula>
    </cfRule>
  </conditionalFormatting>
  <conditionalFormatting sqref="N16:N17">
    <cfRule type="containsText" dxfId="584" priority="96" operator="containsText" text="No">
      <formula>NOT(ISERROR(SEARCH("No",N16)))</formula>
    </cfRule>
    <cfRule type="containsText" dxfId="583" priority="97" operator="containsText" text="Yes">
      <formula>NOT(ISERROR(SEARCH("Yes",N16)))</formula>
    </cfRule>
  </conditionalFormatting>
  <conditionalFormatting sqref="J20">
    <cfRule type="containsText" dxfId="582" priority="90" operator="containsText" text="Review">
      <formula>NOT(ISERROR(SEARCH("Review",J20)))</formula>
    </cfRule>
    <cfRule type="containsText" dxfId="581" priority="91" operator="containsText" text="Other">
      <formula>NOT(ISERROR(SEARCH("Other",J20)))</formula>
    </cfRule>
    <cfRule type="containsText" dxfId="580" priority="92" operator="containsText" text="Incomplete">
      <formula>NOT(ISERROR(SEARCH("Incomplete",J20)))</formula>
    </cfRule>
    <cfRule type="containsText" dxfId="579" priority="93" operator="containsText" text="Untraceable">
      <formula>NOT(ISERROR(SEARCH("Untraceable",J20)))</formula>
    </cfRule>
    <cfRule type="containsText" dxfId="578" priority="94" operator="containsText" text="Completed">
      <formula>NOT(ISERROR(SEARCH("Completed",J20)))</formula>
    </cfRule>
  </conditionalFormatting>
  <conditionalFormatting sqref="J20">
    <cfRule type="containsText" dxfId="577" priority="95" operator="containsText" text="In Progress">
      <formula>NOT(ISERROR(SEARCH("In Progress",J20)))</formula>
    </cfRule>
  </conditionalFormatting>
  <conditionalFormatting sqref="J22">
    <cfRule type="containsText" dxfId="576" priority="84" operator="containsText" text="Review">
      <formula>NOT(ISERROR(SEARCH("Review",J22)))</formula>
    </cfRule>
    <cfRule type="containsText" dxfId="575" priority="85" operator="containsText" text="Other">
      <formula>NOT(ISERROR(SEARCH("Other",J22)))</formula>
    </cfRule>
    <cfRule type="containsText" dxfId="574" priority="86" operator="containsText" text="Incomplete">
      <formula>NOT(ISERROR(SEARCH("Incomplete",J22)))</formula>
    </cfRule>
    <cfRule type="containsText" dxfId="573" priority="87" operator="containsText" text="Untraceable">
      <formula>NOT(ISERROR(SEARCH("Untraceable",J22)))</formula>
    </cfRule>
    <cfRule type="containsText" dxfId="572" priority="88" operator="containsText" text="Completed">
      <formula>NOT(ISERROR(SEARCH("Completed",J22)))</formula>
    </cfRule>
  </conditionalFormatting>
  <conditionalFormatting sqref="J22">
    <cfRule type="containsText" dxfId="571" priority="89" operator="containsText" text="In Progress">
      <formula>NOT(ISERROR(SEARCH("In Progress",J22)))</formula>
    </cfRule>
  </conditionalFormatting>
  <conditionalFormatting sqref="K20:K21">
    <cfRule type="containsText" dxfId="570" priority="78" operator="containsText" text="Review">
      <formula>NOT(ISERROR(SEARCH("Review",K20)))</formula>
    </cfRule>
    <cfRule type="containsText" dxfId="569" priority="79" operator="containsText" text="Other">
      <formula>NOT(ISERROR(SEARCH("Other",K20)))</formula>
    </cfRule>
    <cfRule type="containsText" dxfId="568" priority="80" operator="containsText" text="Incomplete">
      <formula>NOT(ISERROR(SEARCH("Incomplete",K20)))</formula>
    </cfRule>
    <cfRule type="containsText" dxfId="567" priority="81" operator="containsText" text="Untraceable">
      <formula>NOT(ISERROR(SEARCH("Untraceable",K20)))</formula>
    </cfRule>
    <cfRule type="containsText" dxfId="566" priority="82" operator="containsText" text="Completed">
      <formula>NOT(ISERROR(SEARCH("Completed",K20)))</formula>
    </cfRule>
  </conditionalFormatting>
  <conditionalFormatting sqref="K20:K21">
    <cfRule type="containsText" dxfId="565" priority="83" operator="containsText" text="In Progress">
      <formula>NOT(ISERROR(SEARCH("In Progress",K20)))</formula>
    </cfRule>
  </conditionalFormatting>
  <conditionalFormatting sqref="K20:K21">
    <cfRule type="containsText" dxfId="564" priority="77" operator="containsText" text="Waiting">
      <formula>NOT(ISERROR(SEARCH("Waiting",K20)))</formula>
    </cfRule>
  </conditionalFormatting>
  <conditionalFormatting sqref="K22:K23">
    <cfRule type="containsText" dxfId="563" priority="71" operator="containsText" text="Review">
      <formula>NOT(ISERROR(SEARCH("Review",K22)))</formula>
    </cfRule>
    <cfRule type="containsText" dxfId="562" priority="72" operator="containsText" text="Other">
      <formula>NOT(ISERROR(SEARCH("Other",K22)))</formula>
    </cfRule>
    <cfRule type="containsText" dxfId="561" priority="73" operator="containsText" text="Incomplete">
      <formula>NOT(ISERROR(SEARCH("Incomplete",K22)))</formula>
    </cfRule>
    <cfRule type="containsText" dxfId="560" priority="74" operator="containsText" text="Untraceable">
      <formula>NOT(ISERROR(SEARCH("Untraceable",K22)))</formula>
    </cfRule>
    <cfRule type="containsText" dxfId="559" priority="75" operator="containsText" text="Completed">
      <formula>NOT(ISERROR(SEARCH("Completed",K22)))</formula>
    </cfRule>
  </conditionalFormatting>
  <conditionalFormatting sqref="K22:K23">
    <cfRule type="containsText" dxfId="558" priority="76" operator="containsText" text="In Progress">
      <formula>NOT(ISERROR(SEARCH("In Progress",K22)))</formula>
    </cfRule>
  </conditionalFormatting>
  <conditionalFormatting sqref="K22:K23">
    <cfRule type="containsText" dxfId="557" priority="70" operator="containsText" text="Waiting">
      <formula>NOT(ISERROR(SEARCH("Waiting",K22)))</formula>
    </cfRule>
  </conditionalFormatting>
  <conditionalFormatting sqref="L20:L21">
    <cfRule type="containsText" dxfId="556" priority="69" operator="containsText" text="Ignore">
      <formula>NOT(ISERROR(SEARCH("Ignore",L20)))</formula>
    </cfRule>
  </conditionalFormatting>
  <conditionalFormatting sqref="L20:L21">
    <cfRule type="containsText" dxfId="555" priority="63" operator="containsText" text="Review">
      <formula>NOT(ISERROR(SEARCH("Review",L20)))</formula>
    </cfRule>
    <cfRule type="containsText" dxfId="554" priority="64" operator="containsText" text="Other">
      <formula>NOT(ISERROR(SEARCH("Other",L20)))</formula>
    </cfRule>
    <cfRule type="containsText" dxfId="553" priority="65" operator="containsText" text="Incomplete">
      <formula>NOT(ISERROR(SEARCH("Incomplete",L20)))</formula>
    </cfRule>
    <cfRule type="containsText" dxfId="552" priority="66" operator="containsText" text="Untraceable">
      <formula>NOT(ISERROR(SEARCH("Untraceable",L20)))</formula>
    </cfRule>
    <cfRule type="containsText" dxfId="551" priority="67" operator="containsText" text="Completed">
      <formula>NOT(ISERROR(SEARCH("Completed",L20)))</formula>
    </cfRule>
  </conditionalFormatting>
  <conditionalFormatting sqref="L20:L21">
    <cfRule type="containsText" dxfId="550" priority="68" operator="containsText" text="In Progress">
      <formula>NOT(ISERROR(SEARCH("In Progress",L20)))</formula>
    </cfRule>
  </conditionalFormatting>
  <conditionalFormatting sqref="L20:L21">
    <cfRule type="containsText" dxfId="549" priority="62" operator="containsText" text="Waiting">
      <formula>NOT(ISERROR(SEARCH("Waiting",L20)))</formula>
    </cfRule>
  </conditionalFormatting>
  <conditionalFormatting sqref="L22:L23">
    <cfRule type="containsText" dxfId="548" priority="61" operator="containsText" text="Ignore">
      <formula>NOT(ISERROR(SEARCH("Ignore",L22)))</formula>
    </cfRule>
  </conditionalFormatting>
  <conditionalFormatting sqref="L22:L23">
    <cfRule type="containsText" dxfId="547" priority="55" operator="containsText" text="Review">
      <formula>NOT(ISERROR(SEARCH("Review",L22)))</formula>
    </cfRule>
    <cfRule type="containsText" dxfId="546" priority="56" operator="containsText" text="Other">
      <formula>NOT(ISERROR(SEARCH("Other",L22)))</formula>
    </cfRule>
    <cfRule type="containsText" dxfId="545" priority="57" operator="containsText" text="Incomplete">
      <formula>NOT(ISERROR(SEARCH("Incomplete",L22)))</formula>
    </cfRule>
    <cfRule type="containsText" dxfId="544" priority="58" operator="containsText" text="Untraceable">
      <formula>NOT(ISERROR(SEARCH("Untraceable",L22)))</formula>
    </cfRule>
    <cfRule type="containsText" dxfId="543" priority="59" operator="containsText" text="Completed">
      <formula>NOT(ISERROR(SEARCH("Completed",L22)))</formula>
    </cfRule>
  </conditionalFormatting>
  <conditionalFormatting sqref="L22:L23">
    <cfRule type="containsText" dxfId="542" priority="60" operator="containsText" text="In Progress">
      <formula>NOT(ISERROR(SEARCH("In Progress",L22)))</formula>
    </cfRule>
  </conditionalFormatting>
  <conditionalFormatting sqref="L22:L23">
    <cfRule type="containsText" dxfId="541" priority="54" operator="containsText" text="Waiting">
      <formula>NOT(ISERROR(SEARCH("Waiting",L22)))</formula>
    </cfRule>
  </conditionalFormatting>
  <conditionalFormatting sqref="N20:N21">
    <cfRule type="containsText" dxfId="540" priority="53" operator="containsText" text="In Progress">
      <formula>NOT(ISERROR(SEARCH("In Progress",N20)))</formula>
    </cfRule>
  </conditionalFormatting>
  <conditionalFormatting sqref="N20:N21">
    <cfRule type="containsText" dxfId="539" priority="51" operator="containsText" text="No">
      <formula>NOT(ISERROR(SEARCH("No",N20)))</formula>
    </cfRule>
    <cfRule type="containsText" dxfId="538" priority="52" operator="containsText" text="Yes">
      <formula>NOT(ISERROR(SEARCH("Yes",N20)))</formula>
    </cfRule>
  </conditionalFormatting>
  <conditionalFormatting sqref="N22:N23">
    <cfRule type="containsText" dxfId="537" priority="50" operator="containsText" text="In Progress">
      <formula>NOT(ISERROR(SEARCH("In Progress",N22)))</formula>
    </cfRule>
  </conditionalFormatting>
  <conditionalFormatting sqref="N22:N23">
    <cfRule type="containsText" dxfId="536" priority="48" operator="containsText" text="No">
      <formula>NOT(ISERROR(SEARCH("No",N22)))</formula>
    </cfRule>
    <cfRule type="containsText" dxfId="535" priority="49" operator="containsText" text="Yes">
      <formula>NOT(ISERROR(SEARCH("Yes",N22)))</formula>
    </cfRule>
  </conditionalFormatting>
  <conditionalFormatting sqref="N26:N27">
    <cfRule type="containsText" dxfId="534" priority="47" operator="containsText" text="In Progress">
      <formula>NOT(ISERROR(SEARCH("In Progress",N26)))</formula>
    </cfRule>
  </conditionalFormatting>
  <conditionalFormatting sqref="N26:N27">
    <cfRule type="containsText" dxfId="533" priority="45" operator="containsText" text="No">
      <formula>NOT(ISERROR(SEARCH("No",N26)))</formula>
    </cfRule>
    <cfRule type="containsText" dxfId="532" priority="46" operator="containsText" text="Yes">
      <formula>NOT(ISERROR(SEARCH("Yes",N26)))</formula>
    </cfRule>
  </conditionalFormatting>
  <conditionalFormatting sqref="N28:N29">
    <cfRule type="containsText" dxfId="531" priority="44" operator="containsText" text="In Progress">
      <formula>NOT(ISERROR(SEARCH("In Progress",N28)))</formula>
    </cfRule>
  </conditionalFormatting>
  <conditionalFormatting sqref="N28:N29">
    <cfRule type="containsText" dxfId="530" priority="42" operator="containsText" text="No">
      <formula>NOT(ISERROR(SEARCH("No",N28)))</formula>
    </cfRule>
    <cfRule type="containsText" dxfId="529" priority="43" operator="containsText" text="Yes">
      <formula>NOT(ISERROR(SEARCH("Yes",N28)))</formula>
    </cfRule>
  </conditionalFormatting>
  <conditionalFormatting sqref="N40:N41">
    <cfRule type="containsText" dxfId="528" priority="41" operator="containsText" text="In Progress">
      <formula>NOT(ISERROR(SEARCH("In Progress",N40)))</formula>
    </cfRule>
  </conditionalFormatting>
  <conditionalFormatting sqref="N40:N41">
    <cfRule type="containsText" dxfId="527" priority="39" operator="containsText" text="No">
      <formula>NOT(ISERROR(SEARCH("No",N40)))</formula>
    </cfRule>
    <cfRule type="containsText" dxfId="526" priority="40" operator="containsText" text="Yes">
      <formula>NOT(ISERROR(SEARCH("Yes",N40)))</formula>
    </cfRule>
  </conditionalFormatting>
  <conditionalFormatting sqref="J51">
    <cfRule type="containsText" dxfId="525" priority="33" operator="containsText" text="Review">
      <formula>NOT(ISERROR(SEARCH("Review",J51)))</formula>
    </cfRule>
    <cfRule type="containsText" dxfId="524" priority="34" operator="containsText" text="Other">
      <formula>NOT(ISERROR(SEARCH("Other",J51)))</formula>
    </cfRule>
    <cfRule type="containsText" dxfId="523" priority="35" operator="containsText" text="Incomplete">
      <formula>NOT(ISERROR(SEARCH("Incomplete",J51)))</formula>
    </cfRule>
    <cfRule type="containsText" dxfId="522" priority="36" operator="containsText" text="Untraceable">
      <formula>NOT(ISERROR(SEARCH("Untraceable",J51)))</formula>
    </cfRule>
    <cfRule type="containsText" dxfId="521" priority="37" operator="containsText" text="Completed">
      <formula>NOT(ISERROR(SEARCH("Completed",J51)))</formula>
    </cfRule>
  </conditionalFormatting>
  <conditionalFormatting sqref="J51">
    <cfRule type="containsText" dxfId="520" priority="38" operator="containsText" text="In Progress">
      <formula>NOT(ISERROR(SEARCH("In Progress",J51)))</formula>
    </cfRule>
  </conditionalFormatting>
  <conditionalFormatting sqref="J51">
    <cfRule type="containsText" dxfId="519" priority="32" operator="containsText" text="Waiting">
      <formula>NOT(ISERROR(SEARCH("Waiting",J51)))</formula>
    </cfRule>
  </conditionalFormatting>
  <conditionalFormatting sqref="J50">
    <cfRule type="containsText" dxfId="518" priority="26" operator="containsText" text="Review">
      <formula>NOT(ISERROR(SEARCH("Review",J50)))</formula>
    </cfRule>
    <cfRule type="containsText" dxfId="517" priority="27" operator="containsText" text="Other">
      <formula>NOT(ISERROR(SEARCH("Other",J50)))</formula>
    </cfRule>
    <cfRule type="containsText" dxfId="516" priority="28" operator="containsText" text="Incomplete">
      <formula>NOT(ISERROR(SEARCH("Incomplete",J50)))</formula>
    </cfRule>
    <cfRule type="containsText" dxfId="515" priority="29" operator="containsText" text="Untraceable">
      <formula>NOT(ISERROR(SEARCH("Untraceable",J50)))</formula>
    </cfRule>
    <cfRule type="containsText" dxfId="514" priority="30" operator="containsText" text="Completed">
      <formula>NOT(ISERROR(SEARCH("Completed",J50)))</formula>
    </cfRule>
  </conditionalFormatting>
  <conditionalFormatting sqref="J50">
    <cfRule type="containsText" dxfId="513" priority="31" operator="containsText" text="In Progress">
      <formula>NOT(ISERROR(SEARCH("In Progress",J50)))</formula>
    </cfRule>
  </conditionalFormatting>
  <conditionalFormatting sqref="J50">
    <cfRule type="containsText" dxfId="512" priority="25" operator="containsText" text="Waiting">
      <formula>NOT(ISERROR(SEARCH("Waiting",J50)))</formula>
    </cfRule>
  </conditionalFormatting>
  <conditionalFormatting sqref="K50">
    <cfRule type="containsText" dxfId="511" priority="19" operator="containsText" text="Review">
      <formula>NOT(ISERROR(SEARCH("Review",K50)))</formula>
    </cfRule>
    <cfRule type="containsText" dxfId="510" priority="20" operator="containsText" text="Other">
      <formula>NOT(ISERROR(SEARCH("Other",K50)))</formula>
    </cfRule>
    <cfRule type="containsText" dxfId="509" priority="21" operator="containsText" text="Incomplete">
      <formula>NOT(ISERROR(SEARCH("Incomplete",K50)))</formula>
    </cfRule>
    <cfRule type="containsText" dxfId="508" priority="22" operator="containsText" text="Untraceable">
      <formula>NOT(ISERROR(SEARCH("Untraceable",K50)))</formula>
    </cfRule>
    <cfRule type="containsText" dxfId="507" priority="23" operator="containsText" text="Completed">
      <formula>NOT(ISERROR(SEARCH("Completed",K50)))</formula>
    </cfRule>
  </conditionalFormatting>
  <conditionalFormatting sqref="K50">
    <cfRule type="containsText" dxfId="506" priority="24" operator="containsText" text="In Progress">
      <formula>NOT(ISERROR(SEARCH("In Progress",K50)))</formula>
    </cfRule>
  </conditionalFormatting>
  <conditionalFormatting sqref="K50">
    <cfRule type="containsText" dxfId="505" priority="18" operator="containsText" text="Waiting">
      <formula>NOT(ISERROR(SEARCH("Waiting",K50)))</formula>
    </cfRule>
  </conditionalFormatting>
  <conditionalFormatting sqref="L50">
    <cfRule type="containsText" dxfId="504" priority="17" operator="containsText" text="Ignore">
      <formula>NOT(ISERROR(SEARCH("Ignore",L50)))</formula>
    </cfRule>
  </conditionalFormatting>
  <conditionalFormatting sqref="L50">
    <cfRule type="containsText" dxfId="503" priority="11" operator="containsText" text="Review">
      <formula>NOT(ISERROR(SEARCH("Review",L50)))</formula>
    </cfRule>
    <cfRule type="containsText" dxfId="502" priority="12" operator="containsText" text="Other">
      <formula>NOT(ISERROR(SEARCH("Other",L50)))</formula>
    </cfRule>
    <cfRule type="containsText" dxfId="501" priority="13" operator="containsText" text="Incomplete">
      <formula>NOT(ISERROR(SEARCH("Incomplete",L50)))</formula>
    </cfRule>
    <cfRule type="containsText" dxfId="500" priority="14" operator="containsText" text="Untraceable">
      <formula>NOT(ISERROR(SEARCH("Untraceable",L50)))</formula>
    </cfRule>
    <cfRule type="containsText" dxfId="499" priority="15" operator="containsText" text="Completed">
      <formula>NOT(ISERROR(SEARCH("Completed",L50)))</formula>
    </cfRule>
  </conditionalFormatting>
  <conditionalFormatting sqref="L50">
    <cfRule type="containsText" dxfId="498" priority="16" operator="containsText" text="In Progress">
      <formula>NOT(ISERROR(SEARCH("In Progress",L50)))</formula>
    </cfRule>
  </conditionalFormatting>
  <conditionalFormatting sqref="L50">
    <cfRule type="containsText" dxfId="497" priority="10" operator="containsText" text="Waiting">
      <formula>NOT(ISERROR(SEARCH("Waiting",L50)))</formula>
    </cfRule>
  </conditionalFormatting>
  <conditionalFormatting sqref="N50">
    <cfRule type="containsText" dxfId="496" priority="9" operator="containsText" text="In Progress">
      <formula>NOT(ISERROR(SEARCH("In Progress",N50)))</formula>
    </cfRule>
  </conditionalFormatting>
  <conditionalFormatting sqref="N50">
    <cfRule type="containsText" dxfId="495" priority="7" operator="containsText" text="No">
      <formula>NOT(ISERROR(SEARCH("No",N50)))</formula>
    </cfRule>
    <cfRule type="containsText" dxfId="494" priority="8" operator="containsText" text="Yes">
      <formula>NOT(ISERROR(SEARCH("Yes",N50)))</formula>
    </cfRule>
  </conditionalFormatting>
  <conditionalFormatting sqref="N84:N85">
    <cfRule type="containsText" dxfId="493" priority="6" operator="containsText" text="In Progress">
      <formula>NOT(ISERROR(SEARCH("In Progress",N84)))</formula>
    </cfRule>
  </conditionalFormatting>
  <conditionalFormatting sqref="N84:N85">
    <cfRule type="containsText" dxfId="492" priority="4" operator="containsText" text="No">
      <formula>NOT(ISERROR(SEARCH("No",N84)))</formula>
    </cfRule>
    <cfRule type="containsText" dxfId="491" priority="5" operator="containsText" text="Yes">
      <formula>NOT(ISERROR(SEARCH("Yes",N84)))</formula>
    </cfRule>
  </conditionalFormatting>
  <conditionalFormatting sqref="N86:N87">
    <cfRule type="containsText" dxfId="490" priority="3" operator="containsText" text="In Progress">
      <formula>NOT(ISERROR(SEARCH("In Progress",N86)))</formula>
    </cfRule>
  </conditionalFormatting>
  <conditionalFormatting sqref="N86:N87">
    <cfRule type="containsText" dxfId="489" priority="1" operator="containsText" text="No">
      <formula>NOT(ISERROR(SEARCH("No",N86)))</formula>
    </cfRule>
    <cfRule type="containsText" dxfId="488" priority="2" operator="containsText" text="Yes">
      <formula>NOT(ISERROR(SEARCH("Yes",N86)))</formula>
    </cfRule>
  </conditionalFormatting>
  <dataValidations count="6">
    <dataValidation type="list" allowBlank="1" showInputMessage="1" showErrorMessage="1" sqref="E205:E1048576 E10:E49 E52:E113" xr:uid="{00000000-0002-0000-0A00-000000000000}">
      <formula1>"Manual, Assisted Manual, De-Novo Merge, Assisted Merge"</formula1>
    </dataValidation>
    <dataValidation type="list" allowBlank="1" showInputMessage="1" showErrorMessage="1" sqref="L306:L1048576 L28 L46 L30:L40 L2:L26 L42:L44 L52:L54 L86 L56:L74 L76:L84 L48:L50 L88:L113" xr:uid="{00000000-0002-0000-0A00-000001000000}">
      <formula1>"In Progress, Completed, Untraceable, Ignore, Review, Waiting"</formula1>
    </dataValidation>
    <dataValidation type="list" allowBlank="1" showInputMessage="1" showErrorMessage="1" sqref="K306:K1048576 J304:J1048576 K54 K46 K28 K44 J2:J5 K26 J26:J29 K40 J40:J41 J30:K39 J6:K25 J42:K43 J44:J47 J48:K49 J52:K53 K74 J56:K73 J74:J75 J54:J55 J50:J51 K50 J76:K113" xr:uid="{00000000-0002-0000-0A00-000002000000}">
      <formula1>"In Progress, Completed, Untraceable, Incomplete, Other, Review, Waiting"</formula1>
    </dataValidation>
    <dataValidation type="list" allowBlank="1" showInputMessage="1" sqref="G10:I11 G18:I19 G42:I43 G30:I31 I54 G48:I49 G52:I53 I86 I44 I40 I2:I9 G36:I39 G40:H41 I74 G56:I73 G74:H75 G76:I83 I84 G84:H87 G54:H55 G44:H47 I46 I12:I17 I20:I23 G88:I113" xr:uid="{00000000-0002-0000-0A00-000003000000}">
      <formula1>"Ø"</formula1>
    </dataValidation>
    <dataValidation type="list" operator="equal" allowBlank="1" showInputMessage="1" showErrorMessage="1" sqref="D10:D11 D18:D19 D30:D31 D36:D49 D52:D113" xr:uid="{00000000-0002-0000-0A00-000004000000}">
      <formula1>"Amina,Bruno,Cameron,Daniel,Gina,Monet,Perry,???"</formula1>
    </dataValidation>
    <dataValidation type="list" allowBlank="1" showInputMessage="1" showErrorMessage="1" sqref="N10 N18 N30 N36 N38:N39 N42 N44 N46 N48 N52 N54 N56 N58 N60 N62 N64 N66 N68:N69 N70 N72 N74 N76 N78 N80 N82 N88 N90 N92 N94 N96 N98 N100 N102 N104 N106 N108 N110 N24 N32:N33 N34:N35 N8 N6 N4 N2 N12 N14 N16 N20 N22 N26 N28 N40 N50 N84 N86 N112" xr:uid="{00000000-0002-0000-0A00-000005000000}">
      <formula1>"Yes, No, In Progress"</formula1>
    </dataValidation>
  </dataValidations>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311"/>
  <sheetViews>
    <sheetView zoomScale="90" zoomScaleNormal="90" workbookViewId="0" xr3:uid="{FF0BDA26-1AD6-5648-BD9A-E01AA4DDCA7C}">
      <selection activeCell="K276" sqref="K276:K277"/>
    </sheetView>
  </sheetViews>
  <sheetFormatPr defaultRowHeight="1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5" customWidth="1"/>
    <col min="9" max="9" width="19.7109375" customWidth="1"/>
    <col min="10" max="10" width="22.85546875" customWidth="1"/>
    <col min="11" max="11" width="18.28515625" customWidth="1"/>
    <col min="12" max="12" width="14.28515625" customWidth="1"/>
    <col min="13" max="13" width="122.42578125" customWidth="1"/>
    <col min="14" max="15" width="14.5703125" style="1" customWidth="1"/>
  </cols>
  <sheetData>
    <row r="1" spans="1:15">
      <c r="A1" s="48" t="s">
        <v>6</v>
      </c>
      <c r="B1" s="48" t="s">
        <v>7</v>
      </c>
      <c r="C1" s="48" t="s">
        <v>8</v>
      </c>
      <c r="D1" s="49" t="s">
        <v>9</v>
      </c>
      <c r="E1" s="49" t="s">
        <v>10</v>
      </c>
      <c r="F1" s="49" t="s">
        <v>11</v>
      </c>
      <c r="G1" s="49" t="s">
        <v>12</v>
      </c>
      <c r="H1" s="49" t="s">
        <v>13</v>
      </c>
      <c r="I1" s="48" t="s">
        <v>14</v>
      </c>
      <c r="J1" s="48" t="s">
        <v>15</v>
      </c>
      <c r="K1" s="48" t="s">
        <v>16</v>
      </c>
      <c r="L1" s="48" t="s">
        <v>17</v>
      </c>
      <c r="M1" s="10" t="s">
        <v>18</v>
      </c>
      <c r="N1" s="9" t="s">
        <v>19</v>
      </c>
      <c r="O1" s="9" t="s">
        <v>20</v>
      </c>
    </row>
    <row r="2" spans="1:15">
      <c r="A2" s="112" t="s">
        <v>1589</v>
      </c>
      <c r="B2" s="109" t="s">
        <v>1590</v>
      </c>
      <c r="C2" s="107" t="s">
        <v>465</v>
      </c>
      <c r="D2" s="81" t="s">
        <v>113</v>
      </c>
      <c r="E2" s="81"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2017-05-04_G-001_DR</v>
      </c>
      <c r="G2" s="85">
        <v>42905</v>
      </c>
      <c r="H2" s="85" t="s">
        <v>51</v>
      </c>
      <c r="I2" s="107" t="str">
        <f>IF(AND(NOT(OR(H2="",H2="Ø")),NOT(OR(H3="",H3="Ø"))),"Needs to be Split","")</f>
        <v/>
      </c>
      <c r="J2" s="81" t="s">
        <v>1</v>
      </c>
      <c r="K2" s="107"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Untraceable</v>
      </c>
      <c r="L2" s="107" t="str">
        <f>IF(OR(K2="Untraceable"),"Ignore",IF(OR(K2="Incomplete",K2="Completed"),"Waiting",IF(OR(K2="Waiting",K2="In Progress",K2="Review",K2="Other"),"HOLD","")))</f>
        <v>Ignore</v>
      </c>
      <c r="M2" s="50" t="s">
        <v>1591</v>
      </c>
      <c r="N2" s="111" t="str">
        <f>IF(OR(K2="Untraceable",K2="Incomplete"),"No",IF(K2="Completed","In Progress",""))</f>
        <v>No</v>
      </c>
      <c r="O2" s="107"/>
    </row>
    <row r="3" spans="1:15">
      <c r="A3" s="107"/>
      <c r="B3" s="107"/>
      <c r="C3" s="107"/>
      <c r="D3" s="81" t="str">
        <f>IF(AND(NOT(A2=""),NOT(J2="Untraceable")),"???","")</f>
        <v/>
      </c>
      <c r="E3" s="81"/>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5"/>
      <c r="H3" s="85"/>
      <c r="I3" s="117"/>
      <c r="J3" s="81" t="str">
        <f>IF(AND(NOT(OR(G3="",G3="Ø")),H3=""),"In Progress",IF(AND(NOT(OR(H3="Ø",H3="")),NOT(OR(G3="Ø",G3=""))),"Completed",IF(AND(NOT(A2=""),NOT(OR(D3="",D3="???")),G3=""),"Waiting",IF(D3="???","Waiting",""))))</f>
        <v/>
      </c>
      <c r="K3" s="107"/>
      <c r="L3" s="107"/>
      <c r="M3" s="51"/>
      <c r="N3" s="111"/>
      <c r="O3" s="107"/>
    </row>
    <row r="4" spans="1:15">
      <c r="A4" s="112" t="s">
        <v>1592</v>
      </c>
      <c r="B4" s="107" t="s">
        <v>1593</v>
      </c>
      <c r="C4" s="107" t="s">
        <v>1429</v>
      </c>
      <c r="D4" s="81" t="s">
        <v>32</v>
      </c>
      <c r="E4" s="81"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2017-05-04_G-002_AZ</v>
      </c>
      <c r="G4" s="85">
        <v>42905</v>
      </c>
      <c r="H4" s="67">
        <v>42905</v>
      </c>
      <c r="I4" s="106">
        <v>42929</v>
      </c>
      <c r="J4" s="91" t="s">
        <v>0</v>
      </c>
      <c r="K4" s="107"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07" t="s">
        <v>0</v>
      </c>
      <c r="M4" s="4"/>
      <c r="N4" s="111" t="s">
        <v>25</v>
      </c>
      <c r="O4" s="107" t="s">
        <v>1594</v>
      </c>
    </row>
    <row r="5" spans="1:15" ht="15.75" customHeight="1">
      <c r="A5" s="107"/>
      <c r="B5" s="107"/>
      <c r="C5" s="107"/>
      <c r="D5" s="81" t="s">
        <v>187</v>
      </c>
      <c r="E5" s="81" t="s">
        <v>24</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2017-05-04_G-002_MW</v>
      </c>
      <c r="G5" s="85">
        <v>42916</v>
      </c>
      <c r="H5" s="67">
        <v>42916</v>
      </c>
      <c r="I5" s="107"/>
      <c r="J5" s="91" t="str">
        <f>IF(AND(NOT(OR(G5="",G5="Ø")),H5=""),"In Progress",IF(AND(NOT(OR(H5="Ø",H5="")),NOT(OR(G5="Ø",G5=""))),"Completed",IF(AND(NOT(A4=""),NOT(OR(D5="",D5="???")),G5=""),"Waiting",IF(D5="???","Waiting",""))))</f>
        <v>Completed</v>
      </c>
      <c r="K5" s="107"/>
      <c r="L5" s="107"/>
      <c r="M5" s="4" t="s">
        <v>1595</v>
      </c>
      <c r="N5" s="111"/>
      <c r="O5" s="107"/>
    </row>
    <row r="6" spans="1:15">
      <c r="A6" s="112" t="s">
        <v>1596</v>
      </c>
      <c r="B6" s="107" t="s">
        <v>1597</v>
      </c>
      <c r="C6" s="107" t="s">
        <v>1167</v>
      </c>
      <c r="D6" s="81" t="s">
        <v>113</v>
      </c>
      <c r="E6" s="81"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2017-05-04_G-003_DR</v>
      </c>
      <c r="G6" s="85">
        <v>42905</v>
      </c>
      <c r="H6" s="85">
        <v>42909</v>
      </c>
      <c r="I6" s="120">
        <v>42928</v>
      </c>
      <c r="J6" s="81" t="s">
        <v>0</v>
      </c>
      <c r="K6" s="107" t="s">
        <v>0</v>
      </c>
      <c r="L6" s="107" t="s">
        <v>0</v>
      </c>
      <c r="M6" s="4" t="s">
        <v>1598</v>
      </c>
      <c r="N6" s="111" t="s">
        <v>25</v>
      </c>
      <c r="O6" s="107" t="s">
        <v>1599</v>
      </c>
    </row>
    <row r="7" spans="1:15">
      <c r="A7" s="107"/>
      <c r="B7" s="107"/>
      <c r="C7" s="107"/>
      <c r="D7" s="81" t="s">
        <v>187</v>
      </c>
      <c r="E7" s="81" t="s">
        <v>1404</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2017-05-04_G-003_SA_MW</v>
      </c>
      <c r="G7" s="85">
        <v>42915</v>
      </c>
      <c r="H7" s="85">
        <v>42916</v>
      </c>
      <c r="I7" s="107"/>
      <c r="J7" s="81" t="str">
        <f>IF(AND(NOT(OR(G7="",G7="Ø")),H7=""),"In Progress",IF(AND(NOT(OR(H7="Ø",H7="")),NOT(OR(G7="Ø",G7=""))),"Completed",IF(AND(NOT(A6=""),NOT(OR(D7="",D7="???")),G7=""),"Waiting",IF(D7="???","Waiting",""))))</f>
        <v>Completed</v>
      </c>
      <c r="K7" s="107"/>
      <c r="L7" s="107"/>
      <c r="M7" s="4" t="s">
        <v>1600</v>
      </c>
      <c r="N7" s="111"/>
      <c r="O7" s="107"/>
    </row>
    <row r="8" spans="1:15">
      <c r="A8" s="112" t="s">
        <v>1601</v>
      </c>
      <c r="B8" s="107" t="s">
        <v>1602</v>
      </c>
      <c r="C8" s="107" t="s">
        <v>1167</v>
      </c>
      <c r="D8" s="81" t="s">
        <v>161</v>
      </c>
      <c r="E8" s="81"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2017-05-04_G-004_BD</v>
      </c>
      <c r="G8" s="85">
        <v>42905</v>
      </c>
      <c r="H8" s="85" t="s">
        <v>51</v>
      </c>
      <c r="I8" s="107" t="str">
        <f>IF(AND(NOT(OR(H8="",H8="Ø")),NOT(OR(H9="",H9="Ø"))),"Needs to be Split","")</f>
        <v/>
      </c>
      <c r="J8" s="81" t="s">
        <v>1</v>
      </c>
      <c r="K8" s="107" t="str">
        <f>IF(AND(NOT(OR(H8="Ø",H8="")),I8="Split"),"In Progress",IF(AND(NOT(OR(H8="Ø",H8="")),I8="Needs to be Split"),"Waiting",IF(AND(J8="Review",J9="Review"),"Review",IF(OR(AND(J8="Review",J9="Incomplete"),AND(J8="Incomplete",J9="Review")),"Review",IF(OR(AND(J8="Untraceable",J9="Review"),AND(J8="Review",J9="Untraceable")),"Review",IF(OR(AND(J8="Review",J9="Completed"),AND(J8="Completed",J9="Review")),"Review",IF(OR(AND(J8="Other",J9="Review"),AND(J8="Review",J9="Other")),"Review",IF(OR(AND(J8="Other",J9="Incomplete"),AND(J8="Incomplete",J9="Other")),"Review",IF(OR(AND(J8="Other",J9="Untraceable"),AND(J8="Untraceable",J9="Other")),"Review",IF(OR(AND(J8="Other",J9="Completed"),AND(J8="Completed",J9="Other")),"Review",IF(AND(J8="Waiting",J9="Waiting"),"Waiting",IF(OR(AND(J8="Review",J9="Waiting"),AND(J8="Waiting",J9="Review")),"Waiting",IF(OR(AND(J8="Other",J9="Waiting"),AND(J8="Waiting",J9="Other")),"Waiting",IF(OR(AND(J8="Incomplete",J9="Waiting"),AND(J8="Waiting",J9="Incomplete")),"Waiting",IF(OR(AND(J8="Completed",J9="Waiting"),AND(J8="Waiting",J9="Completed")),"Waiting",IF(OR(J8="In Progress",J9="In Progress"),"In Progress",IF(OR(AND(J8="Completed",J9="Untraceable"),AND(J8="Untraceable",J9="Completed")),"Review",IF(OR(AND(J8="Completed",J9="Incomplete"),AND(J8="Incomplete",J9="Completed")),"Review",IF(OR(AND(J8="Incomplete",J9="Untraceable"),AND(J8="Untraceable",J9="Incomplete")),"Untraceable",IF(AND(NOT(OR(H8="Ø",H8="")),NOT(OR(H9="Ø",H9="")),I8=""),"In Progress",IF(AND(J8="Untraceable",J9="Untraceable"),"Untraceable",IF(AND(NOT(OR(H8="Ø",H8="")),NOT(OR(H9="Ø",H9="")),NOT(OR(I8="Ø",I8="",I8="Split",I8="Needs to be Split"))),"Completed",IF(AND(J8="Incomplete",J9="Incomplete"),"Incomplete",IF(AND(J8="Other",J9="Other"),"Review",IF(AND(J8="Untraceable",J9=""),"Untraceable","")))))))))))))))))))))))))</f>
        <v>Untraceable</v>
      </c>
      <c r="L8" s="107" t="str">
        <f>IF(OR(K8="Untraceable"),"Ignore",IF(OR(K8="Incomplete",K8="Completed"),"Waiting",IF(OR(K8="Waiting",K8="In Progress",K8="Review",K8="Other"),"HOLD","")))</f>
        <v>Ignore</v>
      </c>
      <c r="M8" s="4" t="s">
        <v>1603</v>
      </c>
      <c r="N8" s="111" t="str">
        <f>IF(OR(K8="Untraceable",K8="Incomplete"),"No",IF(K8="Completed","In Progress",""))</f>
        <v>No</v>
      </c>
      <c r="O8" s="107"/>
    </row>
    <row r="9" spans="1:15">
      <c r="A9" s="107"/>
      <c r="B9" s="107"/>
      <c r="C9" s="107"/>
      <c r="D9" s="81" t="str">
        <f>IF(AND(NOT(A8=""),NOT(J8="Untraceable")),"???","")</f>
        <v/>
      </c>
      <c r="E9" s="81"/>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5"/>
      <c r="H9" s="85"/>
      <c r="I9" s="107"/>
      <c r="J9" s="81" t="str">
        <f>IF(AND(NOT(OR(G9="",G9="Ø")),H9=""),"In Progress",IF(AND(NOT(OR(H9="Ø",H9="")),NOT(OR(G9="Ø",G9=""))),"Completed",IF(AND(NOT(A8=""),NOT(OR(D9="",D9="???")),G9=""),"Waiting",IF(D9="???","Waiting",""))))</f>
        <v/>
      </c>
      <c r="K9" s="107"/>
      <c r="L9" s="107"/>
      <c r="M9" s="4"/>
      <c r="N9" s="111"/>
      <c r="O9" s="107"/>
    </row>
    <row r="10" spans="1:15">
      <c r="A10" s="112" t="s">
        <v>1604</v>
      </c>
      <c r="B10" s="107" t="s">
        <v>1605</v>
      </c>
      <c r="C10" s="107" t="s">
        <v>1167</v>
      </c>
      <c r="D10" s="81" t="s">
        <v>161</v>
      </c>
      <c r="E10" s="81"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2017-05-04_G-005_BD</v>
      </c>
      <c r="G10" s="85">
        <v>42905</v>
      </c>
      <c r="H10" s="85">
        <v>42905</v>
      </c>
      <c r="I10" s="106">
        <v>42914</v>
      </c>
      <c r="J10" s="81" t="str">
        <f>IF(AND(NOT(OR(G10="",G10="Ø")),H10=""),"In Progress",IF(AND(NOT(OR(H10="Ø",H10="")),NOT(OR(G10="Ø",G10=""))),"Completed",IF(AND(NOT(A10=""),NOT(OR(D10="",D10="???")),G10=""),"Waiting",IF(D10="???","Waiting",""))))</f>
        <v>Completed</v>
      </c>
      <c r="K10" s="107" t="s">
        <v>0</v>
      </c>
      <c r="L10" s="107" t="s">
        <v>0</v>
      </c>
      <c r="M10" s="4" t="s">
        <v>1606</v>
      </c>
      <c r="N10" s="111" t="s">
        <v>25</v>
      </c>
      <c r="O10" s="107" t="s">
        <v>1607</v>
      </c>
    </row>
    <row r="11" spans="1:15">
      <c r="A11" s="107"/>
      <c r="B11" s="107"/>
      <c r="C11" s="107"/>
      <c r="D11" s="81" t="s">
        <v>32</v>
      </c>
      <c r="E11" s="81" t="s">
        <v>1404</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2017-05-04_G-005_SA_AZ</v>
      </c>
      <c r="G11" s="85">
        <v>42913</v>
      </c>
      <c r="H11" s="85">
        <v>42914</v>
      </c>
      <c r="I11" s="107"/>
      <c r="J11" s="81" t="str">
        <f>IF(AND(NOT(OR(G11="",G11="Ø")),H11=""),"In Progress",IF(AND(NOT(OR(H11="Ø",H11="")),NOT(OR(G11="Ø",G11=""))),"Completed",IF(AND(NOT(A10=""),NOT(OR(D11="",D11="???")),G11=""),"Waiting",IF(D11="???","Waiting",""))))</f>
        <v>Completed</v>
      </c>
      <c r="K11" s="107"/>
      <c r="L11" s="107"/>
      <c r="M11" s="4" t="s">
        <v>1608</v>
      </c>
      <c r="N11" s="111"/>
      <c r="O11" s="107"/>
    </row>
    <row r="12" spans="1:15">
      <c r="A12" s="112" t="s">
        <v>1609</v>
      </c>
      <c r="B12" s="107" t="s">
        <v>1610</v>
      </c>
      <c r="C12" s="107" t="s">
        <v>465</v>
      </c>
      <c r="D12" s="81" t="s">
        <v>27</v>
      </c>
      <c r="E12" s="81"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2017-05-04_G-006_GB</v>
      </c>
      <c r="G12" s="85">
        <v>42905</v>
      </c>
      <c r="H12" s="85">
        <v>42905</v>
      </c>
      <c r="I12" s="107" t="str">
        <f>IF(AND(NOT(OR(H12="",H12="Ø")),NOT(OR(H13="",H13="Ø"))),"Needs to be Split","")</f>
        <v/>
      </c>
      <c r="J12" s="81" t="s">
        <v>1</v>
      </c>
      <c r="K12" s="107"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Untraceable</v>
      </c>
      <c r="L12" s="107" t="s">
        <v>0</v>
      </c>
      <c r="M12" s="4" t="s">
        <v>1611</v>
      </c>
      <c r="N12" s="111" t="str">
        <f>IF(OR(K12="Untraceable",K12="Incomplete"),"No",IF(K12="Completed","In Progress",""))</f>
        <v>No</v>
      </c>
      <c r="O12" s="107"/>
    </row>
    <row r="13" spans="1:15">
      <c r="A13" s="107"/>
      <c r="B13" s="107"/>
      <c r="C13" s="107"/>
      <c r="D13" s="81" t="str">
        <f>IF(AND(NOT(A12=""),NOT(J12="Untraceable")),"???","")</f>
        <v/>
      </c>
      <c r="E13" s="81"/>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5"/>
      <c r="H13" s="85"/>
      <c r="I13" s="117"/>
      <c r="J13" s="81" t="str">
        <f>IF(AND(NOT(OR(G13="",G13="Ø")),H13=""),"In Progress",IF(AND(NOT(OR(H13="Ø",H13="")),NOT(OR(G13="Ø",G13=""))),"Completed",IF(AND(NOT(A12=""),NOT(OR(D13="",D13="???")),G13=""),"Waiting",IF(D13="???","Waiting",""))))</f>
        <v/>
      </c>
      <c r="K13" s="107"/>
      <c r="L13" s="107"/>
      <c r="M13" s="4"/>
      <c r="N13" s="111"/>
      <c r="O13" s="107"/>
    </row>
    <row r="14" spans="1:15">
      <c r="A14" s="112" t="s">
        <v>1612</v>
      </c>
      <c r="B14" s="107" t="s">
        <v>1613</v>
      </c>
      <c r="C14" s="107" t="s">
        <v>1429</v>
      </c>
      <c r="D14" s="81" t="s">
        <v>32</v>
      </c>
      <c r="E14" s="81"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2017-05-04_G-007_AZ</v>
      </c>
      <c r="G14" s="85">
        <v>42905</v>
      </c>
      <c r="H14" s="67">
        <v>42905</v>
      </c>
      <c r="I14" s="106">
        <v>42930</v>
      </c>
      <c r="J14" s="91" t="str">
        <f>IF(AND(NOT(OR(G14="",G14="Ø")),H14=""),"In Progress",IF(AND(NOT(OR(H14="Ø",H14="")),NOT(OR(G14="Ø",G14=""))),"Completed",IF(AND(NOT(A14=""),NOT(OR(D14="",D14="???")),G14=""),"Waiting",IF(D14="???","Waiting",""))))</f>
        <v>Completed</v>
      </c>
      <c r="K14" s="107" t="str">
        <f>IF(AND(NOT(OR(H14="Ø",H14="")),I14="Split"),"In Progress",IF(AND(NOT(OR(H14="Ø",H14="")),I14="Needs to be Split"),"Waiting",IF(AND(J14="Review",J15="Review"),"Review",IF(OR(AND(J14="Review",J15="Incomplete"),AND(J14="Incomplete",J15="Review")),"Review",IF(OR(AND(J14="Untraceable",J15="Review"),AND(J14="Review",J15="Untraceable")),"Review",IF(OR(AND(J14="Review",J15="Completed"),AND(J14="Completed",J15="Review")),"Review",IF(OR(AND(J14="Other",J15="Review"),AND(J14="Review",J15="Other")),"Review",IF(OR(AND(J14="Other",J15="Incomplete"),AND(J14="Incomplete",J15="Other")),"Review",IF(OR(AND(J14="Other",J15="Untraceable"),AND(J14="Untraceable",J15="Other")),"Review",IF(OR(AND(J14="Other",J15="Completed"),AND(J14="Completed",J15="Other")),"Review",IF(AND(J14="Waiting",J15="Waiting"),"Waiting",IF(OR(AND(J14="Review",J15="Waiting"),AND(J14="Waiting",J15="Review")),"Waiting",IF(OR(AND(J14="Other",J15="Waiting"),AND(J14="Waiting",J15="Other")),"Waiting",IF(OR(AND(J14="Incomplete",J15="Waiting"),AND(J14="Waiting",J15="Incomplete")),"Waiting",IF(OR(AND(J14="Completed",J15="Waiting"),AND(J14="Waiting",J15="Completed")),"Waiting",IF(OR(J14="In Progress",J15="In Progress"),"In Progress",IF(OR(AND(J14="Completed",J15="Untraceable"),AND(J14="Untraceable",J15="Completed")),"Review",IF(OR(AND(J14="Completed",J15="Incomplete"),AND(J14="Incomplete",J15="Completed")),"Review",IF(OR(AND(J14="Incomplete",J15="Untraceable"),AND(J14="Untraceable",J15="Incomplete")),"Untraceable",IF(AND(NOT(OR(H14="Ø",H14="")),NOT(OR(H15="Ø",H15="")),I14=""),"In Progress",IF(AND(J14="Untraceable",J15="Untraceable"),"Untraceable",IF(AND(NOT(OR(H14="Ø",H14="")),NOT(OR(H15="Ø",H15="")),NOT(OR(I14="Ø",I14="",I14="Split",I14="Needs to be Split"))),"Completed",IF(AND(J14="Incomplete",J15="Incomplete"),"Incomplete",IF(AND(J14="Other",J15="Other"),"Review",IF(AND(J14="Untraceable",J15=""),"Untraceable","")))))))))))))))))))))))))</f>
        <v>Completed</v>
      </c>
      <c r="L14" s="107" t="s">
        <v>0</v>
      </c>
      <c r="M14" s="4"/>
      <c r="N14" s="111" t="s">
        <v>25</v>
      </c>
      <c r="O14" s="107" t="s">
        <v>1614</v>
      </c>
    </row>
    <row r="15" spans="1:15">
      <c r="A15" s="107"/>
      <c r="B15" s="107"/>
      <c r="C15" s="107"/>
      <c r="D15" s="81" t="s">
        <v>187</v>
      </c>
      <c r="E15" s="81" t="s">
        <v>24</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2017-05-04_G-007_MW</v>
      </c>
      <c r="G15" s="85">
        <v>42916</v>
      </c>
      <c r="H15" s="67">
        <v>42916</v>
      </c>
      <c r="I15" s="107"/>
      <c r="J15" s="91" t="str">
        <f>IF(AND(NOT(OR(G15="",G15="Ø")),H15=""),"In Progress",IF(AND(NOT(OR(H15="Ø",H15="")),NOT(OR(G15="Ø",G15=""))),"Completed",IF(AND(NOT(A14=""),NOT(OR(D15="",D15="???")),G15=""),"Waiting",IF(D15="???","Waiting",""))))</f>
        <v>Completed</v>
      </c>
      <c r="K15" s="107"/>
      <c r="L15" s="107"/>
      <c r="M15" s="4" t="s">
        <v>1615</v>
      </c>
      <c r="N15" s="111"/>
      <c r="O15" s="107"/>
    </row>
    <row r="16" spans="1:15">
      <c r="A16" s="112" t="s">
        <v>1616</v>
      </c>
      <c r="B16" s="107" t="s">
        <v>1617</v>
      </c>
      <c r="C16" s="107" t="s">
        <v>465</v>
      </c>
      <c r="D16" s="81" t="s">
        <v>187</v>
      </c>
      <c r="E16" s="81"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2017-05-04_G-008_MW</v>
      </c>
      <c r="G16" s="85">
        <v>42905</v>
      </c>
      <c r="H16" s="85" t="s">
        <v>51</v>
      </c>
      <c r="I16" s="118" t="str">
        <f>IF(AND(NOT(OR(H16="",H16="Ø")),NOT(OR(H17="",H17="Ø"))),"Needs to be Split","")</f>
        <v/>
      </c>
      <c r="J16" s="81" t="s">
        <v>2</v>
      </c>
      <c r="K16" s="107"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Incomplete</v>
      </c>
      <c r="L16" s="107" t="s">
        <v>190</v>
      </c>
      <c r="M16" s="4" t="s">
        <v>1618</v>
      </c>
      <c r="N16" s="111" t="str">
        <f>IF(OR(K16="Untraceable",K16="Incomplete"),"No",IF(K16="Completed","In Progress",""))</f>
        <v>No</v>
      </c>
      <c r="O16" s="107"/>
    </row>
    <row r="17" spans="1:15">
      <c r="A17" s="107"/>
      <c r="B17" s="107"/>
      <c r="C17" s="107"/>
      <c r="D17" s="81" t="s">
        <v>113</v>
      </c>
      <c r="E17" s="81" t="s">
        <v>1442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2017-05-04_G-008_SA_DR</v>
      </c>
      <c r="G17" s="85">
        <v>42926</v>
      </c>
      <c r="H17" s="85" t="s">
        <v>51</v>
      </c>
      <c r="I17" s="117"/>
      <c r="J17" s="81" t="s">
        <v>2</v>
      </c>
      <c r="K17" s="107"/>
      <c r="L17" s="107"/>
      <c r="M17" s="4" t="s">
        <v>1619</v>
      </c>
      <c r="N17" s="111"/>
      <c r="O17" s="107"/>
    </row>
    <row r="18" spans="1:15">
      <c r="A18" s="112" t="s">
        <v>1620</v>
      </c>
      <c r="B18" s="107" t="s">
        <v>1621</v>
      </c>
      <c r="C18" s="107" t="s">
        <v>465</v>
      </c>
      <c r="D18" s="81" t="s">
        <v>161</v>
      </c>
      <c r="E18" s="81"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2017-05-04_G-009_BD</v>
      </c>
      <c r="G18" s="85">
        <v>42906</v>
      </c>
      <c r="H18" s="67" t="s">
        <v>51</v>
      </c>
      <c r="I18" s="107" t="str">
        <f>IF(AND(NOT(OR(H18="",H18="Ø")),NOT(OR(H19="",H19="Ø"))),"Needs to be Split","")</f>
        <v/>
      </c>
      <c r="J18" s="91" t="s">
        <v>1</v>
      </c>
      <c r="K18" s="107"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Untraceable</v>
      </c>
      <c r="L18" s="107" t="str">
        <f>IF(OR(K18="Untraceable"),"Ignore",IF(OR(K18="Incomplete",K18="Completed"),"Waiting",IF(OR(K18="Waiting",K18="In Progress",K18="Review",K18="Other"),"HOLD","")))</f>
        <v>Ignore</v>
      </c>
      <c r="M18" s="4"/>
      <c r="N18" s="111" t="str">
        <f>IF(OR(K18="Untraceable",K18="Incomplete"),"No",IF(K18="Completed","In Progress",""))</f>
        <v>No</v>
      </c>
      <c r="O18" s="107"/>
    </row>
    <row r="19" spans="1:15">
      <c r="A19" s="107"/>
      <c r="B19" s="107"/>
      <c r="C19" s="107"/>
      <c r="D19" s="81" t="str">
        <f>IF(AND(NOT(A18=""),NOT(J18="Untraceable")),"???","")</f>
        <v/>
      </c>
      <c r="E19" s="81"/>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
      </c>
      <c r="G19" s="85"/>
      <c r="H19" s="67"/>
      <c r="I19" s="107"/>
      <c r="J19" s="91" t="str">
        <f>IF(AND(NOT(OR(G19="",G19="Ø")),H19=""),"In Progress",IF(AND(NOT(OR(H19="Ø",H19="")),NOT(OR(G19="Ø",G19=""))),"Completed",IF(AND(NOT(A18=""),NOT(OR(D19="",D19="???")),G19=""),"Waiting",IF(D19="???","Waiting",""))))</f>
        <v/>
      </c>
      <c r="K19" s="107"/>
      <c r="L19" s="107"/>
      <c r="M19" s="4"/>
      <c r="N19" s="111"/>
      <c r="O19" s="107"/>
    </row>
    <row r="20" spans="1:15">
      <c r="A20" s="112" t="s">
        <v>1622</v>
      </c>
      <c r="B20" s="107" t="s">
        <v>1623</v>
      </c>
      <c r="C20" s="107" t="s">
        <v>1429</v>
      </c>
      <c r="D20" s="81" t="s">
        <v>161</v>
      </c>
      <c r="E20" s="81"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2017-05-04_G-010_BD</v>
      </c>
      <c r="G20" s="85">
        <v>42906</v>
      </c>
      <c r="H20" s="67">
        <v>42907</v>
      </c>
      <c r="I20" s="155">
        <v>42928</v>
      </c>
      <c r="J20" s="91" t="str">
        <f>IF(AND(NOT(OR(G20="",G20="Ø")),H20=""),"In Progress",IF(AND(NOT(OR(H20="Ø",H20="")),NOT(OR(G20="Ø",G20=""))),"Completed",IF(AND(NOT(A20=""),NOT(OR(D20="",D20="???")),G20=""),"Waiting",IF(D20="???","Waiting",""))))</f>
        <v>Completed</v>
      </c>
      <c r="K20" s="107" t="s">
        <v>0</v>
      </c>
      <c r="L20" s="107" t="s">
        <v>0</v>
      </c>
      <c r="M20" s="4" t="s">
        <v>1624</v>
      </c>
      <c r="N20" s="111" t="s">
        <v>25</v>
      </c>
      <c r="O20" s="107" t="s">
        <v>1625</v>
      </c>
    </row>
    <row r="21" spans="1:15">
      <c r="A21" s="107"/>
      <c r="B21" s="107"/>
      <c r="C21" s="107"/>
      <c r="D21" s="81" t="s">
        <v>32</v>
      </c>
      <c r="E21" s="81" t="s">
        <v>1404</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2017-05-04_G-010_SA_AZ</v>
      </c>
      <c r="G21" s="85">
        <v>42914</v>
      </c>
      <c r="H21" s="67">
        <v>42916</v>
      </c>
      <c r="I21" s="109"/>
      <c r="J21" s="91" t="str">
        <f>IF(AND(NOT(OR(G21="",G21="Ø")),H21=""),"In Progress",IF(AND(NOT(OR(H21="Ø",H21="")),NOT(OR(G21="Ø",G21=""))),"Completed",IF(AND(NOT(A20=""),NOT(OR(D21="",D21="???")),G21=""),"Waiting",IF(D21="???","Waiting",""))))</f>
        <v>Completed</v>
      </c>
      <c r="K21" s="107"/>
      <c r="L21" s="107"/>
      <c r="M21" s="4" t="s">
        <v>1626</v>
      </c>
      <c r="N21" s="111"/>
      <c r="O21" s="107"/>
    </row>
    <row r="22" spans="1:15">
      <c r="A22" s="112" t="s">
        <v>1627</v>
      </c>
      <c r="B22" s="107" t="s">
        <v>1628</v>
      </c>
      <c r="C22" s="107" t="s">
        <v>1429</v>
      </c>
      <c r="D22" s="81" t="s">
        <v>30</v>
      </c>
      <c r="E22" s="81"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2017-05-04_G-011_PB</v>
      </c>
      <c r="G22" s="85">
        <v>42905</v>
      </c>
      <c r="H22" s="85">
        <v>42905</v>
      </c>
      <c r="I22" s="120">
        <v>42928</v>
      </c>
      <c r="J22" s="81" t="str">
        <f>IF(AND(NOT(OR(G22="",G22="Ø")),H22=""),"In Progress",IF(AND(NOT(OR(H22="Ø",H22="")),NOT(OR(G22="Ø",G22=""))),"Completed",IF(AND(NOT(A22=""),NOT(OR(D22="",D22="???")),G22=""),"Waiting",IF(D22="???","Waiting",""))))</f>
        <v>Completed</v>
      </c>
      <c r="K22" s="107"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07" t="s">
        <v>0</v>
      </c>
      <c r="M22" s="4" t="s">
        <v>1629</v>
      </c>
      <c r="N22" s="111" t="s">
        <v>25</v>
      </c>
      <c r="O22" s="107" t="s">
        <v>1630</v>
      </c>
    </row>
    <row r="23" spans="1:15">
      <c r="A23" s="107"/>
      <c r="B23" s="107"/>
      <c r="C23" s="107"/>
      <c r="D23" s="81" t="s">
        <v>187</v>
      </c>
      <c r="E23" s="81" t="s">
        <v>24</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2017-05-04_G-011_MW</v>
      </c>
      <c r="G23" s="85">
        <v>42916</v>
      </c>
      <c r="H23" s="85">
        <v>42916</v>
      </c>
      <c r="I23" s="107"/>
      <c r="J23" s="81" t="str">
        <f>IF(AND(NOT(OR(G23="",G23="Ø")),H23=""),"In Progress",IF(AND(NOT(OR(H23="Ø",H23="")),NOT(OR(G23="Ø",G23=""))),"Completed",IF(AND(NOT(A22=""),NOT(OR(D23="",D23="???")),G23=""),"Waiting",IF(D23="???","Waiting",""))))</f>
        <v>Completed</v>
      </c>
      <c r="K23" s="107"/>
      <c r="L23" s="107"/>
      <c r="M23" s="4" t="s">
        <v>1631</v>
      </c>
      <c r="N23" s="111"/>
      <c r="O23" s="107"/>
    </row>
    <row r="24" spans="1:15">
      <c r="A24" s="112" t="s">
        <v>1632</v>
      </c>
      <c r="B24" s="107" t="s">
        <v>1633</v>
      </c>
      <c r="C24" s="107" t="s">
        <v>1429</v>
      </c>
      <c r="D24" s="81" t="s">
        <v>30</v>
      </c>
      <c r="E24" s="81"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2017-05-04_G-012_PB</v>
      </c>
      <c r="G24" s="85">
        <v>42905</v>
      </c>
      <c r="H24" s="85">
        <v>42907</v>
      </c>
      <c r="I24" s="106">
        <v>42928</v>
      </c>
      <c r="J24" s="81" t="str">
        <f>IF(AND(NOT(OR(G24="",G24="Ø")),H24=""),"In Progress",IF(AND(NOT(OR(H24="Ø",H24="")),NOT(OR(G24="Ø",G24=""))),"Completed",IF(AND(NOT(A24=""),NOT(OR(D24="",D24="???")),G24=""),"Waiting",IF(D24="???","Waiting",""))))</f>
        <v>Completed</v>
      </c>
      <c r="K24" s="107"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07" t="s">
        <v>0</v>
      </c>
      <c r="M24" s="4" t="s">
        <v>1634</v>
      </c>
      <c r="N24" s="111" t="s">
        <v>25</v>
      </c>
      <c r="O24" s="107" t="s">
        <v>1635</v>
      </c>
    </row>
    <row r="25" spans="1:15">
      <c r="A25" s="107"/>
      <c r="B25" s="107"/>
      <c r="C25" s="107"/>
      <c r="D25" s="81" t="s">
        <v>27</v>
      </c>
      <c r="E25" s="81" t="s">
        <v>1404</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2017-05-04_G-012_SA_GB</v>
      </c>
      <c r="G25" s="85">
        <v>42927</v>
      </c>
      <c r="H25" s="85">
        <v>42928</v>
      </c>
      <c r="I25" s="107"/>
      <c r="J25" s="81" t="str">
        <f>IF(AND(NOT(OR(G25="",G25="Ø")),H25=""),"In Progress",IF(AND(NOT(OR(H25="Ø",H25="")),NOT(OR(G25="Ø",G25=""))),"Completed",IF(AND(NOT(A24=""),NOT(OR(D25="",D25="???")),G25=""),"Waiting",IF(D25="???","Waiting",""))))</f>
        <v>Completed</v>
      </c>
      <c r="K25" s="107"/>
      <c r="L25" s="107"/>
      <c r="M25" s="4"/>
      <c r="N25" s="111"/>
      <c r="O25" s="107"/>
    </row>
    <row r="26" spans="1:15">
      <c r="A26" s="112" t="s">
        <v>1636</v>
      </c>
      <c r="B26" s="107" t="s">
        <v>1637</v>
      </c>
      <c r="C26" s="107" t="s">
        <v>1429</v>
      </c>
      <c r="D26" s="81" t="s">
        <v>187</v>
      </c>
      <c r="E26" s="81"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2017-05-04_G-013_MW</v>
      </c>
      <c r="G26" s="85">
        <v>42905</v>
      </c>
      <c r="H26" s="85" t="s">
        <v>51</v>
      </c>
      <c r="I26" s="107" t="str">
        <f>IF(AND(NOT(OR(H26="",H26="Ø")),NOT(OR(H27="",H27="Ø"))),"Needs to be Split","")</f>
        <v/>
      </c>
      <c r="J26" s="81" t="s">
        <v>2</v>
      </c>
      <c r="K26" s="107" t="s">
        <v>2</v>
      </c>
      <c r="L26" s="107" t="s">
        <v>190</v>
      </c>
      <c r="M26" s="4" t="s">
        <v>1638</v>
      </c>
      <c r="N26" s="111" t="str">
        <f>IF(OR(K26="Untraceable",K26="Incomplete"),"No",IF(K26="Completed","In Progress",""))</f>
        <v>No</v>
      </c>
      <c r="O26" s="107"/>
    </row>
    <row r="27" spans="1:15">
      <c r="A27" s="107"/>
      <c r="B27" s="107"/>
      <c r="C27" s="107"/>
      <c r="D27" s="81" t="str">
        <f>IF(AND(NOT(A26=""),NOT(J26="Untraceable")),"???","")</f>
        <v>???</v>
      </c>
      <c r="E27" s="81"/>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5"/>
      <c r="H27" s="85"/>
      <c r="I27" s="107"/>
      <c r="J27" s="81"/>
      <c r="K27" s="107"/>
      <c r="L27" s="107"/>
      <c r="M27" s="4"/>
      <c r="N27" s="111"/>
      <c r="O27" s="107"/>
    </row>
    <row r="28" spans="1:15">
      <c r="A28" s="112" t="s">
        <v>1639</v>
      </c>
      <c r="B28" s="107" t="s">
        <v>1640</v>
      </c>
      <c r="C28" s="107" t="s">
        <v>1429</v>
      </c>
      <c r="D28" s="81" t="s">
        <v>32</v>
      </c>
      <c r="E28" s="81"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2017-05-04_G-014_AZ</v>
      </c>
      <c r="G28" s="85">
        <v>42906</v>
      </c>
      <c r="H28" s="85" t="s">
        <v>51</v>
      </c>
      <c r="I28" s="107" t="str">
        <f>IF(AND(NOT(OR(H28="",H28="Ø")),NOT(OR(H29="",H29="Ø"))),"Needs to be Split","")</f>
        <v/>
      </c>
      <c r="J28" s="81" t="s">
        <v>2</v>
      </c>
      <c r="K28" s="107" t="s">
        <v>2</v>
      </c>
      <c r="L28" s="107" t="s">
        <v>190</v>
      </c>
      <c r="M28" s="4" t="s">
        <v>1641</v>
      </c>
      <c r="N28" s="111" t="str">
        <f>IF(OR(K28="Untraceable",K28="Incomplete"),"No",IF(K28="Completed","In Progress",""))</f>
        <v>No</v>
      </c>
      <c r="O28" s="107"/>
    </row>
    <row r="29" spans="1:15">
      <c r="A29" s="107"/>
      <c r="B29" s="107"/>
      <c r="C29" s="107"/>
      <c r="D29" s="81" t="str">
        <f>IF(AND(NOT(A28=""),NOT(J28="Untraceable")),"???","")</f>
        <v>???</v>
      </c>
      <c r="E29" s="81"/>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5"/>
      <c r="H29" s="85"/>
      <c r="I29" s="107"/>
      <c r="J29" s="81"/>
      <c r="K29" s="107"/>
      <c r="L29" s="107"/>
      <c r="M29" s="4"/>
      <c r="N29" s="111"/>
      <c r="O29" s="107"/>
    </row>
    <row r="30" spans="1:15">
      <c r="A30" s="112" t="s">
        <v>1642</v>
      </c>
      <c r="B30" s="107" t="s">
        <v>1643</v>
      </c>
      <c r="C30" s="107" t="s">
        <v>465</v>
      </c>
      <c r="D30" s="81" t="s">
        <v>113</v>
      </c>
      <c r="E30" s="81"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2017-05-04_G-015_DR</v>
      </c>
      <c r="G30" s="85">
        <v>42906</v>
      </c>
      <c r="H30" s="85" t="s">
        <v>51</v>
      </c>
      <c r="I30" s="107" t="str">
        <f>IF(AND(NOT(OR(H30="",H30="Ø")),NOT(OR(H31="",H31="Ø"))),"Needs to be Split","")</f>
        <v/>
      </c>
      <c r="J30" s="81" t="s">
        <v>2</v>
      </c>
      <c r="K30" s="107" t="s">
        <v>2</v>
      </c>
      <c r="L30" s="107" t="s">
        <v>190</v>
      </c>
      <c r="M30" s="6" t="s">
        <v>1644</v>
      </c>
      <c r="N30" s="111" t="str">
        <f>IF(OR(K30="Untraceable",K30="Incomplete"),"No",IF(K30="Completed","In Progress",""))</f>
        <v>No</v>
      </c>
      <c r="O30" s="107"/>
    </row>
    <row r="31" spans="1:15">
      <c r="A31" s="107"/>
      <c r="B31" s="107"/>
      <c r="C31" s="107"/>
      <c r="D31" s="81"/>
      <c r="E31" s="81"/>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5"/>
      <c r="H31" s="85"/>
      <c r="I31" s="107"/>
      <c r="J31" s="81" t="str">
        <f>IF(AND(NOT(OR(G31="",G31="Ø")),H31=""),"In Progress",IF(AND(NOT(OR(H31="Ø",H31="")),NOT(OR(G31="Ø",G31=""))),"Completed",IF(AND(NOT(A30=""),NOT(OR(D31="",D31="???")),G31=""),"Waiting",IF(D31="???","Waiting",""))))</f>
        <v/>
      </c>
      <c r="K31" s="107"/>
      <c r="L31" s="107"/>
      <c r="M31" s="4"/>
      <c r="N31" s="111"/>
      <c r="O31" s="107"/>
    </row>
    <row r="32" spans="1:15">
      <c r="A32" s="112" t="s">
        <v>1645</v>
      </c>
      <c r="B32" s="107" t="s">
        <v>1646</v>
      </c>
      <c r="C32" s="107" t="s">
        <v>465</v>
      </c>
      <c r="D32" s="81" t="s">
        <v>32</v>
      </c>
      <c r="E32" s="81"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2017-05-04_G-016_AZ</v>
      </c>
      <c r="G32" s="85">
        <v>42906</v>
      </c>
      <c r="H32" s="85" t="s">
        <v>51</v>
      </c>
      <c r="I32" s="107" t="str">
        <f>IF(AND(NOT(OR(H32="",H32="Ø")),NOT(OR(H33="",H33="Ø"))),"Needs to be Split","")</f>
        <v/>
      </c>
      <c r="J32" s="81" t="s">
        <v>2</v>
      </c>
      <c r="K32" s="107" t="s">
        <v>2</v>
      </c>
      <c r="L32" s="107" t="s">
        <v>190</v>
      </c>
      <c r="M32" s="4" t="s">
        <v>1647</v>
      </c>
      <c r="N32" s="111" t="str">
        <f>IF(OR(K32="Untraceable",K32="Incomplete"),"No",IF(K32="Completed","In Progress",""))</f>
        <v>No</v>
      </c>
      <c r="O32" s="107"/>
    </row>
    <row r="33" spans="1:15">
      <c r="A33" s="107"/>
      <c r="B33" s="107"/>
      <c r="C33" s="107"/>
      <c r="D33" s="81" t="str">
        <f>IF(AND(NOT(A32=""),NOT(J32="Untraceable")),"???","")</f>
        <v>???</v>
      </c>
      <c r="E33" s="81"/>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5"/>
      <c r="H33" s="85"/>
      <c r="I33" s="107"/>
      <c r="J33" s="81"/>
      <c r="K33" s="107"/>
      <c r="L33" s="107"/>
      <c r="M33" s="4"/>
      <c r="N33" s="111"/>
      <c r="O33" s="107"/>
    </row>
    <row r="34" spans="1:15">
      <c r="A34" s="112" t="s">
        <v>1648</v>
      </c>
      <c r="B34" s="107" t="s">
        <v>1649</v>
      </c>
      <c r="C34" s="107"/>
      <c r="D34" s="81" t="s">
        <v>161</v>
      </c>
      <c r="E34" s="81"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2017-05-04_G-017_BD</v>
      </c>
      <c r="G34" s="85">
        <v>42908</v>
      </c>
      <c r="H34" s="85" t="s">
        <v>51</v>
      </c>
      <c r="I34" s="107" t="str">
        <f>IF(AND(NOT(OR(H34="",H34="Ø")),NOT(OR(H35="",H35="Ø"))),"Needs to be Split","")</f>
        <v/>
      </c>
      <c r="J34" s="81" t="s">
        <v>1</v>
      </c>
      <c r="K34" s="107" t="str">
        <f>IF(AND(NOT(OR(H34="Ø",H34="")),I34="Split"),"In Progress",IF(AND(NOT(OR(H34="Ø",H34="")),I34="Needs to be Split"),"Waiting",IF(AND(J34="Review",J35="Review"),"Review",IF(OR(AND(J34="Review",J35="Incomplete"),AND(J34="Incomplete",J35="Review")),"Review",IF(OR(AND(J34="Untraceable",J35="Review"),AND(J34="Review",J35="Untraceable")),"Review",IF(OR(AND(J34="Review",J35="Completed"),AND(J34="Completed",J35="Review")),"Review",IF(OR(AND(J34="Other",J35="Review"),AND(J34="Review",J35="Other")),"Review",IF(OR(AND(J34="Other",J35="Incomplete"),AND(J34="Incomplete",J35="Other")),"Review",IF(OR(AND(J34="Other",J35="Untraceable"),AND(J34="Untraceable",J35="Other")),"Review",IF(OR(AND(J34="Other",J35="Completed"),AND(J34="Completed",J35="Other")),"Review",IF(AND(J34="Waiting",J35="Waiting"),"Waiting",IF(OR(AND(J34="Review",J35="Waiting"),AND(J34="Waiting",J35="Review")),"Waiting",IF(OR(AND(J34="Other",J35="Waiting"),AND(J34="Waiting",J35="Other")),"Waiting",IF(OR(AND(J34="Incomplete",J35="Waiting"),AND(J34="Waiting",J35="Incomplete")),"Waiting",IF(OR(AND(J34="Completed",J35="Waiting"),AND(J34="Waiting",J35="Completed")),"Waiting",IF(OR(J34="In Progress",J35="In Progress"),"In Progress",IF(OR(AND(J34="Completed",J35="Untraceable"),AND(J34="Untraceable",J35="Completed")),"Review",IF(OR(AND(J34="Completed",J35="Incomplete"),AND(J34="Incomplete",J35="Completed")),"Review",IF(OR(AND(J34="Incomplete",J35="Untraceable"),AND(J34="Untraceable",J35="Incomplete")),"Untraceable",IF(AND(NOT(OR(H34="Ø",H34="")),NOT(OR(H35="Ø",H35="")),I34=""),"In Progress",IF(AND(J34="Untraceable",J35="Untraceable"),"Untraceable",IF(AND(NOT(OR(H34="Ø",H34="")),NOT(OR(H35="Ø",H35="")),NOT(OR(I34="Ø",I34="",I34="Split",I34="Needs to be Split"))),"Completed",IF(AND(J34="Incomplete",J35="Incomplete"),"Incomplete",IF(AND(J34="Other",J35="Other"),"Review",IF(AND(J34="Untraceable",J35=""),"Untraceable","")))))))))))))))))))))))))</f>
        <v>Untraceable</v>
      </c>
      <c r="L34" s="107" t="str">
        <f>IF(OR(K34="Untraceable"),"Ignore",IF(OR(K34="Incomplete",K34="Completed"),"Waiting",IF(OR(K34="Waiting",K34="In Progress",K34="Review",K34="Other"),"HOLD","")))</f>
        <v>Ignore</v>
      </c>
      <c r="M34" s="4" t="s">
        <v>1650</v>
      </c>
      <c r="N34" s="111" t="str">
        <f>IF(OR(K34="Untraceable",K34="Incomplete"),"No",IF(K34="Completed","In Progress",""))</f>
        <v>No</v>
      </c>
      <c r="O34" s="107"/>
    </row>
    <row r="35" spans="1:15">
      <c r="A35" s="107"/>
      <c r="B35" s="107"/>
      <c r="C35" s="107"/>
      <c r="D35" s="81" t="str">
        <f>IF(AND(NOT(A34=""),NOT(J34="Untraceable")),"???","")</f>
        <v/>
      </c>
      <c r="E35" s="81"/>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5"/>
      <c r="H35" s="85"/>
      <c r="I35" s="107"/>
      <c r="J35" s="81" t="str">
        <f>IF(AND(NOT(OR(G35="",G35="Ø")),H35=""),"In Progress",IF(AND(NOT(OR(H35="Ø",H35="")),NOT(OR(G35="Ø",G35=""))),"Completed",IF(AND(NOT(A34=""),NOT(OR(D35="",D35="???")),G35=""),"Waiting",IF(D35="???","Waiting",""))))</f>
        <v/>
      </c>
      <c r="K35" s="107"/>
      <c r="L35" s="107"/>
      <c r="M35" s="4"/>
      <c r="N35" s="111"/>
      <c r="O35" s="107"/>
    </row>
    <row r="36" spans="1:15">
      <c r="A36" s="112" t="s">
        <v>1651</v>
      </c>
      <c r="B36" s="107" t="s">
        <v>1652</v>
      </c>
      <c r="C36" s="107" t="s">
        <v>1429</v>
      </c>
      <c r="D36" s="81" t="s">
        <v>113</v>
      </c>
      <c r="E36" s="81"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2017-05-04_G-018_DR</v>
      </c>
      <c r="G36" s="85">
        <v>42906</v>
      </c>
      <c r="H36" s="85" t="s">
        <v>51</v>
      </c>
      <c r="I36" s="107" t="str">
        <f>IF(AND(NOT(OR(H36="",H36="Ø")),NOT(OR(H37="",H37="Ø"))),"Needs to be Split","")</f>
        <v/>
      </c>
      <c r="J36" s="81" t="s">
        <v>2</v>
      </c>
      <c r="K36" s="107" t="s">
        <v>2</v>
      </c>
      <c r="L36" s="107" t="s">
        <v>190</v>
      </c>
      <c r="M36" s="4" t="s">
        <v>1653</v>
      </c>
      <c r="N36" s="111" t="str">
        <f>IF(OR(K36="Untraceable",K36="Incomplete"),"No",IF(K36="Completed","In Progress",""))</f>
        <v>No</v>
      </c>
      <c r="O36" s="107"/>
    </row>
    <row r="37" spans="1:15">
      <c r="A37" s="107"/>
      <c r="B37" s="107"/>
      <c r="C37" s="107"/>
      <c r="D37" s="81"/>
      <c r="E37" s="81"/>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
      </c>
      <c r="G37" s="85"/>
      <c r="H37" s="85"/>
      <c r="I37" s="107"/>
      <c r="J37" s="81" t="str">
        <f>IF(AND(NOT(OR(G37="",G37="Ø")),H37=""),"In Progress",IF(AND(NOT(OR(H37="Ø",H37="")),NOT(OR(G37="Ø",G37=""))),"Completed",IF(AND(NOT(A36=""),NOT(OR(D37="",D37="???")),G37=""),"Waiting",IF(D37="???","Waiting",""))))</f>
        <v/>
      </c>
      <c r="K37" s="107"/>
      <c r="L37" s="107"/>
      <c r="M37" s="4"/>
      <c r="N37" s="111"/>
      <c r="O37" s="107"/>
    </row>
    <row r="38" spans="1:15">
      <c r="A38" s="112" t="s">
        <v>1654</v>
      </c>
      <c r="B38" s="107" t="s">
        <v>1655</v>
      </c>
      <c r="C38" s="107" t="s">
        <v>1429</v>
      </c>
      <c r="D38" s="81" t="s">
        <v>113</v>
      </c>
      <c r="E38" s="81"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2017-05-04_G-019_DR</v>
      </c>
      <c r="G38" s="85">
        <v>42906</v>
      </c>
      <c r="H38" s="85" t="s">
        <v>51</v>
      </c>
      <c r="I38" s="107" t="str">
        <f>IF(AND(NOT(OR(H38="",H38="Ø")),NOT(OR(H39="",H39="Ø"))),"Needs to be Split","")</f>
        <v/>
      </c>
      <c r="J38" s="81" t="s">
        <v>2</v>
      </c>
      <c r="K38" s="107" t="s">
        <v>2</v>
      </c>
      <c r="L38" s="107" t="s">
        <v>190</v>
      </c>
      <c r="M38" s="4" t="s">
        <v>1656</v>
      </c>
      <c r="N38" s="111" t="str">
        <f>IF(OR(K38="Untraceable",K38="Incomplete"),"No",IF(K38="Completed","In Progress",""))</f>
        <v>No</v>
      </c>
      <c r="O38" s="107"/>
    </row>
    <row r="39" spans="1:15">
      <c r="A39" s="107"/>
      <c r="B39" s="107"/>
      <c r="C39" s="107"/>
      <c r="D39" s="81"/>
      <c r="E39" s="81"/>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5"/>
      <c r="H39" s="85"/>
      <c r="I39" s="117"/>
      <c r="J39" s="81" t="str">
        <f>IF(AND(NOT(OR(G39="",G39="Ø")),H39=""),"In Progress",IF(AND(NOT(OR(H39="Ø",H39="")),NOT(OR(G39="Ø",G39=""))),"Completed",IF(AND(NOT(A38=""),NOT(OR(D39="",D39="???")),G39=""),"Waiting",IF(D39="???","Waiting",""))))</f>
        <v/>
      </c>
      <c r="K39" s="107"/>
      <c r="L39" s="107"/>
      <c r="M39" s="4"/>
      <c r="N39" s="111"/>
      <c r="O39" s="107"/>
    </row>
    <row r="40" spans="1:15">
      <c r="A40" s="112" t="s">
        <v>1657</v>
      </c>
      <c r="B40" s="107" t="s">
        <v>1658</v>
      </c>
      <c r="C40" s="107" t="s">
        <v>1429</v>
      </c>
      <c r="D40" s="81" t="s">
        <v>113</v>
      </c>
      <c r="E40" s="81"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2017-05-04_G-020_DR</v>
      </c>
      <c r="G40" s="85">
        <v>42906</v>
      </c>
      <c r="H40" s="67" t="s">
        <v>51</v>
      </c>
      <c r="I40" s="107" t="str">
        <f>IF(AND(NOT(OR(H40="",H40="Ø")),NOT(OR(H41="",H41="Ø"))),"Needs to be Split","")</f>
        <v/>
      </c>
      <c r="J40" s="91" t="s">
        <v>2</v>
      </c>
      <c r="K40" s="107" t="str">
        <f>IF(AND(NOT(OR(H40="Ø",H40="")),I40="Split"),"In Progress",IF(AND(NOT(OR(H40="Ø",H40="")),I40="Needs to be Split"),"Waiting",IF(AND(J40="Review",J41="Review"),"Review",IF(OR(AND(J40="Review",J41="Incomplete"),AND(J40="Incomplete",J41="Review")),"Review",IF(OR(AND(J40="Untraceable",J41="Review"),AND(J40="Review",J41="Untraceable")),"Review",IF(OR(AND(J40="Review",J41="Completed"),AND(J40="Completed",J41="Review")),"Review",IF(OR(AND(J40="Other",J41="Review"),AND(J40="Review",J41="Other")),"Review",IF(OR(AND(J40="Other",J41="Incomplete"),AND(J40="Incomplete",J41="Other")),"Review",IF(OR(AND(J40="Other",J41="Untraceable"),AND(J40="Untraceable",J41="Other")),"Review",IF(OR(AND(J40="Other",J41="Completed"),AND(J40="Completed",J41="Other")),"Review",IF(AND(J40="Waiting",J41="Waiting"),"Waiting",IF(OR(AND(J40="Review",J41="Waiting"),AND(J40="Waiting",J41="Review")),"Waiting",IF(OR(AND(J40="Other",J41="Waiting"),AND(J40="Waiting",J41="Other")),"Waiting",IF(OR(AND(J40="Incomplete",J41="Waiting"),AND(J40="Waiting",J41="Incomplete")),"Waiting",IF(OR(AND(J40="Completed",J41="Waiting"),AND(J40="Waiting",J41="Completed")),"Waiting",IF(OR(J40="In Progress",J41="In Progress"),"In Progress",IF(OR(AND(J40="Completed",J41="Untraceable"),AND(J40="Untraceable",J41="Completed")),"Review",IF(OR(AND(J40="Completed",J41="Incomplete"),AND(J40="Incomplete",J41="Completed")),"Review",IF(OR(AND(J40="Incomplete",J41="Untraceable"),AND(J40="Untraceable",J41="Incomplete")),"Untraceable",IF(AND(NOT(OR(H40="Ø",H40="")),NOT(OR(H41="Ø",H41="")),I40=""),"In Progress",IF(AND(J40="Untraceable",J41="Untraceable"),"Untraceable",IF(AND(NOT(OR(H40="Ø",H40="")),NOT(OR(H41="Ø",H41="")),NOT(OR(I40="Ø",I40="",I40="Split",I40="Needs to be Split"))),"Completed",IF(AND(J40="Incomplete",J41="Incomplete"),"Incomplete",IF(AND(J40="Other",J41="Other"),"Review",IF(AND(J40="Untraceable",J41=""),"Untraceable","")))))))))))))))))))))))))</f>
        <v>Incomplete</v>
      </c>
      <c r="L40" s="107" t="s">
        <v>190</v>
      </c>
      <c r="M40" s="4" t="s">
        <v>1659</v>
      </c>
      <c r="N40" s="111" t="str">
        <f>IF(OR(K40="Untraceable",K40="Incomplete"),"No",IF(K40="Completed","In Progress",""))</f>
        <v>No</v>
      </c>
      <c r="O40" s="107"/>
    </row>
    <row r="41" spans="1:15">
      <c r="A41" s="107"/>
      <c r="B41" s="107"/>
      <c r="C41" s="107"/>
      <c r="D41" s="81" t="str">
        <f>IF(AND(NOT(A40=""),NOT(J40="Untraceable")),"???","")</f>
        <v>???</v>
      </c>
      <c r="E41" s="81"/>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5"/>
      <c r="H41" s="67"/>
      <c r="I41" s="107"/>
      <c r="J41" s="91" t="s">
        <v>2</v>
      </c>
      <c r="K41" s="107"/>
      <c r="L41" s="107"/>
      <c r="M41" s="4"/>
      <c r="N41" s="111"/>
      <c r="O41" s="107"/>
    </row>
    <row r="42" spans="1:15">
      <c r="A42" s="107" t="s">
        <v>1660</v>
      </c>
      <c r="B42" s="109" t="s">
        <v>1661</v>
      </c>
      <c r="C42" s="107" t="s">
        <v>1001</v>
      </c>
      <c r="D42" s="81" t="s">
        <v>161</v>
      </c>
      <c r="E42" s="81" t="s">
        <v>1442</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2017-05-04_G-021_SA_BD</v>
      </c>
      <c r="G42" s="85">
        <v>42908</v>
      </c>
      <c r="H42" s="67">
        <v>42909</v>
      </c>
      <c r="I42" s="106">
        <v>42928</v>
      </c>
      <c r="J42" s="91" t="str">
        <f>IF(AND(NOT(OR(G42="",G42="Ø")),H42=""),"In Progress",IF(AND(NOT(OR(H42="Ø",H42="")),NOT(OR(G42="Ø",G42=""))),"Completed",IF(AND(NOT(A42=""),NOT(OR(D42="",D42="???")),G42=""),"Waiting",IF(D42="???","Waiting",""))))</f>
        <v>Completed</v>
      </c>
      <c r="K42" s="107" t="str">
        <f>IF(AND(NOT(OR(H42="Ø",H42="")),I42="Split"),"In Progress",IF(AND(NOT(OR(H42="Ø",H42="")),I42="Needs to be Split"),"Waiting",IF(AND(J42="Review",J43="Review"),"Review",IF(OR(AND(J42="Review",J43="Incomplete"),AND(J42="Incomplete",J43="Review")),"Review",IF(OR(AND(J42="Untraceable",J43="Review"),AND(J42="Review",J43="Untraceable")),"Review",IF(OR(AND(J42="Review",J43="Completed"),AND(J42="Completed",J43="Review")),"Review",IF(OR(AND(J42="Other",J43="Review"),AND(J42="Review",J43="Other")),"Review",IF(OR(AND(J42="Other",J43="Incomplete"),AND(J42="Incomplete",J43="Other")),"Review",IF(OR(AND(J42="Other",J43="Untraceable"),AND(J42="Untraceable",J43="Other")),"Review",IF(OR(AND(J42="Other",J43="Completed"),AND(J42="Completed",J43="Other")),"Review",IF(AND(J42="Waiting",J43="Waiting"),"Waiting",IF(OR(AND(J42="Review",J43="Waiting"),AND(J42="Waiting",J43="Review")),"Waiting",IF(OR(AND(J42="Other",J43="Waiting"),AND(J42="Waiting",J43="Other")),"Waiting",IF(OR(AND(J42="Incomplete",J43="Waiting"),AND(J42="Waiting",J43="Incomplete")),"Waiting",IF(OR(AND(J42="Completed",J43="Waiting"),AND(J42="Waiting",J43="Completed")),"Waiting",IF(OR(J42="In Progress",J43="In Progress"),"In Progress",IF(OR(AND(J42="Completed",J43="Untraceable"),AND(J42="Untraceable",J43="Completed")),"Review",IF(OR(AND(J42="Completed",J43="Incomplete"),AND(J42="Incomplete",J43="Completed")),"Review",IF(OR(AND(J42="Incomplete",J43="Untraceable"),AND(J42="Untraceable",J43="Incomplete")),"Untraceable",IF(AND(NOT(OR(H42="Ø",H42="")),NOT(OR(H43="Ø",H43="")),I42=""),"In Progress",IF(AND(J42="Untraceable",J43="Untraceable"),"Untraceable",IF(AND(NOT(OR(H42="Ø",H42="")),NOT(OR(H43="Ø",H43="")),NOT(OR(I42="Ø",I42="",I42="Split",I42="Needs to be Split"))),"Completed",IF(AND(J42="Incomplete",J43="Incomplete"),"Incomplete",IF(AND(J42="Other",J43="Other"),"Review",IF(AND(J42="Untraceable",J43=""),"Untraceable","")))))))))))))))))))))))))</f>
        <v>Completed</v>
      </c>
      <c r="L42" s="107" t="s">
        <v>0</v>
      </c>
      <c r="M42" s="4" t="s">
        <v>1662</v>
      </c>
      <c r="N42" s="111" t="s">
        <v>25</v>
      </c>
      <c r="O42" s="107" t="s">
        <v>1663</v>
      </c>
    </row>
    <row r="43" spans="1:15">
      <c r="A43" s="107"/>
      <c r="B43" s="107"/>
      <c r="C43" s="107"/>
      <c r="D43" s="81" t="s">
        <v>32</v>
      </c>
      <c r="E43" s="81" t="s">
        <v>1404</v>
      </c>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2017-05-04_G-021_SA_AZ</v>
      </c>
      <c r="G43" s="85">
        <v>42922</v>
      </c>
      <c r="H43" s="67">
        <v>42927</v>
      </c>
      <c r="I43" s="107"/>
      <c r="J43" s="91" t="str">
        <f>IF(AND(NOT(OR(G43="",G43="Ø")),H43=""),"In Progress",IF(AND(NOT(OR(H43="Ø",H43="")),NOT(OR(G43="Ø",G43=""))),"Completed",IF(AND(NOT(A42=""),NOT(OR(D43="",D43="???")),G43=""),"Waiting",IF(D43="???","Waiting",""))))</f>
        <v>Completed</v>
      </c>
      <c r="K43" s="107"/>
      <c r="L43" s="107"/>
      <c r="M43" s="4"/>
      <c r="N43" s="111"/>
      <c r="O43" s="107"/>
    </row>
    <row r="44" spans="1:15">
      <c r="A44" s="107" t="s">
        <v>1664</v>
      </c>
      <c r="B44" s="109" t="s">
        <v>1665</v>
      </c>
      <c r="C44" s="107" t="s">
        <v>465</v>
      </c>
      <c r="D44" s="81" t="s">
        <v>187</v>
      </c>
      <c r="E44" s="81"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2017-05-04_G-022_MW</v>
      </c>
      <c r="G44" s="85">
        <v>42905</v>
      </c>
      <c r="H44" s="67">
        <v>42905</v>
      </c>
      <c r="I44" s="106">
        <v>42928</v>
      </c>
      <c r="J44" s="91" t="s">
        <v>0</v>
      </c>
      <c r="K44" s="107" t="s">
        <v>0</v>
      </c>
      <c r="L44" s="107" t="s">
        <v>0</v>
      </c>
      <c r="M44" s="4" t="s">
        <v>1666</v>
      </c>
      <c r="N44" s="111" t="s">
        <v>25</v>
      </c>
      <c r="O44" s="107" t="s">
        <v>1667</v>
      </c>
    </row>
    <row r="45" spans="1:15">
      <c r="A45" s="107"/>
      <c r="B45" s="107"/>
      <c r="C45" s="107"/>
      <c r="D45" s="81" t="s">
        <v>23</v>
      </c>
      <c r="E45" s="81" t="s">
        <v>1404</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2017-05-04_G-022_SA_CA</v>
      </c>
      <c r="G45" s="85">
        <v>42921</v>
      </c>
      <c r="H45" s="67">
        <v>42921</v>
      </c>
      <c r="I45" s="107"/>
      <c r="J45" s="91" t="str">
        <f>IF(AND(NOT(OR(G45="",G45="Ø")),H45=""),"In Progress",IF(AND(NOT(OR(H45="Ø",H45="")),NOT(OR(G45="Ø",G45=""))),"Completed",IF(AND(NOT(A44=""),NOT(OR(D45="",D45="???")),G45=""),"Waiting",IF(D45="???","Waiting",""))))</f>
        <v>Completed</v>
      </c>
      <c r="K45" s="107"/>
      <c r="L45" s="107"/>
      <c r="M45" s="4" t="s">
        <v>1668</v>
      </c>
      <c r="N45" s="111"/>
      <c r="O45" s="107"/>
    </row>
    <row r="46" spans="1:15">
      <c r="A46" s="107" t="s">
        <v>1669</v>
      </c>
      <c r="B46" s="109" t="s">
        <v>1670</v>
      </c>
      <c r="C46" s="107"/>
      <c r="D46" s="81" t="s">
        <v>113</v>
      </c>
      <c r="E46" s="81"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2017-05-04_G-023_DR</v>
      </c>
      <c r="G46" s="85">
        <v>42909</v>
      </c>
      <c r="H46" s="67" t="s">
        <v>51</v>
      </c>
      <c r="I46" s="107" t="str">
        <f>IF(AND(NOT(OR(H46="",H46="Ø")),NOT(OR(H47="",H47="Ø"))),"Needs to be Split","")</f>
        <v/>
      </c>
      <c r="J46" s="91" t="s">
        <v>1</v>
      </c>
      <c r="K46" s="107"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07" t="str">
        <f>IF(OR(K46="Untraceable"),"Ignore",IF(OR(K46="Incomplete",K46="Completed"),"Waiting",IF(OR(K46="Waiting",K46="In Progress",K46="Review",K46="Other"),"HOLD","")))</f>
        <v>Ignore</v>
      </c>
      <c r="M46" s="4"/>
      <c r="N46" s="111" t="str">
        <f>IF(OR(K46="Untraceable",K46="Incomplete"),"No",IF(K46="Completed","In Progress",""))</f>
        <v>No</v>
      </c>
      <c r="O46" s="107"/>
    </row>
    <row r="47" spans="1:15">
      <c r="A47" s="107"/>
      <c r="B47" s="107"/>
      <c r="C47" s="107"/>
      <c r="D47" s="81" t="str">
        <f>IF(AND(NOT(A46=""),NOT(J46="Untraceable")),"???","")</f>
        <v/>
      </c>
      <c r="E47" s="81"/>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5"/>
      <c r="H47" s="67"/>
      <c r="I47" s="107"/>
      <c r="J47" s="91" t="str">
        <f>IF(AND(NOT(OR(G47="",G47="Ø")),H47=""),"In Progress",IF(AND(NOT(OR(H47="Ø",H47="")),NOT(OR(G47="Ø",G47=""))),"Completed",IF(AND(NOT(A46=""),NOT(OR(D47="",D47="???")),G47=""),"Waiting",IF(D47="???","Waiting",""))))</f>
        <v/>
      </c>
      <c r="K47" s="107"/>
      <c r="L47" s="107"/>
      <c r="M47" s="4"/>
      <c r="N47" s="111"/>
      <c r="O47" s="107"/>
    </row>
    <row r="48" spans="1:15">
      <c r="A48" s="107" t="s">
        <v>1671</v>
      </c>
      <c r="B48" s="109" t="s">
        <v>1672</v>
      </c>
      <c r="C48" s="107" t="s">
        <v>1429</v>
      </c>
      <c r="D48" s="81" t="s">
        <v>161</v>
      </c>
      <c r="E48" s="81" t="s">
        <v>1442</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2017-05-04_G-024_SA_BD</v>
      </c>
      <c r="G48" s="85">
        <v>42909</v>
      </c>
      <c r="H48" s="67" t="s">
        <v>51</v>
      </c>
      <c r="I48" s="107" t="str">
        <f>IF(AND(NOT(OR(H48="",H48="Ø")),NOT(OR(H49="",H49="Ø"))),"Needs to be Split","")</f>
        <v/>
      </c>
      <c r="J48" s="91" t="s">
        <v>2</v>
      </c>
      <c r="K48" s="107" t="s">
        <v>2</v>
      </c>
      <c r="L48" s="107" t="s">
        <v>190</v>
      </c>
      <c r="M48" s="4" t="s">
        <v>1673</v>
      </c>
      <c r="N48" s="111" t="str">
        <f>IF(OR(K48="Untraceable",K48="Incomplete"),"No",IF(K48="Completed","In Progress",""))</f>
        <v>No</v>
      </c>
      <c r="O48" s="107"/>
    </row>
    <row r="49" spans="1:15">
      <c r="A49" s="107"/>
      <c r="B49" s="107"/>
      <c r="C49" s="107"/>
      <c r="D49" s="81"/>
      <c r="E49" s="81"/>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
      </c>
      <c r="G49" s="85"/>
      <c r="H49" s="67"/>
      <c r="I49" s="107"/>
      <c r="J49" s="91" t="str">
        <f>IF(AND(NOT(OR(G49="",G49="Ø")),H49=""),"In Progress",IF(AND(NOT(OR(H49="Ø",H49="")),NOT(OR(G49="Ø",G49=""))),"Completed",IF(AND(NOT(A48=""),NOT(OR(D49="",D49="???")),G49=""),"Waiting",IF(D49="???","Waiting",""))))</f>
        <v/>
      </c>
      <c r="K49" s="107"/>
      <c r="L49" s="107"/>
      <c r="M49" s="4"/>
      <c r="N49" s="111"/>
      <c r="O49" s="107"/>
    </row>
    <row r="50" spans="1:15">
      <c r="A50" s="107" t="s">
        <v>1674</v>
      </c>
      <c r="B50" s="109" t="s">
        <v>1675</v>
      </c>
      <c r="C50" s="107" t="s">
        <v>1429</v>
      </c>
      <c r="D50" s="81" t="s">
        <v>113</v>
      </c>
      <c r="E50" s="81" t="s">
        <v>1442</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2017-05-04_G-025_SA_DR</v>
      </c>
      <c r="G50" s="85">
        <v>42909</v>
      </c>
      <c r="H50" s="67" t="s">
        <v>51</v>
      </c>
      <c r="I50" s="107" t="str">
        <f>IF(AND(NOT(OR(H50="",H50="Ø")),NOT(OR(H51="",H51="Ø"))),"Needs to be Split","")</f>
        <v/>
      </c>
      <c r="J50" s="91" t="s">
        <v>2</v>
      </c>
      <c r="K50" s="107" t="s">
        <v>2</v>
      </c>
      <c r="L50" s="107" t="s">
        <v>190</v>
      </c>
      <c r="M50" s="4" t="s">
        <v>1676</v>
      </c>
      <c r="N50" s="111" t="str">
        <f>IF(OR(K50="Untraceable",K50="Incomplete"),"No",IF(K50="Completed","In Progress",""))</f>
        <v>No</v>
      </c>
      <c r="O50" s="107"/>
    </row>
    <row r="51" spans="1:15">
      <c r="A51" s="107"/>
      <c r="B51" s="107"/>
      <c r="C51" s="107"/>
      <c r="D51" s="81" t="str">
        <f>IF(AND(NOT(A50=""),NOT(J50="Untraceable")),"???","")</f>
        <v>???</v>
      </c>
      <c r="E51" s="81"/>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
      </c>
      <c r="G51" s="85"/>
      <c r="H51" s="67"/>
      <c r="I51" s="107"/>
      <c r="J51" s="91"/>
      <c r="K51" s="107"/>
      <c r="L51" s="107"/>
      <c r="M51" s="4"/>
      <c r="N51" s="111"/>
      <c r="O51" s="107"/>
    </row>
    <row r="52" spans="1:15">
      <c r="A52" s="107" t="s">
        <v>1677</v>
      </c>
      <c r="B52" s="109" t="s">
        <v>1678</v>
      </c>
      <c r="C52" s="107" t="s">
        <v>1429</v>
      </c>
      <c r="D52" s="81" t="s">
        <v>32</v>
      </c>
      <c r="E52" s="81"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2017-05-04_G-026_AZ</v>
      </c>
      <c r="G52" s="85">
        <v>42907</v>
      </c>
      <c r="H52" s="67" t="s">
        <v>51</v>
      </c>
      <c r="I52" s="107" t="str">
        <f>IF(AND(NOT(OR(H52="",H52="Ø")),NOT(OR(H53="",H53="Ø"))),"Needs to be Split","")</f>
        <v/>
      </c>
      <c r="J52" s="91" t="s">
        <v>2</v>
      </c>
      <c r="K52" s="107" t="s">
        <v>2</v>
      </c>
      <c r="L52" s="107" t="s">
        <v>190</v>
      </c>
      <c r="M52" s="4" t="s">
        <v>1679</v>
      </c>
      <c r="N52" s="111" t="str">
        <f>IF(OR(K52="Untraceable",K52="Incomplete"),"No",IF(K52="Completed","In Progress",""))</f>
        <v>No</v>
      </c>
      <c r="O52" s="107"/>
    </row>
    <row r="53" spans="1:15">
      <c r="A53" s="107"/>
      <c r="B53" s="107"/>
      <c r="C53" s="107"/>
      <c r="D53" s="81"/>
      <c r="E53" s="81"/>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
      </c>
      <c r="G53" s="85"/>
      <c r="H53" s="67"/>
      <c r="I53" s="107"/>
      <c r="J53" s="91" t="str">
        <f>IF(AND(NOT(OR(G53="",G53="Ø")),H53=""),"In Progress",IF(AND(NOT(OR(H53="Ø",H53="")),NOT(OR(G53="Ø",G53=""))),"Completed",IF(AND(NOT(A52=""),NOT(OR(D53="",D53="???")),G53=""),"Waiting",IF(D53="???","Waiting",""))))</f>
        <v/>
      </c>
      <c r="K53" s="107"/>
      <c r="L53" s="107"/>
      <c r="M53" s="4"/>
      <c r="N53" s="111"/>
      <c r="O53" s="107"/>
    </row>
    <row r="54" spans="1:15">
      <c r="A54" s="107" t="s">
        <v>1680</v>
      </c>
      <c r="B54" s="109" t="s">
        <v>1681</v>
      </c>
      <c r="C54" s="107" t="s">
        <v>1112</v>
      </c>
      <c r="D54" s="81" t="s">
        <v>32</v>
      </c>
      <c r="E54" s="81" t="s">
        <v>1442</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2017-05-04_G-027_SA_AZ</v>
      </c>
      <c r="G54" s="85">
        <v>42909</v>
      </c>
      <c r="H54" s="67">
        <v>42909</v>
      </c>
      <c r="I54" s="106">
        <v>42930</v>
      </c>
      <c r="J54" s="91" t="str">
        <f>IF(AND(NOT(OR(G54="",G54="Ø")),H54=""),"In Progress",IF(AND(NOT(OR(H54="Ø",H54="")),NOT(OR(G54="Ø",G54=""))),"Completed",IF(AND(NOT(A54=""),NOT(OR(D54="",D54="???")),G54=""),"Waiting",IF(D54="???","Waiting",""))))</f>
        <v>Completed</v>
      </c>
      <c r="K54" s="107"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07" t="s">
        <v>0</v>
      </c>
      <c r="M54" s="4" t="s">
        <v>1682</v>
      </c>
      <c r="N54" s="111" t="s">
        <v>25</v>
      </c>
      <c r="O54" s="107" t="s">
        <v>1683</v>
      </c>
    </row>
    <row r="55" spans="1:15">
      <c r="A55" s="107"/>
      <c r="B55" s="107"/>
      <c r="C55" s="107"/>
      <c r="D55" s="81" t="s">
        <v>187</v>
      </c>
      <c r="E55" s="81" t="s">
        <v>24</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2017-05-04_G-027_MW</v>
      </c>
      <c r="G55" s="85">
        <v>42916</v>
      </c>
      <c r="H55" s="67">
        <v>42916</v>
      </c>
      <c r="I55" s="107"/>
      <c r="J55" s="91" t="str">
        <f>IF(AND(NOT(OR(G55="",G55="Ø")),H55=""),"In Progress",IF(AND(NOT(OR(H55="Ø",H55="")),NOT(OR(G55="Ø",G55=""))),"Completed",IF(AND(NOT(A54=""),NOT(OR(D55="",D55="???")),G55=""),"Waiting",IF(D55="???","Waiting",""))))</f>
        <v>Completed</v>
      </c>
      <c r="K55" s="107"/>
      <c r="L55" s="107"/>
      <c r="M55" s="4" t="s">
        <v>1684</v>
      </c>
      <c r="N55" s="111"/>
      <c r="O55" s="107"/>
    </row>
    <row r="56" spans="1:15">
      <c r="A56" s="107" t="s">
        <v>1685</v>
      </c>
      <c r="B56" s="109" t="s">
        <v>1686</v>
      </c>
      <c r="C56" s="107" t="s">
        <v>1167</v>
      </c>
      <c r="D56" s="81" t="s">
        <v>161</v>
      </c>
      <c r="E56" s="81" t="s">
        <v>1442</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2017-05-04_G-028_SA_BD</v>
      </c>
      <c r="G56" s="85">
        <v>42908</v>
      </c>
      <c r="H56" s="67" t="s">
        <v>51</v>
      </c>
      <c r="I56" s="107" t="str">
        <f>IF(AND(NOT(OR(H56="",H56="Ø")),NOT(OR(H57="",H57="Ø"))),"Needs to be Split","")</f>
        <v/>
      </c>
      <c r="J56" s="91" t="s">
        <v>2</v>
      </c>
      <c r="K56" s="107" t="s">
        <v>2</v>
      </c>
      <c r="L56" s="107" t="s">
        <v>190</v>
      </c>
      <c r="M56" s="4" t="s">
        <v>1687</v>
      </c>
      <c r="N56" s="111" t="str">
        <f>IF(OR(K56="Untraceable",K56="Incomplete"),"No",IF(K56="Completed","In Progress",""))</f>
        <v>No</v>
      </c>
      <c r="O56" s="107"/>
    </row>
    <row r="57" spans="1:15">
      <c r="A57" s="107"/>
      <c r="B57" s="107"/>
      <c r="C57" s="107"/>
      <c r="D57" s="81"/>
      <c r="E57" s="81"/>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5"/>
      <c r="H57" s="67"/>
      <c r="I57" s="107"/>
      <c r="J57" s="91" t="str">
        <f>IF(AND(NOT(OR(G57="",G57="Ø")),H57=""),"In Progress",IF(AND(NOT(OR(H57="Ø",H57="")),NOT(OR(G57="Ø",G57=""))),"Completed",IF(AND(NOT(A56=""),NOT(OR(D57="",D57="???")),G57=""),"Waiting",IF(D57="???","Waiting",""))))</f>
        <v/>
      </c>
      <c r="K57" s="107"/>
      <c r="L57" s="107"/>
      <c r="M57" s="4"/>
      <c r="N57" s="111"/>
      <c r="O57" s="107"/>
    </row>
    <row r="58" spans="1:15">
      <c r="A58" s="107" t="s">
        <v>1688</v>
      </c>
      <c r="B58" s="109" t="s">
        <v>1689</v>
      </c>
      <c r="C58" s="107" t="s">
        <v>1167</v>
      </c>
      <c r="D58" s="81"/>
      <c r="E58" s="81"/>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
      </c>
      <c r="G58" s="85"/>
      <c r="H58" s="67"/>
      <c r="I58" s="107" t="str">
        <f>IF(AND(NOT(OR(H58="",H58="Ø")),NOT(OR(H59="",H59="Ø"))),"Needs to be Split","")</f>
        <v/>
      </c>
      <c r="J58" s="91" t="s">
        <v>1</v>
      </c>
      <c r="K58" s="107"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Untraceable</v>
      </c>
      <c r="L58" s="107" t="str">
        <f>IF(OR(K58="Untraceable"),"Ignore",IF(OR(K58="Incomplete",K58="Completed"),"Waiting",IF(OR(K58="Waiting",K58="In Progress",K58="Review",K58="Other"),"HOLD","")))</f>
        <v>Ignore</v>
      </c>
      <c r="M58" s="4"/>
      <c r="N58" s="111" t="str">
        <f>IF(OR(K58="Untraceable",K58="Incomplete"),"No",IF(K58="Completed","In Progress",""))</f>
        <v>No</v>
      </c>
      <c r="O58" s="107"/>
    </row>
    <row r="59" spans="1:15">
      <c r="A59" s="107"/>
      <c r="B59" s="107"/>
      <c r="C59" s="107"/>
      <c r="D59" s="81" t="str">
        <f>IF(AND(NOT(A58=""),NOT(J58="Untraceable")),"???","")</f>
        <v/>
      </c>
      <c r="E59" s="81"/>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
      </c>
      <c r="G59" s="85"/>
      <c r="H59" s="67"/>
      <c r="I59" s="107"/>
      <c r="J59" s="91" t="str">
        <f>IF(AND(NOT(OR(G59="",G59="Ø")),H59=""),"In Progress",IF(AND(NOT(OR(H59="Ø",H59="")),NOT(OR(G59="Ø",G59=""))),"Completed",IF(AND(NOT(A58=""),NOT(OR(D59="",D59="???")),G59=""),"Waiting",IF(D59="???","Waiting",""))))</f>
        <v/>
      </c>
      <c r="K59" s="107"/>
      <c r="L59" s="107"/>
      <c r="M59" s="4"/>
      <c r="N59" s="111"/>
      <c r="O59" s="107"/>
    </row>
    <row r="60" spans="1:15">
      <c r="A60" s="107" t="s">
        <v>1690</v>
      </c>
      <c r="B60" s="109" t="s">
        <v>1691</v>
      </c>
      <c r="C60" s="107" t="s">
        <v>1429</v>
      </c>
      <c r="D60" s="81" t="s">
        <v>32</v>
      </c>
      <c r="E60" s="81" t="s">
        <v>1442</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2017-05-04_G-030_SA_AZ</v>
      </c>
      <c r="G60" s="85">
        <v>42909</v>
      </c>
      <c r="H60" s="67">
        <v>42909</v>
      </c>
      <c r="I60" s="107" t="s">
        <v>51</v>
      </c>
      <c r="J60" s="91" t="s">
        <v>2</v>
      </c>
      <c r="K60" s="107"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Incomplete</v>
      </c>
      <c r="L60" s="107" t="s">
        <v>190</v>
      </c>
      <c r="M60" s="4"/>
      <c r="N60" s="111" t="str">
        <f>IF(OR(K60="Untraceable",K60="Incomplete"),"No",IF(K60="Completed","In Progress",""))</f>
        <v>No</v>
      </c>
      <c r="O60" s="107"/>
    </row>
    <row r="61" spans="1:15">
      <c r="A61" s="107"/>
      <c r="B61" s="107"/>
      <c r="C61" s="107"/>
      <c r="D61" s="81" t="s">
        <v>161</v>
      </c>
      <c r="E61" s="81" t="s">
        <v>1404</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2017-05-04_G-030_SA_BD</v>
      </c>
      <c r="G61" s="85">
        <v>42957</v>
      </c>
      <c r="H61" s="67">
        <v>42957</v>
      </c>
      <c r="I61" s="107"/>
      <c r="J61" s="91" t="s">
        <v>2</v>
      </c>
      <c r="K61" s="107"/>
      <c r="L61" s="107"/>
      <c r="M61" s="4" t="s">
        <v>1692</v>
      </c>
      <c r="N61" s="111"/>
      <c r="O61" s="107"/>
    </row>
    <row r="62" spans="1:15">
      <c r="A62" s="107" t="s">
        <v>1693</v>
      </c>
      <c r="B62" s="109" t="s">
        <v>1694</v>
      </c>
      <c r="C62" s="107" t="s">
        <v>1167</v>
      </c>
      <c r="D62" s="81" t="s">
        <v>113</v>
      </c>
      <c r="E62" s="81" t="s">
        <v>1442</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2017-05-04_G-031_SA_DR</v>
      </c>
      <c r="G62" s="85">
        <v>42912</v>
      </c>
      <c r="H62" s="67">
        <v>42915</v>
      </c>
      <c r="I62" s="106">
        <v>42963</v>
      </c>
      <c r="J62" s="91" t="str">
        <f>IF(AND(NOT(OR(G62="",G62="Ø")),H62=""),"In Progress",IF(AND(NOT(OR(H62="Ø",H62="")),NOT(OR(G62="Ø",G62=""))),"Completed",IF(AND(NOT(A62=""),NOT(OR(D62="",D62="???")),G62=""),"Waiting",IF(D62="???","Waiting",""))))</f>
        <v>Completed</v>
      </c>
      <c r="K62" s="107" t="s">
        <v>0</v>
      </c>
      <c r="L62" s="107" t="s">
        <v>0</v>
      </c>
      <c r="M62" s="4" t="s">
        <v>1695</v>
      </c>
      <c r="N62" s="111" t="s">
        <v>25</v>
      </c>
      <c r="O62" s="107" t="s">
        <v>1696</v>
      </c>
    </row>
    <row r="63" spans="1:15">
      <c r="A63" s="107"/>
      <c r="B63" s="107"/>
      <c r="C63" s="107"/>
      <c r="D63" s="81" t="s">
        <v>187</v>
      </c>
      <c r="E63" s="81" t="s">
        <v>1404</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2017-05-04_G-031_SA_MW</v>
      </c>
      <c r="G63" s="85">
        <v>42957</v>
      </c>
      <c r="H63" s="67">
        <v>42957</v>
      </c>
      <c r="I63" s="107"/>
      <c r="J63" s="91" t="str">
        <f>IF(AND(NOT(OR(G63="",G63="Ø")),H63=""),"In Progress",IF(AND(NOT(OR(H63="Ø",H63="")),NOT(OR(G63="Ø",G63=""))),"Completed",IF(AND(NOT(A62=""),NOT(OR(D63="",D63="???")),G63=""),"Waiting",IF(D63="???","Waiting",""))))</f>
        <v>Completed</v>
      </c>
      <c r="K63" s="107"/>
      <c r="L63" s="107"/>
      <c r="M63" s="4"/>
      <c r="N63" s="111"/>
      <c r="O63" s="107"/>
    </row>
    <row r="64" spans="1:15">
      <c r="A64" s="107" t="s">
        <v>1697</v>
      </c>
      <c r="B64" s="109" t="s">
        <v>1698</v>
      </c>
      <c r="C64" s="107" t="s">
        <v>1699</v>
      </c>
      <c r="D64" s="81" t="s">
        <v>23</v>
      </c>
      <c r="E64" s="81"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2017-05-04_G-032_CA</v>
      </c>
      <c r="G64" s="85">
        <v>42903</v>
      </c>
      <c r="H64" s="67">
        <v>42906</v>
      </c>
      <c r="I64" s="106">
        <v>42928</v>
      </c>
      <c r="J64" s="91" t="str">
        <f>IF(AND(NOT(OR(G64="",G64="Ø")),H64=""),"In Progress",IF(AND(NOT(OR(H64="Ø",H64="")),NOT(OR(G64="Ø",G64=""))),"Completed",IF(AND(NOT(A64=""),NOT(OR(D64="",D64="???")),G64=""),"Waiting",IF(D64="???","Waiting",""))))</f>
        <v>Completed</v>
      </c>
      <c r="K64" s="107" t="s">
        <v>0</v>
      </c>
      <c r="L64" s="107" t="s">
        <v>0</v>
      </c>
      <c r="M64" s="4" t="s">
        <v>1700</v>
      </c>
      <c r="N64" s="111" t="s">
        <v>25</v>
      </c>
      <c r="O64" s="107" t="s">
        <v>1701</v>
      </c>
    </row>
    <row r="65" spans="1:15">
      <c r="A65" s="107"/>
      <c r="B65" s="107"/>
      <c r="C65" s="107"/>
      <c r="D65" s="81" t="s">
        <v>32</v>
      </c>
      <c r="E65" s="81" t="s">
        <v>1404</v>
      </c>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2017-05-04_G-032_SA_AZ</v>
      </c>
      <c r="G65" s="85">
        <v>42922</v>
      </c>
      <c r="H65" s="67">
        <v>42927</v>
      </c>
      <c r="I65" s="107"/>
      <c r="J65" s="91" t="str">
        <f>IF(AND(NOT(OR(G65="",G65="Ø")),H65=""),"In Progress",IF(AND(NOT(OR(H65="Ø",H65="")),NOT(OR(G65="Ø",G65=""))),"Completed",IF(AND(NOT(A64=""),NOT(OR(D65="",D65="???")),G65=""),"Waiting",IF(D65="???","Waiting",""))))</f>
        <v>Completed</v>
      </c>
      <c r="K65" s="107"/>
      <c r="L65" s="107"/>
      <c r="M65" s="4" t="s">
        <v>1702</v>
      </c>
      <c r="N65" s="111"/>
      <c r="O65" s="107"/>
    </row>
    <row r="66" spans="1:15">
      <c r="A66" s="107" t="s">
        <v>1703</v>
      </c>
      <c r="B66" s="109" t="s">
        <v>1704</v>
      </c>
      <c r="C66" s="107" t="s">
        <v>1052</v>
      </c>
      <c r="D66" s="81" t="s">
        <v>161</v>
      </c>
      <c r="E66" s="81" t="s">
        <v>1442</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2017-05-04_G-033_SA_BD</v>
      </c>
      <c r="G66" s="85">
        <v>42908</v>
      </c>
      <c r="H66" s="67" t="s">
        <v>51</v>
      </c>
      <c r="I66" s="107" t="str">
        <f>IF(AND(NOT(OR(H66="",H66="Ø")),NOT(OR(H67="",H67="Ø"))),"Needs to be Split","")</f>
        <v/>
      </c>
      <c r="J66" s="91" t="s">
        <v>2</v>
      </c>
      <c r="K66" s="107" t="s">
        <v>2</v>
      </c>
      <c r="L66" s="107" t="s">
        <v>190</v>
      </c>
      <c r="M66" s="4"/>
      <c r="N66" s="111" t="str">
        <f>IF(OR(K66="Untraceable",K66="Incomplete"),"No",IF(K66="Completed","In Progress",""))</f>
        <v>No</v>
      </c>
      <c r="O66" s="107"/>
    </row>
    <row r="67" spans="1:15">
      <c r="A67" s="107"/>
      <c r="B67" s="107"/>
      <c r="C67" s="107"/>
      <c r="D67" s="81"/>
      <c r="E67" s="81"/>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
      </c>
      <c r="G67" s="85"/>
      <c r="H67" s="67"/>
      <c r="I67" s="107"/>
      <c r="J67" s="91" t="str">
        <f>IF(AND(NOT(OR(G67="",G67="Ø")),H67=""),"In Progress",IF(AND(NOT(OR(H67="Ø",H67="")),NOT(OR(G67="Ø",G67=""))),"Completed",IF(AND(NOT(A66=""),NOT(OR(D67="",D67="???")),G67=""),"Waiting",IF(D67="???","Waiting",""))))</f>
        <v/>
      </c>
      <c r="K67" s="107"/>
      <c r="L67" s="107"/>
      <c r="M67" s="4"/>
      <c r="N67" s="111"/>
      <c r="O67" s="107"/>
    </row>
    <row r="68" spans="1:15">
      <c r="A68" s="107" t="s">
        <v>1705</v>
      </c>
      <c r="B68" s="115" t="s">
        <v>1706</v>
      </c>
      <c r="C68" s="107" t="s">
        <v>1052</v>
      </c>
      <c r="D68" s="81" t="s">
        <v>161</v>
      </c>
      <c r="E68" s="81" t="s">
        <v>1442</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2017-05-04_G-034_SA_BD</v>
      </c>
      <c r="G68" s="85">
        <v>42907</v>
      </c>
      <c r="H68" s="67">
        <v>42908</v>
      </c>
      <c r="I68" s="106">
        <v>42928</v>
      </c>
      <c r="J68" s="91" t="str">
        <f>IF(AND(NOT(OR(G68="",G68="Ø")),H68=""),"In Progress",IF(AND(NOT(OR(H68="Ø",H68="")),NOT(OR(G68="Ø",G68=""))),"Completed",IF(AND(NOT(A68=""),NOT(OR(D68="",D68="???")),G68=""),"Waiting",IF(D68="???","Waiting",""))))</f>
        <v>Completed</v>
      </c>
      <c r="K68" s="107"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07" t="s">
        <v>0</v>
      </c>
      <c r="M68" s="4" t="s">
        <v>1707</v>
      </c>
      <c r="N68" s="111" t="s">
        <v>25</v>
      </c>
      <c r="O68" s="107" t="s">
        <v>1708</v>
      </c>
    </row>
    <row r="69" spans="1:15">
      <c r="A69" s="107"/>
      <c r="B69" s="116"/>
      <c r="C69" s="107"/>
      <c r="D69" s="81" t="s">
        <v>187</v>
      </c>
      <c r="E69" s="81" t="s">
        <v>24</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2017-05-04_G-034_MW</v>
      </c>
      <c r="G69" s="85">
        <v>42916</v>
      </c>
      <c r="H69" s="67">
        <v>42926</v>
      </c>
      <c r="I69" s="107"/>
      <c r="J69" s="91" t="str">
        <f>IF(AND(NOT(OR(G69="",G69="Ø")),H69=""),"In Progress",IF(AND(NOT(OR(H69="Ø",H69="")),NOT(OR(G69="Ø",G69=""))),"Completed",IF(AND(NOT(A68=""),NOT(OR(D69="",D69="???")),G69=""),"Waiting",IF(D69="???","Waiting",""))))</f>
        <v>Completed</v>
      </c>
      <c r="K69" s="107"/>
      <c r="L69" s="107"/>
      <c r="M69" s="4"/>
      <c r="N69" s="111"/>
      <c r="O69" s="107"/>
    </row>
    <row r="70" spans="1:15">
      <c r="A70" s="117" t="s">
        <v>1709</v>
      </c>
      <c r="B70" s="115" t="s">
        <v>1710</v>
      </c>
      <c r="C70" s="117"/>
      <c r="D70" s="81" t="s">
        <v>32</v>
      </c>
      <c r="E70" s="81"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2017-05-04_G-035_AZ</v>
      </c>
      <c r="G70" s="85">
        <v>42905</v>
      </c>
      <c r="H70" s="67">
        <v>42906</v>
      </c>
      <c r="I70" s="106">
        <v>42930</v>
      </c>
      <c r="J70" s="91" t="str">
        <f>IF(AND(NOT(OR(G70="",G70="Ø")),H70=""),"In Progress",IF(AND(NOT(OR(H70="Ø",H70="")),NOT(OR(G70="Ø",G70=""))),"Completed",IF(AND(NOT(A70=""),NOT(OR(D70="",D70="???")),G70=""),"Waiting",IF(D70="???","Waiting",""))))</f>
        <v>Completed</v>
      </c>
      <c r="K70" s="117"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Completed</v>
      </c>
      <c r="L70" s="117" t="s">
        <v>0</v>
      </c>
      <c r="M70" s="4"/>
      <c r="N70" s="111" t="s">
        <v>25</v>
      </c>
      <c r="O70" s="107" t="s">
        <v>1711</v>
      </c>
    </row>
    <row r="71" spans="1:15">
      <c r="A71" s="118"/>
      <c r="B71" s="116"/>
      <c r="C71" s="118"/>
      <c r="D71" s="81" t="s">
        <v>23</v>
      </c>
      <c r="E71" s="81" t="s">
        <v>1442</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2017-05-04_G-035_SA_CA</v>
      </c>
      <c r="G71" s="85">
        <v>42921</v>
      </c>
      <c r="H71" s="67">
        <v>42922</v>
      </c>
      <c r="I71" s="117"/>
      <c r="J71" s="91" t="str">
        <f>IF(AND(NOT(OR(G71="",G71="Ø")),H71=""),"In Progress",IF(AND(NOT(OR(H71="Ø",H71="")),NOT(OR(G71="Ø",G71=""))),"Completed",IF(AND(NOT(A70=""),NOT(OR(D71="",D71="???")),G71=""),"Waiting",IF(D71="???","Waiting",""))))</f>
        <v>Completed</v>
      </c>
      <c r="K71" s="118"/>
      <c r="L71" s="118"/>
      <c r="M71" s="4" t="s">
        <v>1712</v>
      </c>
      <c r="N71" s="111"/>
      <c r="O71" s="107"/>
    </row>
    <row r="72" spans="1:15">
      <c r="A72" s="107" t="s">
        <v>1713</v>
      </c>
      <c r="B72" s="109" t="s">
        <v>1714</v>
      </c>
      <c r="C72" s="107"/>
      <c r="D72" s="81" t="s">
        <v>32</v>
      </c>
      <c r="E72" s="81"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2017-05-04_G-036_AZ</v>
      </c>
      <c r="G72" s="85">
        <v>42905</v>
      </c>
      <c r="H72" s="67">
        <v>42905</v>
      </c>
      <c r="I72" s="107" t="s">
        <v>51</v>
      </c>
      <c r="J72" s="91" t="s">
        <v>2</v>
      </c>
      <c r="K72" s="107" t="s">
        <v>2</v>
      </c>
      <c r="L72" s="107" t="s">
        <v>190</v>
      </c>
      <c r="M72" s="4" t="s">
        <v>1715</v>
      </c>
      <c r="N72" s="111" t="str">
        <f>IF(OR(K72="Untraceable",K72="Incomplete"),"No",IF(K72="Completed","In Progress",""))</f>
        <v>No</v>
      </c>
      <c r="O72" s="107"/>
    </row>
    <row r="73" spans="1:15">
      <c r="A73" s="107"/>
      <c r="B73" s="107"/>
      <c r="C73" s="107"/>
      <c r="D73" s="81" t="s">
        <v>161</v>
      </c>
      <c r="E73" s="81" t="s">
        <v>1404</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2017-05-04_G-036_SA_BD</v>
      </c>
      <c r="G73" s="85">
        <v>42957</v>
      </c>
      <c r="H73" s="67">
        <v>42957</v>
      </c>
      <c r="I73" s="117"/>
      <c r="J73" s="91" t="s">
        <v>2</v>
      </c>
      <c r="K73" s="107"/>
      <c r="L73" s="107"/>
      <c r="M73" s="4" t="s">
        <v>1716</v>
      </c>
      <c r="N73" s="111"/>
      <c r="O73" s="107"/>
    </row>
    <row r="74" spans="1:15">
      <c r="A74" s="107" t="s">
        <v>1717</v>
      </c>
      <c r="B74" s="115" t="s">
        <v>1718</v>
      </c>
      <c r="C74" s="117"/>
      <c r="D74" s="81" t="s">
        <v>187</v>
      </c>
      <c r="E74" s="81"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2017-05-04_G-037_MW</v>
      </c>
      <c r="G74" s="85">
        <v>42905</v>
      </c>
      <c r="H74" s="67">
        <v>42908</v>
      </c>
      <c r="I74" s="106">
        <v>42929</v>
      </c>
      <c r="J74" s="91" t="str">
        <f>IF(AND(NOT(OR(G74="",G74="Ø")),H74=""),"In Progress",IF(AND(NOT(OR(H74="Ø",H74="")),NOT(OR(G74="Ø",G74=""))),"Completed",IF(AND(NOT(A74=""),NOT(OR(D74="",D74="???")),G74=""),"Waiting",IF(D74="???","Waiting",""))))</f>
        <v>Completed</v>
      </c>
      <c r="K74" s="107"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07" t="s">
        <v>0</v>
      </c>
      <c r="M74" s="4" t="s">
        <v>1719</v>
      </c>
      <c r="N74" s="111" t="s">
        <v>25</v>
      </c>
      <c r="O74" s="107" t="s">
        <v>1720</v>
      </c>
    </row>
    <row r="75" spans="1:15">
      <c r="A75" s="107"/>
      <c r="B75" s="116"/>
      <c r="C75" s="118"/>
      <c r="D75" s="81" t="s">
        <v>23</v>
      </c>
      <c r="E75" s="81" t="s">
        <v>1442</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2017-05-04_G-037_SA_CA</v>
      </c>
      <c r="G75" s="85">
        <v>42907</v>
      </c>
      <c r="H75" s="67">
        <v>42907</v>
      </c>
      <c r="I75" s="107"/>
      <c r="J75" s="91" t="str">
        <f>IF(AND(NOT(OR(G75="",G75="Ø")),H75=""),"In Progress",IF(AND(NOT(OR(H75="Ø",H75="")),NOT(OR(G75="Ø",G75=""))),"Completed",IF(AND(NOT(A74=""),NOT(OR(D75="",D75="???")),G75=""),"Waiting",IF(D75="???","Waiting",""))))</f>
        <v>Completed</v>
      </c>
      <c r="K75" s="107"/>
      <c r="L75" s="107"/>
      <c r="M75" s="4" t="s">
        <v>1721</v>
      </c>
      <c r="N75" s="111"/>
      <c r="O75" s="107"/>
    </row>
    <row r="76" spans="1:15">
      <c r="A76" s="107" t="s">
        <v>1722</v>
      </c>
      <c r="B76" s="109" t="s">
        <v>1723</v>
      </c>
      <c r="C76" s="107" t="s">
        <v>669</v>
      </c>
      <c r="D76" s="81" t="s">
        <v>113</v>
      </c>
      <c r="E76" s="81"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2017-05-04_G-038_DR</v>
      </c>
      <c r="G76" s="85">
        <v>42907</v>
      </c>
      <c r="H76" s="67">
        <v>42908</v>
      </c>
      <c r="I76" s="118"/>
      <c r="J76" s="91" t="str">
        <f>IF(AND(NOT(OR(G76="",G76="Ø")),H76=""),"In Progress",IF(AND(NOT(OR(H76="Ø",H76="")),NOT(OR(G76="Ø",G76=""))),"Completed",IF(AND(NOT(A76=""),NOT(OR(D76="",D76="???")),G76=""),"Waiting",IF(D76="???","Waiting",""))))</f>
        <v>Completed</v>
      </c>
      <c r="K76" s="107" t="s">
        <v>0</v>
      </c>
      <c r="L76" s="107" t="s">
        <v>0</v>
      </c>
      <c r="M76" s="4" t="s">
        <v>1724</v>
      </c>
      <c r="N76" s="111" t="s">
        <v>25</v>
      </c>
      <c r="O76" s="107" t="s">
        <v>1725</v>
      </c>
    </row>
    <row r="77" spans="1:15">
      <c r="A77" s="107"/>
      <c r="B77" s="107"/>
      <c r="C77" s="107"/>
      <c r="D77" s="81" t="s">
        <v>23</v>
      </c>
      <c r="E77" s="81" t="s">
        <v>1404</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2017-05-04_G-038_SA_CA</v>
      </c>
      <c r="G77" s="85">
        <v>42926</v>
      </c>
      <c r="H77" s="67">
        <v>42926</v>
      </c>
      <c r="I77" s="107"/>
      <c r="J77" s="91" t="str">
        <f>IF(AND(NOT(OR(G77="",G77="Ø")),H77=""),"In Progress",IF(AND(NOT(OR(H77="Ø",H77="")),NOT(OR(G77="Ø",G77=""))),"Completed",IF(AND(NOT(A76=""),NOT(OR(D77="",D77="???")),G77=""),"Waiting",IF(D77="???","Waiting",""))))</f>
        <v>Completed</v>
      </c>
      <c r="K77" s="107"/>
      <c r="L77" s="107"/>
      <c r="M77" s="4" t="s">
        <v>1726</v>
      </c>
      <c r="N77" s="111"/>
      <c r="O77" s="107"/>
    </row>
    <row r="78" spans="1:15">
      <c r="A78" s="107" t="s">
        <v>1727</v>
      </c>
      <c r="B78" s="109" t="s">
        <v>1728</v>
      </c>
      <c r="C78" s="107" t="s">
        <v>669</v>
      </c>
      <c r="D78" s="81" t="s">
        <v>30</v>
      </c>
      <c r="E78" s="81" t="s">
        <v>1442</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2017-05-04_G-039_SA_PB</v>
      </c>
      <c r="G78" s="85">
        <v>42915</v>
      </c>
      <c r="H78" s="67">
        <v>42916</v>
      </c>
      <c r="I78" s="106">
        <v>42929</v>
      </c>
      <c r="J78" s="91" t="str">
        <f>IF(AND(NOT(OR(G78="",G78="Ø")),H78=""),"In Progress",IF(AND(NOT(OR(H78="Ø",H78="")),NOT(OR(G78="Ø",G78=""))),"Completed",IF(AND(NOT(A78=""),NOT(OR(D78="",D78="???")),G78=""),"Waiting",IF(D78="???","Waiting",""))))</f>
        <v>Completed</v>
      </c>
      <c r="K78" s="107"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Completed</v>
      </c>
      <c r="L78" s="107" t="s">
        <v>0</v>
      </c>
      <c r="M78" s="4" t="s">
        <v>1729</v>
      </c>
      <c r="N78" s="111" t="s">
        <v>25</v>
      </c>
      <c r="O78" s="107" t="s">
        <v>1730</v>
      </c>
    </row>
    <row r="79" spans="1:15">
      <c r="A79" s="107"/>
      <c r="B79" s="107"/>
      <c r="C79" s="107"/>
      <c r="D79" s="81" t="s">
        <v>32</v>
      </c>
      <c r="E79" s="81" t="s">
        <v>1731</v>
      </c>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2017-05-04_G-039_AZ</v>
      </c>
      <c r="G79" s="85">
        <v>42927</v>
      </c>
      <c r="H79" s="67">
        <v>42928</v>
      </c>
      <c r="I79" s="107"/>
      <c r="J79" s="91" t="str">
        <f>IF(AND(NOT(OR(G79="",G79="Ø")),H79=""),"In Progress",IF(AND(NOT(OR(H79="Ø",H79="")),NOT(OR(G79="Ø",G79=""))),"Completed",IF(AND(NOT(A78=""),NOT(OR(D79="",D79="???")),G79=""),"Waiting",IF(D79="???","Waiting",""))))</f>
        <v>Completed</v>
      </c>
      <c r="K79" s="107"/>
      <c r="L79" s="107"/>
      <c r="M79" s="4"/>
      <c r="N79" s="111"/>
      <c r="O79" s="107"/>
    </row>
    <row r="80" spans="1:15">
      <c r="A80" s="107" t="s">
        <v>1732</v>
      </c>
      <c r="B80" s="115" t="s">
        <v>1733</v>
      </c>
      <c r="C80" s="107" t="s">
        <v>669</v>
      </c>
      <c r="D80" s="81" t="s">
        <v>30</v>
      </c>
      <c r="E80" s="81" t="s">
        <v>1442</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2017-05-04_G-040_SA_PB</v>
      </c>
      <c r="G80" s="85">
        <v>42908</v>
      </c>
      <c r="H80" s="67">
        <v>42909</v>
      </c>
      <c r="I80" s="106">
        <v>42963</v>
      </c>
      <c r="J80" s="91" t="str">
        <f>IF(AND(NOT(OR(G80="",G80="Ø")),H80=""),"In Progress",IF(AND(NOT(OR(H80="Ø",H80="")),NOT(OR(G80="Ø",G80=""))),"Completed",IF(AND(NOT(A80=""),NOT(OR(D80="",D80="???")),G80=""),"Waiting",IF(D80="???","Waiting",""))))</f>
        <v>Completed</v>
      </c>
      <c r="K80" s="107"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Completed</v>
      </c>
      <c r="L80" s="107" t="s">
        <v>0</v>
      </c>
      <c r="M80" s="4" t="s">
        <v>1734</v>
      </c>
      <c r="N80" s="111" t="s">
        <v>25</v>
      </c>
      <c r="O80" s="107" t="s">
        <v>1735</v>
      </c>
    </row>
    <row r="81" spans="1:15">
      <c r="A81" s="107"/>
      <c r="B81" s="116"/>
      <c r="C81" s="107"/>
      <c r="D81" s="81" t="s">
        <v>32</v>
      </c>
      <c r="E81" s="81" t="s">
        <v>1731</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2017-05-04_G-040_AZ</v>
      </c>
      <c r="G81" s="85">
        <v>42957</v>
      </c>
      <c r="H81" s="67">
        <v>42958</v>
      </c>
      <c r="I81" s="107"/>
      <c r="J81" s="91" t="str">
        <f>IF(AND(NOT(OR(G81="",G81="Ø")),H81=""),"In Progress",IF(AND(NOT(OR(H81="Ø",H81="")),NOT(OR(G81="Ø",G81=""))),"Completed",IF(AND(NOT(A80=""),NOT(OR(D81="",D81="???")),G81=""),"Waiting",IF(D81="???","Waiting",""))))</f>
        <v>Completed</v>
      </c>
      <c r="K81" s="107"/>
      <c r="L81" s="107"/>
      <c r="M81" s="4"/>
      <c r="N81" s="111"/>
      <c r="O81" s="107"/>
    </row>
    <row r="82" spans="1:15">
      <c r="A82" s="107" t="s">
        <v>1736</v>
      </c>
      <c r="B82" s="109" t="s">
        <v>1737</v>
      </c>
      <c r="C82" s="107" t="s">
        <v>669</v>
      </c>
      <c r="D82" s="81" t="s">
        <v>113</v>
      </c>
      <c r="E82" s="81"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2017-05-04_G-041_DR</v>
      </c>
      <c r="G82" s="85">
        <v>42921</v>
      </c>
      <c r="H82" s="67" t="s">
        <v>51</v>
      </c>
      <c r="I82" s="107" t="str">
        <f>IF(AND(NOT(OR(H82="",H82="Ø")),NOT(OR(H83="",H83="Ø"))),"Needs to be Split","")</f>
        <v/>
      </c>
      <c r="J82" s="91" t="s">
        <v>2</v>
      </c>
      <c r="K82" s="107"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Untraceable</v>
      </c>
      <c r="L82" s="107" t="str">
        <f>IF(OR(K82="Untraceable"),"Ignore",IF(OR(K82="Incomplete",K82="Completed"),"Waiting",IF(OR(K82="Waiting",K82="In Progress",K82="Review",K82="Other"),"HOLD","")))</f>
        <v>Ignore</v>
      </c>
      <c r="M82" s="4" t="s">
        <v>1738</v>
      </c>
      <c r="N82" s="111" t="str">
        <f>IF(OR(K82="Untraceable",K82="Incomplete"),"No",IF(K82="Completed","In Progress",""))</f>
        <v>No</v>
      </c>
      <c r="O82" s="107"/>
    </row>
    <row r="83" spans="1:15">
      <c r="A83" s="107"/>
      <c r="B83" s="107"/>
      <c r="C83" s="107"/>
      <c r="D83" s="81" t="s">
        <v>161</v>
      </c>
      <c r="E83" s="81" t="s">
        <v>1404</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2017-05-04_G-041_SA_BD</v>
      </c>
      <c r="G83" s="85">
        <v>42957</v>
      </c>
      <c r="H83" s="67" t="s">
        <v>51</v>
      </c>
      <c r="I83" s="107"/>
      <c r="J83" s="91" t="s">
        <v>1</v>
      </c>
      <c r="K83" s="107"/>
      <c r="L83" s="107"/>
      <c r="M83" s="4"/>
      <c r="N83" s="111"/>
      <c r="O83" s="107"/>
    </row>
    <row r="84" spans="1:15">
      <c r="A84" s="107" t="s">
        <v>1739</v>
      </c>
      <c r="B84" s="109" t="s">
        <v>1740</v>
      </c>
      <c r="C84" s="107" t="s">
        <v>669</v>
      </c>
      <c r="D84" s="81" t="s">
        <v>23</v>
      </c>
      <c r="E84" s="81"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2017-05-04_G-042_CA</v>
      </c>
      <c r="G84" s="85">
        <v>42909</v>
      </c>
      <c r="H84" s="67">
        <v>42912</v>
      </c>
      <c r="I84" s="107"/>
      <c r="J84" s="91" t="str">
        <f>IF(AND(NOT(OR(G84="",G84="Ø")),H84=""),"In Progress",IF(AND(NOT(OR(H84="Ø",H84="")),NOT(OR(G84="Ø",G84=""))),"Completed",IF(AND(NOT(A84=""),NOT(OR(D84="",D84="???")),G84=""),"Waiting",IF(D84="???","Waiting",""))))</f>
        <v>Completed</v>
      </c>
      <c r="K84" s="107" t="s">
        <v>0</v>
      </c>
      <c r="L84" s="107" t="s">
        <v>0</v>
      </c>
      <c r="M84" s="4" t="s">
        <v>1741</v>
      </c>
      <c r="N84" s="111" t="s">
        <v>25</v>
      </c>
      <c r="O84" s="107" t="s">
        <v>1742</v>
      </c>
    </row>
    <row r="85" spans="1:15">
      <c r="A85" s="107"/>
      <c r="B85" s="107"/>
      <c r="C85" s="107"/>
      <c r="D85" s="81" t="s">
        <v>113</v>
      </c>
      <c r="E85" s="81" t="s">
        <v>1442</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2017-05-04_G-042_SA_DR</v>
      </c>
      <c r="G85" s="85">
        <v>42927</v>
      </c>
      <c r="H85" s="67">
        <v>42928</v>
      </c>
      <c r="I85" s="107"/>
      <c r="J85" s="91" t="str">
        <f>IF(AND(NOT(OR(G85="",G85="Ø")),H85=""),"In Progress",IF(AND(NOT(OR(H85="Ø",H85="")),NOT(OR(G85="Ø",G85=""))),"Completed",IF(AND(NOT(A84=""),NOT(OR(D85="",D85="???")),G85=""),"Waiting",IF(D85="???","Waiting",""))))</f>
        <v>Completed</v>
      </c>
      <c r="K85" s="107"/>
      <c r="L85" s="107"/>
      <c r="M85" s="4"/>
      <c r="N85" s="111"/>
      <c r="O85" s="107"/>
    </row>
    <row r="86" spans="1:15">
      <c r="A86" s="107" t="s">
        <v>1743</v>
      </c>
      <c r="B86" s="109" t="s">
        <v>1744</v>
      </c>
      <c r="C86" s="107" t="s">
        <v>669</v>
      </c>
      <c r="D86" s="81" t="s">
        <v>30</v>
      </c>
      <c r="E86" s="81" t="s">
        <v>1442</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2017-05-04_G-043_SA_PB</v>
      </c>
      <c r="G86" s="85">
        <v>42912</v>
      </c>
      <c r="H86" s="67">
        <v>42912</v>
      </c>
      <c r="I86" s="107"/>
      <c r="J86" s="91" t="s">
        <v>0</v>
      </c>
      <c r="K86" s="107" t="s">
        <v>2</v>
      </c>
      <c r="L86" s="107" t="s">
        <v>0</v>
      </c>
      <c r="M86" s="4" t="s">
        <v>1745</v>
      </c>
      <c r="N86" s="111" t="str">
        <f>IF(OR(K86="Untraceable",K86="Incomplete"),"No",IF(K86="Completed","In Progress",""))</f>
        <v>No</v>
      </c>
      <c r="O86" s="107"/>
    </row>
    <row r="87" spans="1:15">
      <c r="A87" s="107"/>
      <c r="B87" s="107"/>
      <c r="C87" s="107"/>
      <c r="D87" s="81" t="s">
        <v>23</v>
      </c>
      <c r="E87" s="81" t="s">
        <v>24</v>
      </c>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2017-05-04_G-043_CA</v>
      </c>
      <c r="G87" s="85">
        <v>42926</v>
      </c>
      <c r="H87" s="67">
        <v>42926</v>
      </c>
      <c r="I87" s="107"/>
      <c r="J87" s="91" t="s">
        <v>0</v>
      </c>
      <c r="K87" s="107"/>
      <c r="L87" s="107"/>
      <c r="M87" s="4" t="s">
        <v>1746</v>
      </c>
      <c r="N87" s="111"/>
      <c r="O87" s="107"/>
    </row>
    <row r="88" spans="1:15">
      <c r="A88" s="107" t="s">
        <v>1747</v>
      </c>
      <c r="B88" s="109" t="s">
        <v>1748</v>
      </c>
      <c r="C88" s="107" t="s">
        <v>669</v>
      </c>
      <c r="D88" s="81" t="s">
        <v>113</v>
      </c>
      <c r="E88" s="81" t="s">
        <v>1442</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2017-05-04_G-044_SA_DR</v>
      </c>
      <c r="G88" s="85">
        <v>42909</v>
      </c>
      <c r="H88" s="85">
        <v>42912</v>
      </c>
      <c r="I88" s="120">
        <v>42963</v>
      </c>
      <c r="J88" s="81" t="str">
        <f>IF(AND(NOT(OR(G88="",G88="Ø")),H88=""),"In Progress",IF(AND(NOT(OR(H88="Ø",H88="")),NOT(OR(G88="Ø",G88=""))),"Completed",IF(AND(NOT(A88=""),NOT(OR(D88="",D88="???")),G88=""),"Waiting",IF(D88="???","Waiting",""))))</f>
        <v>Completed</v>
      </c>
      <c r="K88" s="107" t="s">
        <v>0</v>
      </c>
      <c r="L88" s="107" t="s">
        <v>0</v>
      </c>
      <c r="M88" s="4" t="s">
        <v>1749</v>
      </c>
      <c r="N88" s="111" t="s">
        <v>25</v>
      </c>
      <c r="O88" s="107" t="s">
        <v>1750</v>
      </c>
    </row>
    <row r="89" spans="1:15">
      <c r="A89" s="107"/>
      <c r="B89" s="107"/>
      <c r="C89" s="107"/>
      <c r="D89" s="81" t="s">
        <v>161</v>
      </c>
      <c r="E89" s="81" t="s">
        <v>1404</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2017-05-04_G-044_SA_BD</v>
      </c>
      <c r="G89" s="85">
        <v>42957</v>
      </c>
      <c r="H89" s="85">
        <v>42961</v>
      </c>
      <c r="I89" s="107"/>
      <c r="J89" s="81" t="str">
        <f>IF(AND(NOT(OR(G89="",G89="Ø")),H89=""),"In Progress",IF(AND(NOT(OR(H89="Ø",H89="")),NOT(OR(G89="Ø",G89=""))),"Completed",IF(AND(NOT(A88=""),NOT(OR(D89="",D89="???")),G89=""),"Waiting",IF(D89="???","Waiting",""))))</f>
        <v>Completed</v>
      </c>
      <c r="K89" s="107"/>
      <c r="L89" s="107"/>
      <c r="M89" s="4" t="s">
        <v>1751</v>
      </c>
      <c r="N89" s="111"/>
      <c r="O89" s="107"/>
    </row>
    <row r="90" spans="1:15">
      <c r="A90" s="107" t="s">
        <v>1752</v>
      </c>
      <c r="B90" s="109" t="s">
        <v>1753</v>
      </c>
      <c r="C90" s="107" t="s">
        <v>669</v>
      </c>
      <c r="D90" s="81"/>
      <c r="E90" s="81"/>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
      </c>
      <c r="G90" s="85"/>
      <c r="H90" s="85"/>
      <c r="I90" s="107" t="str">
        <f>IF(AND(NOT(OR(H90="",H90="Ø")),NOT(OR(H91="",H91="Ø"))),"Needs to be Split","")</f>
        <v/>
      </c>
      <c r="J90" s="81" t="s">
        <v>1</v>
      </c>
      <c r="K90" s="107"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07" t="str">
        <f>IF(OR(K90="Untraceable"),"Ignore",IF(OR(K90="Incomplete",K90="Completed"),"Waiting",IF(OR(K90="Waiting",K90="In Progress",K90="Review",K90="Other"),"HOLD","")))</f>
        <v>Ignore</v>
      </c>
      <c r="M90" s="4"/>
      <c r="N90" s="111" t="str">
        <f>IF(OR(K90="Untraceable",K90="Incomplete"),"No",IF(K90="Completed","In Progress",""))</f>
        <v>No</v>
      </c>
      <c r="O90" s="107"/>
    </row>
    <row r="91" spans="1:15">
      <c r="A91" s="107"/>
      <c r="B91" s="107"/>
      <c r="C91" s="107"/>
      <c r="D91" s="81" t="str">
        <f>IF(AND(NOT(A90=""),NOT(J90="Untraceable")),"???","")</f>
        <v/>
      </c>
      <c r="E91" s="81"/>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5"/>
      <c r="H91" s="85"/>
      <c r="I91" s="107"/>
      <c r="J91" s="81" t="str">
        <f>IF(AND(NOT(OR(G91="",G91="Ø")),H91=""),"In Progress",IF(AND(NOT(OR(H91="Ø",H91="")),NOT(OR(G91="Ø",G91=""))),"Completed",IF(AND(NOT(A90=""),NOT(OR(D91="",D91="???")),G91=""),"Waiting",IF(D91="???","Waiting",""))))</f>
        <v/>
      </c>
      <c r="K91" s="107"/>
      <c r="L91" s="107"/>
      <c r="M91" s="4"/>
      <c r="N91" s="111"/>
      <c r="O91" s="107"/>
    </row>
    <row r="92" spans="1:15">
      <c r="A92" s="107" t="s">
        <v>1754</v>
      </c>
      <c r="B92" s="109" t="s">
        <v>1755</v>
      </c>
      <c r="C92" s="107" t="s">
        <v>669</v>
      </c>
      <c r="D92" s="81" t="s">
        <v>113</v>
      </c>
      <c r="E92" s="81"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2017-05-04_G-046_DR</v>
      </c>
      <c r="G92" s="85">
        <v>42906</v>
      </c>
      <c r="H92" s="85">
        <v>42907</v>
      </c>
      <c r="I92" s="106">
        <v>42963</v>
      </c>
      <c r="J92" s="81" t="str">
        <f>IF(AND(NOT(OR(G92="",G92="Ø")),H92=""),"In Progress",IF(AND(NOT(OR(H92="Ø",H92="")),NOT(OR(G92="Ø",G92=""))),"Completed",IF(AND(NOT(A92=""),NOT(OR(D92="",D92="???")),G92=""),"Waiting",IF(D92="???","Waiting",""))))</f>
        <v>Completed</v>
      </c>
      <c r="K92" s="107" t="s">
        <v>0</v>
      </c>
      <c r="L92" s="107" t="s">
        <v>0</v>
      </c>
      <c r="M92" s="4" t="s">
        <v>1756</v>
      </c>
      <c r="N92" s="111" t="s">
        <v>25</v>
      </c>
      <c r="O92" s="107" t="s">
        <v>1757</v>
      </c>
    </row>
    <row r="93" spans="1:15">
      <c r="A93" s="107"/>
      <c r="B93" s="107"/>
      <c r="C93" s="107"/>
      <c r="D93" s="81" t="s">
        <v>187</v>
      </c>
      <c r="E93" s="81" t="s">
        <v>1731</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2017-05-04_G-046_MW</v>
      </c>
      <c r="G93" s="85">
        <v>42961</v>
      </c>
      <c r="H93" s="85">
        <v>42962</v>
      </c>
      <c r="I93" s="107"/>
      <c r="J93" s="81" t="str">
        <f>IF(AND(NOT(OR(G93="",G93="Ø")),H93=""),"In Progress",IF(AND(NOT(OR(H93="Ø",H93="")),NOT(OR(G93="Ø",G93=""))),"Completed",IF(AND(NOT(A92=""),NOT(OR(D93="",D93="???")),G93=""),"Waiting",IF(D93="???","Waiting",""))))</f>
        <v>Completed</v>
      </c>
      <c r="K93" s="107"/>
      <c r="L93" s="107"/>
      <c r="M93" s="4"/>
      <c r="N93" s="111"/>
      <c r="O93" s="107"/>
    </row>
    <row r="94" spans="1:15">
      <c r="A94" s="107" t="s">
        <v>1758</v>
      </c>
      <c r="B94" s="109" t="s">
        <v>1759</v>
      </c>
      <c r="C94" s="107" t="s">
        <v>669</v>
      </c>
      <c r="D94" s="81" t="s">
        <v>113</v>
      </c>
      <c r="E94" s="81" t="s">
        <v>1442</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2017-05-04_G-047_SA_DR</v>
      </c>
      <c r="G94" s="85">
        <v>42915</v>
      </c>
      <c r="H94" s="85" t="s">
        <v>51</v>
      </c>
      <c r="I94" s="107" t="str">
        <f>IF(AND(NOT(OR(H94="",H94="Ø")),NOT(OR(H95="",H95="Ø"))),"Needs to be Split","")</f>
        <v/>
      </c>
      <c r="J94" s="81" t="s">
        <v>2</v>
      </c>
      <c r="K94" s="107" t="s">
        <v>2</v>
      </c>
      <c r="L94" s="107" t="s">
        <v>190</v>
      </c>
      <c r="M94" s="4"/>
      <c r="N94" s="111" t="str">
        <f>IF(OR(K94="Untraceable",K94="Incomplete"),"No",IF(K94="Completed","In Progress",""))</f>
        <v>No</v>
      </c>
      <c r="O94" s="107"/>
    </row>
    <row r="95" spans="1:15">
      <c r="A95" s="107"/>
      <c r="B95" s="107"/>
      <c r="C95" s="107"/>
      <c r="D95" s="81"/>
      <c r="E95" s="81"/>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5"/>
      <c r="H95" s="85"/>
      <c r="I95" s="107"/>
      <c r="J95" s="81" t="str">
        <f>IF(AND(NOT(OR(G95="",G95="Ø")),H95=""),"In Progress",IF(AND(NOT(OR(H95="Ø",H95="")),NOT(OR(G95="Ø",G95=""))),"Completed",IF(AND(NOT(A94=""),NOT(OR(D95="",D95="???")),G95=""),"Waiting",IF(D95="???","Waiting",""))))</f>
        <v/>
      </c>
      <c r="K95" s="107"/>
      <c r="L95" s="107"/>
      <c r="M95" s="4"/>
      <c r="N95" s="111"/>
      <c r="O95" s="107"/>
    </row>
    <row r="96" spans="1:15">
      <c r="A96" s="107" t="s">
        <v>1760</v>
      </c>
      <c r="B96" s="109" t="s">
        <v>1761</v>
      </c>
      <c r="C96" s="107" t="s">
        <v>669</v>
      </c>
      <c r="D96" s="81" t="s">
        <v>113</v>
      </c>
      <c r="E96" s="81" t="s">
        <v>1442</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2017-05-04_G-048_SA_DR</v>
      </c>
      <c r="G96" s="85">
        <v>42921</v>
      </c>
      <c r="H96" s="85" t="s">
        <v>51</v>
      </c>
      <c r="I96" s="107" t="str">
        <f>IF(AND(NOT(OR(H96="",H96="Ø")),NOT(OR(H97="",H97="Ø"))),"Needs to be Split","")</f>
        <v/>
      </c>
      <c r="J96" s="81" t="s">
        <v>2</v>
      </c>
      <c r="K96" s="107" t="s">
        <v>2</v>
      </c>
      <c r="L96" s="107" t="s">
        <v>190</v>
      </c>
      <c r="M96" s="4" t="s">
        <v>1762</v>
      </c>
      <c r="N96" s="111" t="str">
        <f>IF(OR(K96="Untraceable",K96="Incomplete"),"No",IF(K96="Completed","In Progress",""))</f>
        <v>No</v>
      </c>
      <c r="O96" s="107"/>
    </row>
    <row r="97" spans="1:15">
      <c r="A97" s="107"/>
      <c r="B97" s="107"/>
      <c r="C97" s="107"/>
      <c r="D97" s="81"/>
      <c r="E97" s="81"/>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5"/>
      <c r="H97" s="85"/>
      <c r="I97" s="107"/>
      <c r="J97" s="81" t="str">
        <f>IF(AND(NOT(OR(G97="",G97="Ø")),H97=""),"In Progress",IF(AND(NOT(OR(H97="Ø",H97="")),NOT(OR(G97="Ø",G97=""))),"Completed",IF(AND(NOT(A96=""),NOT(OR(D97="",D97="???")),G97=""),"Waiting",IF(D97="???","Waiting",""))))</f>
        <v/>
      </c>
      <c r="K97" s="107"/>
      <c r="L97" s="107"/>
      <c r="M97" s="4"/>
      <c r="N97" s="111"/>
      <c r="O97" s="107"/>
    </row>
    <row r="98" spans="1:15">
      <c r="A98" s="107" t="s">
        <v>1763</v>
      </c>
      <c r="B98" s="109" t="s">
        <v>1764</v>
      </c>
      <c r="C98" s="107" t="s">
        <v>669</v>
      </c>
      <c r="D98" s="81" t="s">
        <v>32</v>
      </c>
      <c r="E98" s="81" t="s">
        <v>1442</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2017-05-04_G-049_SA_AZ</v>
      </c>
      <c r="G98" s="85">
        <v>42908</v>
      </c>
      <c r="H98" s="85">
        <v>42909</v>
      </c>
      <c r="I98" s="106">
        <v>42928</v>
      </c>
      <c r="J98" s="81" t="str">
        <f>IF(AND(NOT(OR(G98="",G98="Ø")),H98=""),"In Progress",IF(AND(NOT(OR(H98="Ø",H98="")),NOT(OR(G98="Ø",G98=""))),"Completed",IF(AND(NOT(A98=""),NOT(OR(D98="",D98="???")),G98=""),"Waiting",IF(D98="???","Waiting",""))))</f>
        <v>Completed</v>
      </c>
      <c r="K98" s="107" t="s">
        <v>0</v>
      </c>
      <c r="L98" s="107" t="s">
        <v>0</v>
      </c>
      <c r="M98" s="4" t="s">
        <v>1765</v>
      </c>
      <c r="N98" s="111" t="s">
        <v>25</v>
      </c>
      <c r="O98" s="107" t="s">
        <v>1766</v>
      </c>
    </row>
    <row r="99" spans="1:15">
      <c r="A99" s="107"/>
      <c r="B99" s="107"/>
      <c r="C99" s="107"/>
      <c r="D99" s="81" t="s">
        <v>23</v>
      </c>
      <c r="E99" s="81"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2017-05-04_G-049_CA</v>
      </c>
      <c r="G99" s="85">
        <v>42927</v>
      </c>
      <c r="H99" s="85">
        <v>42928</v>
      </c>
      <c r="I99" s="107"/>
      <c r="J99" s="81" t="str">
        <f>IF(AND(NOT(OR(G99="",G99="Ø")),H99=""),"In Progress",IF(AND(NOT(OR(H99="Ø",H99="")),NOT(OR(G99="Ø",G99=""))),"Completed",IF(AND(NOT(A98=""),NOT(OR(D99="",D99="???")),G99=""),"Waiting",IF(D99="???","Waiting",""))))</f>
        <v>Completed</v>
      </c>
      <c r="K99" s="107"/>
      <c r="L99" s="107"/>
      <c r="M99" s="4"/>
      <c r="N99" s="111"/>
      <c r="O99" s="107"/>
    </row>
    <row r="100" spans="1:15">
      <c r="A100" s="107" t="s">
        <v>1767</v>
      </c>
      <c r="B100" s="109" t="s">
        <v>1768</v>
      </c>
      <c r="C100" s="107" t="s">
        <v>669</v>
      </c>
      <c r="D100" s="81" t="s">
        <v>32</v>
      </c>
      <c r="E100" s="81" t="s">
        <v>1442</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2017-05-04_G-050_SA_AZ</v>
      </c>
      <c r="G100" s="85">
        <v>42907</v>
      </c>
      <c r="H100" s="85">
        <v>42908</v>
      </c>
      <c r="I100" s="106">
        <v>42963</v>
      </c>
      <c r="J100" s="81" t="str">
        <f>IF(AND(NOT(OR(G100="",G100="Ø")),H100=""),"In Progress",IF(AND(NOT(OR(H100="Ø",H100="")),NOT(OR(G100="Ø",G100=""))),"Completed",IF(AND(NOT(A100=""),NOT(OR(D100="",D100="???")),G100=""),"Waiting",IF(D100="???","Waiting",""))))</f>
        <v>Completed</v>
      </c>
      <c r="K100" s="107" t="str">
        <f>IF(AND(NOT(OR(H100="Ø",H100="")),I100="Split"),"In Progress",IF(AND(NOT(OR(H100="Ø",H100="")),I100="Needs to be Split"),"Waiting",IF(AND(J100="Review",J101="Review"),"Review",IF(OR(AND(J100="Review",J101="Incomplete"),AND(J100="Incomplete",J101="Review")),"Review",IF(OR(AND(J100="Untraceable",J101="Review"),AND(J100="Review",J101="Untraceable")),"Review",IF(OR(AND(J100="Review",J101="Completed"),AND(J100="Completed",J101="Review")),"Review",IF(OR(AND(J100="Other",J101="Review"),AND(J100="Review",J101="Other")),"Review",IF(OR(AND(J100="Other",J101="Incomplete"),AND(J100="Incomplete",J101="Other")),"Review",IF(OR(AND(J100="Other",J101="Untraceable"),AND(J100="Untraceable",J101="Other")),"Review",IF(OR(AND(J100="Other",J101="Completed"),AND(J100="Completed",J101="Other")),"Review",IF(AND(J100="Waiting",J101="Waiting"),"Waiting",IF(OR(AND(J100="Review",J101="Waiting"),AND(J100="Waiting",J101="Review")),"Waiting",IF(OR(AND(J100="Other",J101="Waiting"),AND(J100="Waiting",J101="Other")),"Waiting",IF(OR(AND(J100="Incomplete",J101="Waiting"),AND(J100="Waiting",J101="Incomplete")),"Waiting",IF(OR(AND(J100="Completed",J101="Waiting"),AND(J100="Waiting",J101="Completed")),"Waiting",IF(OR(J100="In Progress",J101="In Progress"),"In Progress",IF(OR(AND(J100="Completed",J101="Untraceable"),AND(J100="Untraceable",J101="Completed")),"Review",IF(OR(AND(J100="Completed",J101="Incomplete"),AND(J100="Incomplete",J101="Completed")),"Review",IF(OR(AND(J100="Incomplete",J101="Untraceable"),AND(J100="Untraceable",J101="Incomplete")),"Untraceable",IF(AND(NOT(OR(H100="Ø",H100="")),NOT(OR(H101="Ø",H101="")),I100=""),"In Progress",IF(AND(J100="Untraceable",J101="Untraceable"),"Untraceable",IF(AND(NOT(OR(H100="Ø",H100="")),NOT(OR(H101="Ø",H101="")),NOT(OR(I100="Ø",I100="",I100="Split",I100="Needs to be Split"))),"Completed",IF(AND(J100="Incomplete",J101="Incomplete"),"Incomplete",IF(AND(J100="Other",J101="Other"),"Review",IF(AND(J100="Untraceable",J101=""),"Untraceable","")))))))))))))))))))))))))</f>
        <v>Completed</v>
      </c>
      <c r="L100" s="107" t="s">
        <v>0</v>
      </c>
      <c r="M100" s="4" t="s">
        <v>1769</v>
      </c>
      <c r="N100" s="111" t="s">
        <v>25</v>
      </c>
      <c r="O100" s="107" t="s">
        <v>1770</v>
      </c>
    </row>
    <row r="101" spans="1:15">
      <c r="A101" s="107"/>
      <c r="B101" s="107"/>
      <c r="C101" s="107"/>
      <c r="D101" s="81" t="s">
        <v>187</v>
      </c>
      <c r="E101" s="81" t="s">
        <v>1404</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2017-05-04_G-050_SA_MW</v>
      </c>
      <c r="G101" s="85">
        <v>42957</v>
      </c>
      <c r="H101" s="85">
        <v>42958</v>
      </c>
      <c r="I101" s="107"/>
      <c r="J101" s="81" t="str">
        <f>IF(AND(NOT(OR(G101="",G101="Ø")),H101=""),"In Progress",IF(AND(NOT(OR(H101="Ø",H101="")),NOT(OR(G101="Ø",G101=""))),"Completed",IF(AND(NOT(A100=""),NOT(OR(D101="",D101="???")),G101=""),"Waiting",IF(D101="???","Waiting",""))))</f>
        <v>Completed</v>
      </c>
      <c r="K101" s="107"/>
      <c r="L101" s="107"/>
      <c r="M101" s="4"/>
      <c r="N101" s="111"/>
      <c r="O101" s="107"/>
    </row>
    <row r="102" spans="1:15">
      <c r="A102" s="107" t="s">
        <v>1771</v>
      </c>
      <c r="B102" s="109" t="s">
        <v>1772</v>
      </c>
      <c r="C102" s="107" t="s">
        <v>669</v>
      </c>
      <c r="D102" s="81" t="s">
        <v>27</v>
      </c>
      <c r="E102" s="81" t="s">
        <v>1442</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2017-05-04_G-051_SA_GB</v>
      </c>
      <c r="G102" s="85">
        <v>42908</v>
      </c>
      <c r="H102" s="85">
        <v>42908</v>
      </c>
      <c r="I102" s="107" t="str">
        <f>IF(AND(NOT(OR(H102="",H102="Ø")),NOT(OR(H103="",H103="Ø"))),"Needs to be Split","")</f>
        <v/>
      </c>
      <c r="J102" s="81" t="s">
        <v>2</v>
      </c>
      <c r="K102" s="107"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Incomplete</v>
      </c>
      <c r="L102" s="107" t="s">
        <v>0</v>
      </c>
      <c r="M102" s="4" t="s">
        <v>1773</v>
      </c>
      <c r="N102" s="111" t="str">
        <f>IF(OR(K102="Untraceable",K102="Incomplete"),"No",IF(K102="Completed","In Progress",""))</f>
        <v>No</v>
      </c>
      <c r="O102" s="107"/>
    </row>
    <row r="103" spans="1:15">
      <c r="A103" s="107"/>
      <c r="B103" s="107"/>
      <c r="C103" s="107"/>
      <c r="D103" s="81"/>
      <c r="E103" s="81"/>
      <c r="F103" s="7" t="str">
        <f>IF(AND(D103="Amina",OR(E103="Manual",E103="Assisted Manual")),A102&amp;"_AZ",IF(AND(D103="Amina",OR(E103="De-Novo Merge",E103="Assisted Merge")),A102&amp;"_SA_AZ",IF(AND(D103="Perry",OR(E103="Manual",E103="Assisted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5"/>
      <c r="H103" s="85"/>
      <c r="I103" s="107"/>
      <c r="J103" s="81" t="s">
        <v>2</v>
      </c>
      <c r="K103" s="107"/>
      <c r="L103" s="107"/>
      <c r="M103" s="4"/>
      <c r="N103" s="111"/>
      <c r="O103" s="107"/>
    </row>
    <row r="104" spans="1:15">
      <c r="A104" s="107" t="s">
        <v>1774</v>
      </c>
      <c r="B104" s="109" t="s">
        <v>1775</v>
      </c>
      <c r="C104" s="107" t="s">
        <v>669</v>
      </c>
      <c r="D104" s="81" t="s">
        <v>27</v>
      </c>
      <c r="E104" s="81" t="s">
        <v>1442</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2017-05-04_G-052_SA_GB</v>
      </c>
      <c r="G104" s="85">
        <v>42908</v>
      </c>
      <c r="H104" s="85">
        <v>42908</v>
      </c>
      <c r="I104" s="107" t="s">
        <v>51</v>
      </c>
      <c r="J104" s="81" t="s">
        <v>2</v>
      </c>
      <c r="K104" s="107" t="s">
        <v>2</v>
      </c>
      <c r="L104" s="107" t="s">
        <v>0</v>
      </c>
      <c r="M104" s="4"/>
      <c r="N104" s="111" t="s">
        <v>1776</v>
      </c>
      <c r="O104" s="107"/>
    </row>
    <row r="105" spans="1:15">
      <c r="A105" s="107"/>
      <c r="B105" s="107"/>
      <c r="C105" s="107"/>
      <c r="D105" s="81" t="s">
        <v>161</v>
      </c>
      <c r="E105" s="81" t="s">
        <v>1404</v>
      </c>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2017-05-04_G-052_SA_BD</v>
      </c>
      <c r="G105" s="85">
        <v>42963</v>
      </c>
      <c r="H105" s="85">
        <v>42963</v>
      </c>
      <c r="I105" s="107"/>
      <c r="J105" s="81" t="s">
        <v>2</v>
      </c>
      <c r="K105" s="107"/>
      <c r="L105" s="107"/>
      <c r="M105" s="4"/>
      <c r="N105" s="111"/>
      <c r="O105" s="107"/>
    </row>
    <row r="106" spans="1:15">
      <c r="A106" s="107" t="s">
        <v>1777</v>
      </c>
      <c r="B106" s="109" t="s">
        <v>1778</v>
      </c>
      <c r="C106" s="107" t="s">
        <v>669</v>
      </c>
      <c r="D106" s="81" t="s">
        <v>32</v>
      </c>
      <c r="E106" s="81" t="s">
        <v>1442</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2017-05-04_G-053_SA_AZ</v>
      </c>
      <c r="G106" s="85">
        <v>42907</v>
      </c>
      <c r="H106" s="85">
        <v>42908</v>
      </c>
      <c r="I106" s="107" t="str">
        <f>IF(AND(NOT(OR(H106="",H106="Ø")),NOT(OR(H107="",H107="Ø"))),"Needs to be Split","")</f>
        <v/>
      </c>
      <c r="J106" s="81" t="str">
        <f>IF(AND(NOT(OR(G106="",G106="Ø")),H106=""),"In Progress",IF(AND(NOT(OR(H106="Ø",H106="")),NOT(OR(G106="Ø",G106=""))),"Completed",IF(AND(NOT(A106=""),NOT(OR(D106="",D106="???")),G106=""),"Waiting",IF(D106="???","Waiting",""))))</f>
        <v>Completed</v>
      </c>
      <c r="K106" s="107" t="s">
        <v>2</v>
      </c>
      <c r="L106" s="107" t="s">
        <v>190</v>
      </c>
      <c r="M106" s="4" t="s">
        <v>1779</v>
      </c>
      <c r="N106" s="111" t="str">
        <f>IF(OR(K106="Untraceable",K106="Incomplete"),"No",IF(K106="Completed","In Progress",""))</f>
        <v>No</v>
      </c>
      <c r="O106" s="107"/>
    </row>
    <row r="107" spans="1:15">
      <c r="A107" s="107"/>
      <c r="B107" s="107"/>
      <c r="C107" s="107"/>
      <c r="D107" s="81" t="s">
        <v>23</v>
      </c>
      <c r="E107" s="81" t="s">
        <v>1731</v>
      </c>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2017-05-04_G-053_CA</v>
      </c>
      <c r="G107" s="85">
        <v>42962</v>
      </c>
      <c r="H107" s="85" t="s">
        <v>51</v>
      </c>
      <c r="I107" s="107"/>
      <c r="J107" s="81" t="s">
        <v>2</v>
      </c>
      <c r="K107" s="107"/>
      <c r="L107" s="107"/>
      <c r="M107" s="4" t="s">
        <v>1780</v>
      </c>
      <c r="N107" s="111"/>
      <c r="O107" s="107"/>
    </row>
    <row r="108" spans="1:15">
      <c r="A108" s="107" t="s">
        <v>1781</v>
      </c>
      <c r="B108" s="109" t="s">
        <v>1782</v>
      </c>
      <c r="C108" s="107" t="s">
        <v>669</v>
      </c>
      <c r="D108" s="81" t="s">
        <v>161</v>
      </c>
      <c r="E108" s="81" t="s">
        <v>1442</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2017-05-04_G-054_SA_BD</v>
      </c>
      <c r="G108" s="85">
        <v>42909</v>
      </c>
      <c r="H108" s="85">
        <v>42912</v>
      </c>
      <c r="I108" s="106">
        <v>42930</v>
      </c>
      <c r="J108" s="81" t="str">
        <f>IF(AND(NOT(OR(G108="",G108="Ø")),H108=""),"In Progress",IF(AND(NOT(OR(H108="Ø",H108="")),NOT(OR(G108="Ø",G108=""))),"Completed",IF(AND(NOT(A108=""),NOT(OR(D108="",D108="???")),G108=""),"Waiting",IF(D108="???","Waiting",""))))</f>
        <v>Completed</v>
      </c>
      <c r="K108" s="107" t="str">
        <f>IF(AND(NOT(OR(H108="Ø",H108="")),I108="Split"),"In Progress",IF(AND(NOT(OR(H108="Ø",H108="")),I108="Needs to be Split"),"Waiting",IF(AND(J108="Review",J109="Review"),"Review",IF(OR(AND(J108="Review",J109="Incomplete"),AND(J108="Incomplete",J109="Review")),"Review",IF(OR(AND(J108="Untraceable",J109="Review"),AND(J108="Review",J109="Untraceable")),"Review",IF(OR(AND(J108="Review",J109="Completed"),AND(J108="Completed",J109="Review")),"Review",IF(OR(AND(J108="Other",J109="Review"),AND(J108="Review",J109="Other")),"Review",IF(OR(AND(J108="Other",J109="Incomplete"),AND(J108="Incomplete",J109="Other")),"Review",IF(OR(AND(J108="Other",J109="Untraceable"),AND(J108="Untraceable",J109="Other")),"Review",IF(OR(AND(J108="Other",J109="Completed"),AND(J108="Completed",J109="Other")),"Review",IF(AND(J108="Waiting",J109="Waiting"),"Waiting",IF(OR(AND(J108="Review",J109="Waiting"),AND(J108="Waiting",J109="Review")),"Waiting",IF(OR(AND(J108="Other",J109="Waiting"),AND(J108="Waiting",J109="Other")),"Waiting",IF(OR(AND(J108="Incomplete",J109="Waiting"),AND(J108="Waiting",J109="Incomplete")),"Waiting",IF(OR(AND(J108="Completed",J109="Waiting"),AND(J108="Waiting",J109="Completed")),"Waiting",IF(OR(J108="In Progress",J109="In Progress"),"In Progress",IF(OR(AND(J108="Completed",J109="Untraceable"),AND(J108="Untraceable",J109="Completed")),"Review",IF(OR(AND(J108="Completed",J109="Incomplete"),AND(J108="Incomplete",J109="Completed")),"Review",IF(OR(AND(J108="Incomplete",J109="Untraceable"),AND(J108="Untraceable",J109="Incomplete")),"Untraceable",IF(AND(NOT(OR(H108="Ø",H108="")),NOT(OR(H109="Ø",H109="")),I108=""),"In Progress",IF(AND(J108="Untraceable",J109="Untraceable"),"Untraceable",IF(AND(NOT(OR(H108="Ø",H108="")),NOT(OR(H109="Ø",H109="")),NOT(OR(I108="Ø",I108="",I108="Split",I108="Needs to be Split"))),"Completed",IF(AND(J108="Incomplete",J109="Incomplete"),"Incomplete",IF(AND(J108="Other",J109="Other"),"Review",IF(AND(J108="Untraceable",J109=""),"Untraceable","")))))))))))))))))))))))))</f>
        <v>Completed</v>
      </c>
      <c r="L108" s="107" t="s">
        <v>0</v>
      </c>
      <c r="M108" s="4" t="s">
        <v>1783</v>
      </c>
      <c r="N108" s="111" t="s">
        <v>25</v>
      </c>
      <c r="O108" s="107" t="s">
        <v>1784</v>
      </c>
    </row>
    <row r="109" spans="1:15">
      <c r="A109" s="107"/>
      <c r="B109" s="107"/>
      <c r="C109" s="107"/>
      <c r="D109" s="81" t="s">
        <v>32</v>
      </c>
      <c r="E109" s="81" t="s">
        <v>1404</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2017-05-04_G-054_SA_AZ</v>
      </c>
      <c r="G109" s="85">
        <v>42928</v>
      </c>
      <c r="H109" s="85">
        <v>42929</v>
      </c>
      <c r="I109" s="107"/>
      <c r="J109" s="81" t="str">
        <f>IF(AND(NOT(OR(G109="",G109="Ø")),H109=""),"In Progress",IF(AND(NOT(OR(H109="Ø",H109="")),NOT(OR(G109="Ø",G109=""))),"Completed",IF(AND(NOT(A108=""),NOT(OR(D109="",D109="???")),G109=""),"Waiting",IF(D109="???","Waiting",""))))</f>
        <v>Completed</v>
      </c>
      <c r="K109" s="107"/>
      <c r="L109" s="107"/>
      <c r="M109" s="4" t="s">
        <v>1785</v>
      </c>
      <c r="N109" s="111"/>
      <c r="O109" s="107"/>
    </row>
    <row r="110" spans="1:15">
      <c r="A110" s="107" t="s">
        <v>1786</v>
      </c>
      <c r="B110" s="109" t="s">
        <v>1787</v>
      </c>
      <c r="C110" s="107" t="s">
        <v>669</v>
      </c>
      <c r="D110" s="81" t="s">
        <v>161</v>
      </c>
      <c r="E110" s="81" t="s">
        <v>1442</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2017-05-04_G-055_SA_BD</v>
      </c>
      <c r="G110" s="85">
        <v>42913</v>
      </c>
      <c r="H110" s="85">
        <v>42914</v>
      </c>
      <c r="I110" s="106">
        <v>42963</v>
      </c>
      <c r="J110" s="81" t="str">
        <f>IF(AND(NOT(OR(G110="",G110="Ø")),H110=""),"In Progress",IF(AND(NOT(OR(H110="Ø",H110="")),NOT(OR(G110="Ø",G110=""))),"Completed",IF(AND(NOT(A110=""),NOT(OR(D110="",D110="???")),G110=""),"Waiting",IF(D110="???","Waiting",""))))</f>
        <v>Completed</v>
      </c>
      <c r="K110" s="107"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07" t="s">
        <v>0</v>
      </c>
      <c r="M110" s="4" t="s">
        <v>1788</v>
      </c>
      <c r="N110" s="111" t="s">
        <v>25</v>
      </c>
      <c r="O110" s="107" t="s">
        <v>1789</v>
      </c>
    </row>
    <row r="111" spans="1:15">
      <c r="A111" s="107"/>
      <c r="B111" s="107"/>
      <c r="C111" s="107"/>
      <c r="D111" s="81" t="s">
        <v>32</v>
      </c>
      <c r="E111" s="81" t="s">
        <v>1731</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2017-05-04_G-055_AZ</v>
      </c>
      <c r="G111" s="85">
        <v>42958</v>
      </c>
      <c r="H111" s="85">
        <v>42963</v>
      </c>
      <c r="I111" s="107"/>
      <c r="J111" s="81" t="str">
        <f>IF(AND(NOT(OR(G111="",G111="Ø")),H111=""),"In Progress",IF(AND(NOT(OR(H111="Ø",H111="")),NOT(OR(G111="Ø",G111=""))),"Completed",IF(AND(NOT(A110=""),NOT(OR(D111="",D111="???")),G111=""),"Waiting",IF(D111="???","Waiting",""))))</f>
        <v>Completed</v>
      </c>
      <c r="K111" s="107"/>
      <c r="L111" s="107"/>
      <c r="M111" s="4" t="s">
        <v>1790</v>
      </c>
      <c r="N111" s="111"/>
      <c r="O111" s="107"/>
    </row>
    <row r="112" spans="1:15">
      <c r="A112" s="107" t="s">
        <v>1791</v>
      </c>
      <c r="B112" s="109" t="s">
        <v>1792</v>
      </c>
      <c r="C112" s="107" t="s">
        <v>669</v>
      </c>
      <c r="D112" s="81" t="s">
        <v>161</v>
      </c>
      <c r="E112" s="81" t="s">
        <v>1404</v>
      </c>
      <c r="F112" s="7" t="s">
        <v>1793</v>
      </c>
      <c r="G112" s="85">
        <v>42964</v>
      </c>
      <c r="H112" s="85">
        <v>42964</v>
      </c>
      <c r="I112" s="107"/>
      <c r="J112" s="81" t="s">
        <v>2</v>
      </c>
      <c r="K112" s="107" t="s">
        <v>2</v>
      </c>
      <c r="L112" s="107" t="s">
        <v>0</v>
      </c>
      <c r="M112" s="4" t="s">
        <v>1794</v>
      </c>
      <c r="N112" s="111" t="str">
        <f>IF(OR(K112="Untraceable",K112="Incomplete"),"No",IF(K112="Completed","In Progress",""))</f>
        <v>No</v>
      </c>
      <c r="O112" s="107"/>
    </row>
    <row r="113" spans="1:15">
      <c r="A113" s="107"/>
      <c r="B113" s="107"/>
      <c r="C113" s="107"/>
      <c r="D113" s="81" t="s">
        <v>23</v>
      </c>
      <c r="E113" s="81" t="s">
        <v>24</v>
      </c>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2017-05-04_G-056_CA</v>
      </c>
      <c r="G113" s="85">
        <v>42958</v>
      </c>
      <c r="H113" s="85">
        <v>42959</v>
      </c>
      <c r="I113" s="107"/>
      <c r="J113" s="81" t="str">
        <f>IF(AND(NOT(OR(G113="",G113="Ø")),H113=""),"In Progress",IF(AND(NOT(OR(H113="Ø",H113="")),NOT(OR(G113="Ø",G113=""))),"Completed",IF(AND(NOT(A112=""),NOT(OR(D113="",D113="???")),G113=""),"Waiting",IF(D113="???","Waiting",""))))</f>
        <v>Completed</v>
      </c>
      <c r="K113" s="107"/>
      <c r="L113" s="107"/>
      <c r="M113" s="4" t="s">
        <v>1795</v>
      </c>
      <c r="N113" s="111"/>
      <c r="O113" s="107"/>
    </row>
    <row r="114" spans="1:15">
      <c r="A114" s="107" t="s">
        <v>1796</v>
      </c>
      <c r="B114" s="109" t="s">
        <v>1797</v>
      </c>
      <c r="C114" s="107" t="s">
        <v>669</v>
      </c>
      <c r="D114" s="81" t="s">
        <v>161</v>
      </c>
      <c r="E114" s="81" t="s">
        <v>1442</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2017-05-04_G-057_SA_BD</v>
      </c>
      <c r="G114" s="85">
        <v>42914</v>
      </c>
      <c r="H114" s="85">
        <v>42914</v>
      </c>
      <c r="I114" s="106">
        <v>42963</v>
      </c>
      <c r="J114" s="81" t="s">
        <v>0</v>
      </c>
      <c r="K114" s="107" t="s">
        <v>0</v>
      </c>
      <c r="L114" s="107" t="s">
        <v>0</v>
      </c>
      <c r="M114" s="4"/>
      <c r="N114" s="111" t="s">
        <v>25</v>
      </c>
      <c r="O114" s="107" t="s">
        <v>1798</v>
      </c>
    </row>
    <row r="115" spans="1:15">
      <c r="A115" s="107"/>
      <c r="B115" s="107"/>
      <c r="C115" s="107"/>
      <c r="D115" s="81" t="s">
        <v>23</v>
      </c>
      <c r="E115" s="81" t="s">
        <v>24</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2017-05-04_G-057_CA</v>
      </c>
      <c r="G115" s="85">
        <v>42961</v>
      </c>
      <c r="H115" s="85">
        <v>42961</v>
      </c>
      <c r="I115" s="107"/>
      <c r="J115" s="81" t="str">
        <f>IF(AND(NOT(OR(G115="",G115="Ø")),H115=""),"In Progress",IF(AND(NOT(OR(H115="Ø",H115="")),NOT(OR(G115="Ø",G115=""))),"Completed",IF(AND(NOT(A114=""),NOT(OR(D115="",D115="???")),G115=""),"Waiting",IF(D115="???","Waiting",""))))</f>
        <v>Completed</v>
      </c>
      <c r="K115" s="107"/>
      <c r="L115" s="107"/>
      <c r="M115" s="4" t="s">
        <v>1799</v>
      </c>
      <c r="N115" s="111"/>
      <c r="O115" s="107"/>
    </row>
    <row r="116" spans="1:15">
      <c r="A116" s="107" t="s">
        <v>1800</v>
      </c>
      <c r="B116" s="109" t="s">
        <v>1801</v>
      </c>
      <c r="C116" s="107" t="s">
        <v>669</v>
      </c>
      <c r="D116" s="81" t="s">
        <v>161</v>
      </c>
      <c r="E116" s="81" t="s">
        <v>1442</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2017-05-04_G-058_SA_BD</v>
      </c>
      <c r="G116" s="85">
        <v>42914</v>
      </c>
      <c r="H116" s="85">
        <v>42915</v>
      </c>
      <c r="I116" s="107" t="str">
        <f>IF(AND(NOT(OR(H116="",H116="Ø")),NOT(OR(H117="",H117="Ø"))),"Needs to be Split","")</f>
        <v/>
      </c>
      <c r="J116" s="81" t="s">
        <v>2</v>
      </c>
      <c r="K116" s="107"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Untraceable</v>
      </c>
      <c r="L116" s="107" t="s">
        <v>0</v>
      </c>
      <c r="M116" s="4"/>
      <c r="N116" s="111" t="str">
        <f>IF(OR(K116="Untraceable",K116="Incomplete"),"No",IF(K116="Completed","In Progress",""))</f>
        <v>No</v>
      </c>
      <c r="O116" s="107"/>
    </row>
    <row r="117" spans="1:15">
      <c r="A117" s="107"/>
      <c r="B117" s="107"/>
      <c r="C117" s="107"/>
      <c r="D117" s="81" t="s">
        <v>23</v>
      </c>
      <c r="E117" s="81" t="s">
        <v>24</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2017-05-04_G-058_CA</v>
      </c>
      <c r="G117" s="85">
        <v>42957</v>
      </c>
      <c r="H117" s="85" t="s">
        <v>51</v>
      </c>
      <c r="I117" s="107"/>
      <c r="J117" s="81" t="s">
        <v>1</v>
      </c>
      <c r="K117" s="107"/>
      <c r="L117" s="107"/>
      <c r="M117" s="4" t="s">
        <v>1802</v>
      </c>
      <c r="N117" s="111"/>
      <c r="O117" s="107"/>
    </row>
    <row r="118" spans="1:15">
      <c r="A118" s="107" t="s">
        <v>1803</v>
      </c>
      <c r="B118" s="109" t="s">
        <v>1804</v>
      </c>
      <c r="C118" s="107" t="s">
        <v>669</v>
      </c>
      <c r="D118" s="81" t="s">
        <v>161</v>
      </c>
      <c r="E118" s="81" t="s">
        <v>1442</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2017-05-04_G-059_SA_BD</v>
      </c>
      <c r="G118" s="85">
        <v>42926</v>
      </c>
      <c r="H118" s="85" t="s">
        <v>51</v>
      </c>
      <c r="I118" s="107" t="str">
        <f>IF(AND(NOT(OR(H118="",H118="Ø")),NOT(OR(H119="",H119="Ø"))),"Needs to be Split","")</f>
        <v/>
      </c>
      <c r="J118" s="81" t="s">
        <v>2</v>
      </c>
      <c r="K118" s="107" t="s">
        <v>2</v>
      </c>
      <c r="L118" s="107" t="s">
        <v>190</v>
      </c>
      <c r="M118" s="4"/>
      <c r="N118" s="111" t="str">
        <f>IF(OR(K118="Untraceable",K118="Incomplete"),"No",IF(K118="Completed","In Progress",""))</f>
        <v>No</v>
      </c>
      <c r="O118" s="107"/>
    </row>
    <row r="119" spans="1:15">
      <c r="A119" s="107"/>
      <c r="B119" s="107"/>
      <c r="C119" s="107"/>
      <c r="D119" s="81"/>
      <c r="E119" s="81"/>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5"/>
      <c r="H119" s="85"/>
      <c r="I119" s="107"/>
      <c r="J119" s="81"/>
      <c r="K119" s="107"/>
      <c r="L119" s="107"/>
      <c r="M119" s="4"/>
      <c r="N119" s="111"/>
      <c r="O119" s="107"/>
    </row>
    <row r="120" spans="1:15">
      <c r="A120" s="107" t="s">
        <v>1805</v>
      </c>
      <c r="B120" s="109" t="s">
        <v>1806</v>
      </c>
      <c r="C120" s="107" t="s">
        <v>669</v>
      </c>
      <c r="D120" s="81" t="s">
        <v>32</v>
      </c>
      <c r="E120" s="81" t="s">
        <v>1442</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2017-05-04_G-060_SA_AZ</v>
      </c>
      <c r="G120" s="85">
        <v>42909</v>
      </c>
      <c r="H120" s="85" t="s">
        <v>51</v>
      </c>
      <c r="I120" s="107" t="str">
        <f>IF(AND(NOT(OR(H120="",H120="Ø")),NOT(OR(H121="",H121="Ø"))),"Needs to be Split","")</f>
        <v/>
      </c>
      <c r="J120" s="81" t="s">
        <v>2</v>
      </c>
      <c r="K120" s="107" t="s">
        <v>2</v>
      </c>
      <c r="L120" s="107" t="s">
        <v>190</v>
      </c>
      <c r="M120" s="4" t="s">
        <v>1807</v>
      </c>
      <c r="N120" s="111" t="str">
        <f>IF(OR(K120="Untraceable",K120="Incomplete"),"No",IF(K120="Completed","In Progress",""))</f>
        <v>No</v>
      </c>
      <c r="O120" s="107"/>
    </row>
    <row r="121" spans="1:15">
      <c r="A121" s="107"/>
      <c r="B121" s="107"/>
      <c r="C121" s="107"/>
      <c r="D121" s="81"/>
      <c r="E121" s="81"/>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5"/>
      <c r="H121" s="85"/>
      <c r="I121" s="107"/>
      <c r="J121" s="81" t="str">
        <f>IF(AND(NOT(OR(G121="",G121="Ø")),H121=""),"In Progress",IF(AND(NOT(OR(H121="Ø",H121="")),NOT(OR(G121="Ø",G121=""))),"Completed",IF(AND(NOT(A120=""),NOT(OR(D121="",D121="???")),G121=""),"Waiting",IF(D121="???","Waiting",""))))</f>
        <v/>
      </c>
      <c r="K121" s="107"/>
      <c r="L121" s="107"/>
      <c r="M121" s="4"/>
      <c r="N121" s="111"/>
      <c r="O121" s="107"/>
    </row>
    <row r="122" spans="1:15">
      <c r="A122" s="107" t="s">
        <v>1808</v>
      </c>
      <c r="B122" s="109" t="s">
        <v>1809</v>
      </c>
      <c r="C122" s="107" t="s">
        <v>669</v>
      </c>
      <c r="D122" s="81" t="s">
        <v>161</v>
      </c>
      <c r="E122" s="81" t="s">
        <v>1442</v>
      </c>
      <c r="F122" s="66" t="s">
        <v>1810</v>
      </c>
      <c r="G122" s="85">
        <v>42926</v>
      </c>
      <c r="H122" s="85" t="s">
        <v>51</v>
      </c>
      <c r="I122" s="107" t="str">
        <f>IF(AND(NOT(OR(H122="",H122="Ø")),NOT(OR(H123="",H123="Ø"))),"Needs to be Split","")</f>
        <v/>
      </c>
      <c r="J122" s="81" t="s">
        <v>2</v>
      </c>
      <c r="K122" s="107" t="s">
        <v>2</v>
      </c>
      <c r="L122" s="107" t="s">
        <v>190</v>
      </c>
      <c r="M122" s="4"/>
      <c r="N122" s="111" t="str">
        <f>IF(OR(K122="Untraceable",K122="Incomplete"),"No",IF(K122="Completed","In Progress",""))</f>
        <v>No</v>
      </c>
      <c r="O122" s="107"/>
    </row>
    <row r="123" spans="1:15">
      <c r="A123" s="107"/>
      <c r="B123" s="107"/>
      <c r="C123" s="107"/>
      <c r="D123" s="81"/>
      <c r="E123" s="81"/>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5"/>
      <c r="H123" s="85"/>
      <c r="I123" s="107"/>
      <c r="J123" s="81"/>
      <c r="K123" s="107"/>
      <c r="L123" s="107"/>
      <c r="M123" s="4"/>
      <c r="N123" s="111"/>
      <c r="O123" s="107"/>
    </row>
    <row r="124" spans="1:15">
      <c r="A124" s="107" t="s">
        <v>1811</v>
      </c>
      <c r="B124" s="109" t="s">
        <v>1812</v>
      </c>
      <c r="C124" s="107" t="s">
        <v>669</v>
      </c>
      <c r="D124" s="81" t="s">
        <v>161</v>
      </c>
      <c r="E124" s="81" t="s">
        <v>1442</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2017-05-04_G-062_SA_BD</v>
      </c>
      <c r="G124" s="85">
        <v>42926</v>
      </c>
      <c r="H124" s="85">
        <v>42926</v>
      </c>
      <c r="I124" s="107" t="str">
        <f>IF(AND(NOT(OR(H124="",H124="Ø")),NOT(OR(H125="",H125="Ø"))),"Needs to be Split","")</f>
        <v/>
      </c>
      <c r="J124" s="81" t="str">
        <f>IF(AND(NOT(OR(G124="",G124="Ø")),H124=""),"In Progress",IF(AND(NOT(OR(H124="Ø",H124="")),NOT(OR(G124="Ø",G124=""))),"Completed",IF(AND(NOT(A124=""),NOT(OR(D124="",D124="???")),G124=""),"Waiting",IF(D124="???","Waiting",""))))</f>
        <v>Completed</v>
      </c>
      <c r="K124" s="107" t="s">
        <v>2</v>
      </c>
      <c r="L124" s="107" t="s">
        <v>0</v>
      </c>
      <c r="M124" s="4" t="s">
        <v>1813</v>
      </c>
      <c r="N124" s="111" t="str">
        <f>IF(OR(K124="Untraceable",K124="Incomplete"),"No",IF(K124="Completed","In Progress",""))</f>
        <v>No</v>
      </c>
      <c r="O124" s="107"/>
    </row>
    <row r="125" spans="1:15">
      <c r="A125" s="107"/>
      <c r="B125" s="107"/>
      <c r="C125" s="107"/>
      <c r="D125" s="81" t="s">
        <v>23</v>
      </c>
      <c r="E125" s="81" t="s">
        <v>24</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2017-05-04_G-062_CA</v>
      </c>
      <c r="G125" s="85">
        <v>42957</v>
      </c>
      <c r="H125" s="85" t="s">
        <v>51</v>
      </c>
      <c r="I125" s="107"/>
      <c r="J125" s="81" t="s">
        <v>1</v>
      </c>
      <c r="K125" s="107"/>
      <c r="L125" s="107"/>
      <c r="M125" s="4" t="s">
        <v>1814</v>
      </c>
      <c r="N125" s="111"/>
      <c r="O125" s="107"/>
    </row>
    <row r="126" spans="1:15">
      <c r="A126" s="107" t="s">
        <v>1815</v>
      </c>
      <c r="B126" s="109" t="s">
        <v>1816</v>
      </c>
      <c r="C126" s="107" t="s">
        <v>669</v>
      </c>
      <c r="D126" s="81"/>
      <c r="E126" s="81"/>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5"/>
      <c r="H126" s="85"/>
      <c r="I126" s="107" t="str">
        <f>IF(AND(NOT(OR(H126="",H126="Ø")),NOT(OR(H127="",H127="Ø"))),"Needs to be Split","")</f>
        <v/>
      </c>
      <c r="J126" s="81" t="s">
        <v>1</v>
      </c>
      <c r="K126" s="107" t="str">
        <f>IF(AND(NOT(OR(H126="Ø",H126="")),I126="Split"),"In Progress",IF(AND(NOT(OR(H126="Ø",H126="")),I126="Needs to be Split"),"Waiting",IF(AND(J126="Review",J127="Review"),"Review",IF(OR(AND(J126="Review",J127="Incomplete"),AND(J126="Incomplete",J127="Review")),"Review",IF(OR(AND(J126="Untraceable",J127="Review"),AND(J126="Review",J127="Untraceable")),"Review",IF(OR(AND(J126="Review",J127="Completed"),AND(J126="Completed",J127="Review")),"Review",IF(OR(AND(J126="Other",J127="Review"),AND(J126="Review",J127="Other")),"Review",IF(OR(AND(J126="Other",J127="Incomplete"),AND(J126="Incomplete",J127="Other")),"Review",IF(OR(AND(J126="Other",J127="Untraceable"),AND(J126="Untraceable",J127="Other")),"Review",IF(OR(AND(J126="Other",J127="Completed"),AND(J126="Completed",J127="Other")),"Review",IF(AND(J126="Waiting",J127="Waiting"),"Waiting",IF(OR(AND(J126="Review",J127="Waiting"),AND(J126="Waiting",J127="Review")),"Waiting",IF(OR(AND(J126="Other",J127="Waiting"),AND(J126="Waiting",J127="Other")),"Waiting",IF(OR(AND(J126="Incomplete",J127="Waiting"),AND(J126="Waiting",J127="Incomplete")),"Waiting",IF(OR(AND(J126="Completed",J127="Waiting"),AND(J126="Waiting",J127="Completed")),"Waiting",IF(OR(J126="In Progress",J127="In Progress"),"In Progress",IF(OR(AND(J126="Completed",J127="Untraceable"),AND(J126="Untraceable",J127="Completed")),"Review",IF(OR(AND(J126="Completed",J127="Incomplete"),AND(J126="Incomplete",J127="Completed")),"Review",IF(OR(AND(J126="Incomplete",J127="Untraceable"),AND(J126="Untraceable",J127="Incomplete")),"Untraceable",IF(AND(NOT(OR(H126="Ø",H126="")),NOT(OR(H127="Ø",H127="")),I126=""),"In Progress",IF(AND(J126="Untraceable",J127="Untraceable"),"Untraceable",IF(AND(NOT(OR(H126="Ø",H126="")),NOT(OR(H127="Ø",H127="")),NOT(OR(I126="Ø",I126="",I126="Split",I126="Needs to be Split"))),"Completed",IF(AND(J126="Incomplete",J127="Incomplete"),"Incomplete",IF(AND(J126="Other",J127="Other"),"Review",IF(AND(J126="Untraceable",J127=""),"Untraceable","")))))))))))))))))))))))))</f>
        <v>Untraceable</v>
      </c>
      <c r="L126" s="107" t="str">
        <f>IF(OR(K126="Untraceable"),"Ignore",IF(OR(K126="Incomplete",K126="Completed"),"Waiting",IF(OR(K126="Waiting",K126="In Progress",K126="Review",K126="Other"),"HOLD","")))</f>
        <v>Ignore</v>
      </c>
      <c r="M126" s="4"/>
      <c r="N126" s="111" t="str">
        <f>IF(OR(K126="Untraceable",K126="Incomplete"),"No",IF(K126="Completed","In Progress",""))</f>
        <v>No</v>
      </c>
      <c r="O126" s="107"/>
    </row>
    <row r="127" spans="1:15">
      <c r="A127" s="107"/>
      <c r="B127" s="107"/>
      <c r="C127" s="107"/>
      <c r="D127" s="81" t="str">
        <f>IF(AND(NOT(A126=""),NOT(J126="Untraceable")),"???","")</f>
        <v/>
      </c>
      <c r="E127" s="81"/>
      <c r="F127" s="7" t="str">
        <f>IF(AND(D127="Amina",OR(E127="Manual",E127="Assisted Manual")),A126&amp;"_AZ",IF(AND(D127="Amina",OR(E127="De-Novo Merge",E127="Assisted Merge")),A126&amp;"_SA_AZ",IF(AND(D127="Perry",OR(E127="Manual",E127="Assisted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5"/>
      <c r="H127" s="85"/>
      <c r="I127" s="107"/>
      <c r="J127" s="81" t="str">
        <f>IF(AND(NOT(OR(G127="",G127="Ø")),H127=""),"In Progress",IF(AND(NOT(OR(H127="Ø",H127="")),NOT(OR(G127="Ø",G127=""))),"Completed",IF(AND(NOT(A126=""),NOT(OR(D127="",D127="???")),G127=""),"Waiting",IF(D127="???","Waiting",""))))</f>
        <v/>
      </c>
      <c r="K127" s="107"/>
      <c r="L127" s="107"/>
      <c r="M127" s="4"/>
      <c r="N127" s="111"/>
      <c r="O127" s="107"/>
    </row>
    <row r="128" spans="1:15">
      <c r="A128" s="107" t="s">
        <v>1817</v>
      </c>
      <c r="B128" s="109" t="s">
        <v>1818</v>
      </c>
      <c r="C128" s="107" t="s">
        <v>669</v>
      </c>
      <c r="D128" s="81" t="s">
        <v>187</v>
      </c>
      <c r="E128" s="81" t="s">
        <v>1442</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2017-05-04_G-064_SA_MW</v>
      </c>
      <c r="G128" s="85">
        <v>42914</v>
      </c>
      <c r="H128" s="85">
        <v>42915</v>
      </c>
      <c r="I128" s="107" t="str">
        <f>IF(AND(NOT(OR(H128="",H128="Ø")),NOT(OR(H129="",H129="Ø"))),"Needs to be Split","")</f>
        <v/>
      </c>
      <c r="J128" s="81" t="s">
        <v>2</v>
      </c>
      <c r="K128" s="107" t="s">
        <v>1</v>
      </c>
      <c r="L128" s="107" t="s">
        <v>0</v>
      </c>
      <c r="M128" s="4" t="s">
        <v>1819</v>
      </c>
      <c r="N128" s="111" t="str">
        <f>IF(OR(K128="Untraceable",K128="Incomplete"),"No",IF(K128="Completed","In Progress",""))</f>
        <v>No</v>
      </c>
      <c r="O128" s="107"/>
    </row>
    <row r="129" spans="1:15">
      <c r="A129" s="107"/>
      <c r="B129" s="107"/>
      <c r="C129" s="107"/>
      <c r="D129" s="81" t="s">
        <v>23</v>
      </c>
      <c r="E129" s="81" t="s">
        <v>24</v>
      </c>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2017-05-04_G-064_CA</v>
      </c>
      <c r="G129" s="85">
        <v>42957</v>
      </c>
      <c r="H129" s="85" t="s">
        <v>51</v>
      </c>
      <c r="I129" s="107"/>
      <c r="J129" s="81" t="s">
        <v>1</v>
      </c>
      <c r="K129" s="107"/>
      <c r="L129" s="107"/>
      <c r="M129" s="4" t="s">
        <v>1820</v>
      </c>
      <c r="N129" s="111"/>
      <c r="O129" s="107"/>
    </row>
    <row r="130" spans="1:15">
      <c r="A130" s="107" t="s">
        <v>1821</v>
      </c>
      <c r="B130" s="109" t="s">
        <v>1822</v>
      </c>
      <c r="C130" s="107" t="s">
        <v>669</v>
      </c>
      <c r="D130" s="81"/>
      <c r="E130" s="81"/>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5"/>
      <c r="H130" s="85"/>
      <c r="I130" s="107" t="str">
        <f>IF(AND(NOT(OR(H130="",H130="Ø")),NOT(OR(H131="",H131="Ø"))),"Needs to be Split","")</f>
        <v/>
      </c>
      <c r="J130" s="81" t="s">
        <v>1</v>
      </c>
      <c r="K130" s="107" t="str">
        <f>IF(AND(NOT(OR(H130="Ø",H130="")),I130="Split"),"In Progress",IF(AND(NOT(OR(H130="Ø",H130="")),I130="Needs to be Split"),"Waiting",IF(AND(J130="Review",J131="Review"),"Review",IF(OR(AND(J130="Review",J131="Incomplete"),AND(J130="Incomplete",J131="Review")),"Review",IF(OR(AND(J130="Untraceable",J131="Review"),AND(J130="Review",J131="Untraceable")),"Review",IF(OR(AND(J130="Review",J131="Completed"),AND(J130="Completed",J131="Review")),"Review",IF(OR(AND(J130="Other",J131="Review"),AND(J130="Review",J131="Other")),"Review",IF(OR(AND(J130="Other",J131="Incomplete"),AND(J130="Incomplete",J131="Other")),"Review",IF(OR(AND(J130="Other",J131="Untraceable"),AND(J130="Untraceable",J131="Other")),"Review",IF(OR(AND(J130="Other",J131="Completed"),AND(J130="Completed",J131="Other")),"Review",IF(AND(J130="Waiting",J131="Waiting"),"Waiting",IF(OR(AND(J130="Review",J131="Waiting"),AND(J130="Waiting",J131="Review")),"Waiting",IF(OR(AND(J130="Other",J131="Waiting"),AND(J130="Waiting",J131="Other")),"Waiting",IF(OR(AND(J130="Incomplete",J131="Waiting"),AND(J130="Waiting",J131="Incomplete")),"Waiting",IF(OR(AND(J130="Completed",J131="Waiting"),AND(J130="Waiting",J131="Completed")),"Waiting",IF(OR(J130="In Progress",J131="In Progress"),"In Progress",IF(OR(AND(J130="Completed",J131="Untraceable"),AND(J130="Untraceable",J131="Completed")),"Review",IF(OR(AND(J130="Completed",J131="Incomplete"),AND(J130="Incomplete",J131="Completed")),"Review",IF(OR(AND(J130="Incomplete",J131="Untraceable"),AND(J130="Untraceable",J131="Incomplete")),"Untraceable",IF(AND(NOT(OR(H130="Ø",H130="")),NOT(OR(H131="Ø",H131="")),I130=""),"In Progress",IF(AND(J130="Untraceable",J131="Untraceable"),"Untraceable",IF(AND(NOT(OR(H130="Ø",H130="")),NOT(OR(H131="Ø",H131="")),NOT(OR(I130="Ø",I130="",I130="Split",I130="Needs to be Split"))),"Completed",IF(AND(J130="Incomplete",J131="Incomplete"),"Incomplete",IF(AND(J130="Other",J131="Other"),"Review",IF(AND(J130="Untraceable",J131=""),"Untraceable","")))))))))))))))))))))))))</f>
        <v>Untraceable</v>
      </c>
      <c r="L130" s="107" t="str">
        <f>IF(OR(K130="Untraceable"),"Ignore",IF(OR(K130="Incomplete",K130="Completed"),"Waiting",IF(OR(K130="Waiting",K130="In Progress",K130="Review",K130="Other"),"HOLD","")))</f>
        <v>Ignore</v>
      </c>
      <c r="M130" s="4"/>
      <c r="N130" s="111" t="str">
        <f>IF(OR(K130="Untraceable",K130="Incomplete"),"No",IF(K130="Completed","In Progress",""))</f>
        <v>No</v>
      </c>
      <c r="O130" s="107"/>
    </row>
    <row r="131" spans="1:15">
      <c r="A131" s="107"/>
      <c r="B131" s="107"/>
      <c r="C131" s="107"/>
      <c r="D131" s="81" t="str">
        <f>IF(AND(NOT(A130=""),NOT(J130="Untraceable")),"???","")</f>
        <v/>
      </c>
      <c r="E131" s="81"/>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5"/>
      <c r="H131" s="85"/>
      <c r="I131" s="107"/>
      <c r="J131" s="81" t="str">
        <f>IF(AND(NOT(OR(G131="",G131="Ø")),H131=""),"In Progress",IF(AND(NOT(OR(H131="Ø",H131="")),NOT(OR(G131="Ø",G131=""))),"Completed",IF(AND(NOT(A130=""),NOT(OR(D131="",D131="???")),G131=""),"Waiting",IF(D131="???","Waiting",""))))</f>
        <v/>
      </c>
      <c r="K131" s="107"/>
      <c r="L131" s="107"/>
      <c r="M131" s="4"/>
      <c r="N131" s="111"/>
      <c r="O131" s="107"/>
    </row>
    <row r="132" spans="1:15">
      <c r="A132" s="107" t="s">
        <v>1823</v>
      </c>
      <c r="B132" s="109" t="s">
        <v>1824</v>
      </c>
      <c r="C132" s="107" t="s">
        <v>669</v>
      </c>
      <c r="D132" s="81" t="s">
        <v>23</v>
      </c>
      <c r="E132" s="81"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2017-05-04_G-066_CA</v>
      </c>
      <c r="G132" s="85">
        <v>42923</v>
      </c>
      <c r="H132" s="85" t="s">
        <v>51</v>
      </c>
      <c r="I132" s="107" t="str">
        <f>IF(AND(NOT(OR(H132="",H132="Ø")),NOT(OR(H133="",H133="Ø"))),"Needs to be Split","")</f>
        <v/>
      </c>
      <c r="J132" s="81" t="s">
        <v>2</v>
      </c>
      <c r="K132" s="107" t="s">
        <v>2</v>
      </c>
      <c r="L132" s="107" t="s">
        <v>190</v>
      </c>
      <c r="M132" s="4" t="s">
        <v>1825</v>
      </c>
      <c r="N132" s="111" t="str">
        <f>IF(OR(K132="Untraceable",K132="Incomplete"),"No",IF(K132="Completed","In Progress",""))</f>
        <v>No</v>
      </c>
      <c r="O132" s="107"/>
    </row>
    <row r="133" spans="1:15">
      <c r="A133" s="107"/>
      <c r="B133" s="107"/>
      <c r="C133" s="107"/>
      <c r="D133" s="81"/>
      <c r="E133" s="81"/>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5"/>
      <c r="H133" s="85"/>
      <c r="I133" s="107"/>
      <c r="J133" s="81" t="str">
        <f>IF(AND(NOT(OR(G133="",G133="Ø")),H133=""),"In Progress",IF(AND(NOT(OR(H133="Ø",H133="")),NOT(OR(G133="Ø",G133=""))),"Completed",IF(AND(NOT(A132=""),NOT(OR(D133="",D133="???")),G133=""),"Waiting",IF(D133="???","Waiting",""))))</f>
        <v/>
      </c>
      <c r="K133" s="107"/>
      <c r="L133" s="107"/>
      <c r="M133" s="4"/>
      <c r="N133" s="111"/>
      <c r="O133" s="107"/>
    </row>
    <row r="134" spans="1:15">
      <c r="A134" s="107" t="s">
        <v>1826</v>
      </c>
      <c r="B134" s="109" t="s">
        <v>1827</v>
      </c>
      <c r="C134" s="107" t="s">
        <v>669</v>
      </c>
      <c r="D134" s="81" t="s">
        <v>23</v>
      </c>
      <c r="E134" s="81"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2017-05-04_G-067_CA</v>
      </c>
      <c r="G134" s="85">
        <v>42912</v>
      </c>
      <c r="H134" s="85">
        <v>42914</v>
      </c>
      <c r="I134" s="107"/>
      <c r="J134" s="81" t="str">
        <f>IF(AND(NOT(OR(G134="",G134="Ø")),H134=""),"In Progress",IF(AND(NOT(OR(H134="Ø",H134="")),NOT(OR(G134="Ø",G134=""))),"Completed",IF(AND(NOT(A134=""),NOT(OR(D134="",D134="???")),G134=""),"Waiting",IF(D134="???","Waiting",""))))</f>
        <v>Completed</v>
      </c>
      <c r="K134" s="107" t="s">
        <v>0</v>
      </c>
      <c r="L134" s="107" t="s">
        <v>0</v>
      </c>
      <c r="M134" s="4" t="s">
        <v>1828</v>
      </c>
      <c r="N134" s="111" t="s">
        <v>25</v>
      </c>
      <c r="O134" s="107" t="s">
        <v>1829</v>
      </c>
    </row>
    <row r="135" spans="1:15">
      <c r="A135" s="107"/>
      <c r="B135" s="107"/>
      <c r="C135" s="107"/>
      <c r="D135" s="81" t="s">
        <v>187</v>
      </c>
      <c r="E135" s="81" t="s">
        <v>1404</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2017-05-04_G-067_SA_MW</v>
      </c>
      <c r="G135" s="85">
        <v>42958</v>
      </c>
      <c r="H135" s="85">
        <v>42961</v>
      </c>
      <c r="I135" s="107"/>
      <c r="J135" s="81" t="str">
        <f>IF(AND(NOT(OR(G135="",G135="Ø")),H135=""),"In Progress",IF(AND(NOT(OR(H135="Ø",H135="")),NOT(OR(G135="Ø",G135=""))),"Completed",IF(AND(NOT(A134=""),NOT(OR(D135="",D135="???")),G135=""),"Waiting",IF(D135="???","Waiting",""))))</f>
        <v>Completed</v>
      </c>
      <c r="K135" s="107"/>
      <c r="L135" s="107"/>
      <c r="M135" s="4"/>
      <c r="N135" s="111"/>
      <c r="O135" s="107"/>
    </row>
    <row r="136" spans="1:15">
      <c r="A136" s="107"/>
      <c r="B136" s="109"/>
      <c r="C136" s="107"/>
      <c r="D136" s="81"/>
      <c r="E136" s="81"/>
      <c r="F136" s="7"/>
      <c r="G136" s="85"/>
      <c r="H136" s="85"/>
      <c r="I136" s="107"/>
      <c r="J136" s="81"/>
      <c r="K136" s="107"/>
      <c r="L136" s="107"/>
      <c r="M136" s="4"/>
      <c r="N136" s="111" t="str">
        <f>IF(OR(K136="Untraceable",K136="Incomplete"),"No",IF(K136="Completed","In Progress",""))</f>
        <v/>
      </c>
      <c r="O136" s="107"/>
    </row>
    <row r="137" spans="1:15">
      <c r="A137" s="107"/>
      <c r="B137" s="107"/>
      <c r="C137" s="107"/>
      <c r="D137" s="81"/>
      <c r="E137" s="81"/>
      <c r="F137" s="7"/>
      <c r="G137" s="85"/>
      <c r="H137" s="85"/>
      <c r="I137" s="107"/>
      <c r="J137" s="81"/>
      <c r="K137" s="107"/>
      <c r="L137" s="107"/>
      <c r="M137" s="4"/>
      <c r="N137" s="111"/>
      <c r="O137" s="107"/>
    </row>
    <row r="138" spans="1:15">
      <c r="A138" s="107" t="s">
        <v>1830</v>
      </c>
      <c r="B138" s="109" t="s">
        <v>1831</v>
      </c>
      <c r="C138" s="107" t="s">
        <v>669</v>
      </c>
      <c r="D138" s="81" t="s">
        <v>113</v>
      </c>
      <c r="E138" s="81"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2017-05-04_G-069_DR</v>
      </c>
      <c r="G138" s="85">
        <v>42922</v>
      </c>
      <c r="H138" s="85">
        <v>42926</v>
      </c>
      <c r="I138" s="107"/>
      <c r="J138" s="81" t="str">
        <f>IF(AND(NOT(OR(G138="",G138="Ø")),H138=""),"In Progress",IF(AND(NOT(OR(H138="Ø",H138="")),NOT(OR(G138="Ø",G138=""))),"Completed",IF(AND(NOT(A138=""),NOT(OR(D138="",D138="???")),G138=""),"Waiting",IF(D138="???","Waiting",""))))</f>
        <v>Completed</v>
      </c>
      <c r="K138" s="107" t="s">
        <v>0</v>
      </c>
      <c r="L138" s="107" t="s">
        <v>0</v>
      </c>
      <c r="M138" s="4" t="s">
        <v>1832</v>
      </c>
      <c r="N138" s="111" t="s">
        <v>25</v>
      </c>
      <c r="O138" s="107" t="s">
        <v>1833</v>
      </c>
    </row>
    <row r="139" spans="1:15">
      <c r="A139" s="107"/>
      <c r="B139" s="107"/>
      <c r="C139" s="107"/>
      <c r="D139" s="81" t="s">
        <v>27</v>
      </c>
      <c r="E139" s="81" t="s">
        <v>24</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2017-05-04_G-069_GB</v>
      </c>
      <c r="G139" s="85">
        <v>42957</v>
      </c>
      <c r="H139" s="85">
        <v>42962</v>
      </c>
      <c r="I139" s="107"/>
      <c r="J139" s="81" t="str">
        <f>IF(AND(NOT(OR(G139="",G139="Ø")),H139=""),"In Progress",IF(AND(NOT(OR(H139="Ø",H139="")),NOT(OR(G139="Ø",G139=""))),"Completed",IF(AND(NOT(A138=""),NOT(OR(D139="",D139="???")),G139=""),"Waiting",IF(D139="???","Waiting",""))))</f>
        <v>Completed</v>
      </c>
      <c r="K139" s="107"/>
      <c r="L139" s="107"/>
      <c r="M139" s="4" t="s">
        <v>1834</v>
      </c>
      <c r="N139" s="111"/>
      <c r="O139" s="107"/>
    </row>
    <row r="140" spans="1:15">
      <c r="A140" s="107" t="s">
        <v>1835</v>
      </c>
      <c r="B140" s="109" t="s">
        <v>1836</v>
      </c>
      <c r="C140" s="107" t="s">
        <v>669</v>
      </c>
      <c r="D140" s="81" t="s">
        <v>113</v>
      </c>
      <c r="E140" s="81"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2017-05-04_G-070_DR</v>
      </c>
      <c r="G140" s="85">
        <v>42922</v>
      </c>
      <c r="H140" s="85">
        <v>42922</v>
      </c>
      <c r="I140" s="106">
        <v>42962</v>
      </c>
      <c r="J140" s="81" t="s">
        <v>0</v>
      </c>
      <c r="K140" s="107" t="s">
        <v>2</v>
      </c>
      <c r="L140" s="107" t="s">
        <v>0</v>
      </c>
      <c r="M140" s="4" t="s">
        <v>1837</v>
      </c>
      <c r="N140" s="111" t="str">
        <f>IF(OR(K140="Untraceable",K140="Incomplete"),"No",IF(K140="Completed","In Progress",""))</f>
        <v>No</v>
      </c>
      <c r="O140" s="107"/>
    </row>
    <row r="141" spans="1:15">
      <c r="A141" s="107"/>
      <c r="B141" s="107"/>
      <c r="C141" s="107"/>
      <c r="D141" s="81" t="s">
        <v>23</v>
      </c>
      <c r="E141" s="81" t="s">
        <v>24</v>
      </c>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2017-05-04_G-070_CA</v>
      </c>
      <c r="G141" s="85">
        <v>42957</v>
      </c>
      <c r="H141" s="85">
        <v>42957</v>
      </c>
      <c r="I141" s="107"/>
      <c r="J141" s="81" t="s">
        <v>0</v>
      </c>
      <c r="K141" s="107"/>
      <c r="L141" s="107"/>
      <c r="M141" s="4" t="s">
        <v>1838</v>
      </c>
      <c r="N141" s="111"/>
      <c r="O141" s="107"/>
    </row>
    <row r="142" spans="1:15">
      <c r="A142" s="107" t="s">
        <v>1839</v>
      </c>
      <c r="B142" s="109" t="s">
        <v>1840</v>
      </c>
      <c r="C142" s="107" t="s">
        <v>669</v>
      </c>
      <c r="D142" s="81" t="s">
        <v>187</v>
      </c>
      <c r="E142" s="81" t="s">
        <v>1442</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2017-05-04_G-071_SA_MW</v>
      </c>
      <c r="G142" s="85">
        <v>42908</v>
      </c>
      <c r="H142" s="85">
        <v>42913</v>
      </c>
      <c r="I142" s="107"/>
      <c r="J142" s="81" t="str">
        <f>IF(AND(NOT(OR(G142="",G142="Ø")),H142=""),"In Progress",IF(AND(NOT(OR(H142="Ø",H142="")),NOT(OR(G142="Ø",G142=""))),"Completed",IF(AND(NOT(A142=""),NOT(OR(D142="",D142="???")),G142=""),"Waiting",IF(D142="???","Waiting",""))))</f>
        <v>Completed</v>
      </c>
      <c r="K142" s="107" t="s">
        <v>0</v>
      </c>
      <c r="L142" s="107" t="s">
        <v>0</v>
      </c>
      <c r="M142" s="4"/>
      <c r="N142" s="111" t="s">
        <v>25</v>
      </c>
      <c r="O142" s="107" t="s">
        <v>1841</v>
      </c>
    </row>
    <row r="143" spans="1:15">
      <c r="A143" s="107"/>
      <c r="B143" s="107"/>
      <c r="C143" s="107"/>
      <c r="D143" s="81" t="s">
        <v>23</v>
      </c>
      <c r="E143" s="81" t="s">
        <v>1731</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2017-05-04_G-071_CA</v>
      </c>
      <c r="G143" s="85">
        <v>42924</v>
      </c>
      <c r="H143" s="85">
        <v>42926</v>
      </c>
      <c r="I143" s="107"/>
      <c r="J143" s="81" t="str">
        <f>IF(AND(NOT(OR(G143="",G143="Ø")),H143=""),"In Progress",IF(AND(NOT(OR(H143="Ø",H143="")),NOT(OR(G143="Ø",G143=""))),"Completed",IF(AND(NOT(A142=""),NOT(OR(D143="",D143="???")),G143=""),"Waiting",IF(D143="???","Waiting",""))))</f>
        <v>Completed</v>
      </c>
      <c r="K143" s="107"/>
      <c r="L143" s="107"/>
      <c r="M143" s="4" t="s">
        <v>1842</v>
      </c>
      <c r="N143" s="111"/>
      <c r="O143" s="107"/>
    </row>
    <row r="144" spans="1:15">
      <c r="A144" s="107" t="s">
        <v>1843</v>
      </c>
      <c r="B144" s="109" t="s">
        <v>1844</v>
      </c>
      <c r="C144" s="107" t="s">
        <v>669</v>
      </c>
      <c r="D144" s="81" t="s">
        <v>23</v>
      </c>
      <c r="E144" s="81" t="s">
        <v>1442</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2017-05-04_G-072_SA_CA</v>
      </c>
      <c r="G144" s="85">
        <v>42906</v>
      </c>
      <c r="H144" s="85">
        <v>75779</v>
      </c>
      <c r="I144" s="106">
        <v>42929</v>
      </c>
      <c r="J144" s="81" t="str">
        <f>IF(AND(NOT(OR(G144="",G144="Ø")),H144=""),"In Progress",IF(AND(NOT(OR(H144="Ø",H144="")),NOT(OR(G144="Ø",G144=""))),"Completed",IF(AND(NOT(A144=""),NOT(OR(D144="",D144="???")),G144=""),"Waiting",IF(D144="???","Waiting",""))))</f>
        <v>Completed</v>
      </c>
      <c r="K144" s="107" t="str">
        <f>IF(AND(NOT(OR(H144="Ø",H144="")),I144="Split"),"In Progress",IF(AND(NOT(OR(H144="Ø",H144="")),I144="Needs to be Split"),"Waiting",IF(AND(J144="Review",J145="Review"),"Review",IF(OR(AND(J144="Review",J145="Incomplete"),AND(J144="Incomplete",J145="Review")),"Review",IF(OR(AND(J144="Untraceable",J145="Review"),AND(J144="Review",J145="Untraceable")),"Review",IF(OR(AND(J144="Review",J145="Completed"),AND(J144="Completed",J145="Review")),"Review",IF(OR(AND(J144="Other",J145="Review"),AND(J144="Review",J145="Other")),"Review",IF(OR(AND(J144="Other",J145="Incomplete"),AND(J144="Incomplete",J145="Other")),"Review",IF(OR(AND(J144="Other",J145="Untraceable"),AND(J144="Untraceable",J145="Other")),"Review",IF(OR(AND(J144="Other",J145="Completed"),AND(J144="Completed",J145="Other")),"Review",IF(AND(J144="Waiting",J145="Waiting"),"Waiting",IF(OR(AND(J144="Review",J145="Waiting"),AND(J144="Waiting",J145="Review")),"Waiting",IF(OR(AND(J144="Other",J145="Waiting"),AND(J144="Waiting",J145="Other")),"Waiting",IF(OR(AND(J144="Incomplete",J145="Waiting"),AND(J144="Waiting",J145="Incomplete")),"Waiting",IF(OR(AND(J144="Completed",J145="Waiting"),AND(J144="Waiting",J145="Completed")),"Waiting",IF(OR(J144="In Progress",J145="In Progress"),"In Progress",IF(OR(AND(J144="Completed",J145="Untraceable"),AND(J144="Untraceable",J145="Completed")),"Review",IF(OR(AND(J144="Completed",J145="Incomplete"),AND(J144="Incomplete",J145="Completed")),"Review",IF(OR(AND(J144="Incomplete",J145="Untraceable"),AND(J144="Untraceable",J145="Incomplete")),"Untraceable",IF(AND(NOT(OR(H144="Ø",H144="")),NOT(OR(H145="Ø",H145="")),I144=""),"In Progress",IF(AND(J144="Untraceable",J145="Untraceable"),"Untraceable",IF(AND(NOT(OR(H144="Ø",H144="")),NOT(OR(H145="Ø",H145="")),NOT(OR(I144="Ø",I144="",I144="Split",I144="Needs to be Split"))),"Completed",IF(AND(J144="Incomplete",J145="Incomplete"),"Incomplete",IF(AND(J144="Other",J145="Other"),"Review",IF(AND(J144="Untraceable",J145=""),"Untraceable","")))))))))))))))))))))))))</f>
        <v>Completed</v>
      </c>
      <c r="L144" s="107" t="s">
        <v>0</v>
      </c>
      <c r="M144" s="4" t="s">
        <v>1842</v>
      </c>
      <c r="N144" s="111" t="s">
        <v>25</v>
      </c>
      <c r="O144" s="107" t="s">
        <v>1845</v>
      </c>
    </row>
    <row r="145" spans="1:15">
      <c r="A145" s="107"/>
      <c r="B145" s="107"/>
      <c r="C145" s="107"/>
      <c r="D145" s="81" t="s">
        <v>187</v>
      </c>
      <c r="E145" s="81"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2017-05-04_G-072_MW</v>
      </c>
      <c r="G145" s="85">
        <v>42926</v>
      </c>
      <c r="H145" s="85">
        <v>42928</v>
      </c>
      <c r="I145" s="107"/>
      <c r="J145" s="81" t="str">
        <f>IF(AND(NOT(OR(G145="",G145="Ø")),H145=""),"In Progress",IF(AND(NOT(OR(H145="Ø",H145="")),NOT(OR(G145="Ø",G145=""))),"Completed",IF(AND(NOT(A144=""),NOT(OR(D145="",D145="???")),G145=""),"Waiting",IF(D145="???","Waiting",""))))</f>
        <v>Completed</v>
      </c>
      <c r="K145" s="107"/>
      <c r="L145" s="107"/>
      <c r="M145" s="4"/>
      <c r="N145" s="111"/>
      <c r="O145" s="107"/>
    </row>
    <row r="146" spans="1:15">
      <c r="A146" s="117" t="s">
        <v>1846</v>
      </c>
      <c r="B146" s="107" t="s">
        <v>1847</v>
      </c>
      <c r="C146" s="107" t="s">
        <v>1848</v>
      </c>
      <c r="D146" s="81" t="s">
        <v>113</v>
      </c>
      <c r="E146" s="81" t="s">
        <v>24</v>
      </c>
      <c r="F146" s="7" t="str">
        <f>IF(AND(D146="Amina",OR(E146="Manual",E146="Assisted Manual")),A146&amp;"_AZ",IF(AND(D146="Amina",OR(E146="De-Novo Merge",E146="Assisted Merge")),A146&amp;"_SA_AZ",IF(AND(D146="Perry",OR(E146="Manual",E146="Assisted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f>
        <v>2017-05-04_R-001_DR</v>
      </c>
      <c r="G146" s="85">
        <v>42906</v>
      </c>
      <c r="H146" s="85" t="s">
        <v>51</v>
      </c>
      <c r="I146" s="107" t="str">
        <f>IF(AND(NOT(OR(H146="",H146="Ø")),NOT(OR(H147="",H147="Ø"))),"Needs to be Split","")</f>
        <v/>
      </c>
      <c r="J146" s="81" t="s">
        <v>2</v>
      </c>
      <c r="K146" s="107" t="s">
        <v>2</v>
      </c>
      <c r="L146" s="107" t="s">
        <v>190</v>
      </c>
      <c r="M146" s="4" t="s">
        <v>1849</v>
      </c>
      <c r="N146" s="111" t="str">
        <f>IF(OR(K146="Untraceable",K146="Incomplete"),"No",IF(K146="Completed","In Progress",""))</f>
        <v>No</v>
      </c>
      <c r="O146" s="107"/>
    </row>
    <row r="147" spans="1:15">
      <c r="A147" s="118"/>
      <c r="B147" s="107"/>
      <c r="C147" s="107"/>
      <c r="D147" s="81"/>
      <c r="E147" s="81"/>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
      </c>
      <c r="G147" s="85"/>
      <c r="H147" s="85"/>
      <c r="I147" s="107"/>
      <c r="J147" s="81" t="str">
        <f>IF(AND(NOT(OR(G147="",G147="Ø")),H147=""),"In Progress",IF(AND(NOT(OR(H147="Ø",H147="")),NOT(OR(G147="Ø",G147=""))),"Completed",IF(AND(NOT(A146=""),NOT(OR(D147="",D147="???")),G147=""),"Waiting",IF(D147="???","Waiting",""))))</f>
        <v/>
      </c>
      <c r="K147" s="107"/>
      <c r="L147" s="107"/>
      <c r="M147" s="4"/>
      <c r="N147" s="111"/>
      <c r="O147" s="107"/>
    </row>
    <row r="148" spans="1:15">
      <c r="A148" s="107" t="s">
        <v>1850</v>
      </c>
      <c r="B148" s="107" t="s">
        <v>1851</v>
      </c>
      <c r="C148" s="107" t="s">
        <v>1848</v>
      </c>
      <c r="D148" s="81"/>
      <c r="E148" s="81"/>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5"/>
      <c r="H148" s="85"/>
      <c r="I148" s="107" t="str">
        <f>IF(AND(NOT(OR(H148="",H148="Ø")),NOT(OR(H149="",H149="Ø"))),"Needs to be Split","")</f>
        <v/>
      </c>
      <c r="J148" s="81" t="s">
        <v>1</v>
      </c>
      <c r="K148" s="107" t="str">
        <f>IF(AND(NOT(OR(H148="Ø",H148="")),I148="Split"),"In Progress",IF(AND(NOT(OR(H148="Ø",H148="")),I148="Needs to be Split"),"Waiting",IF(AND(J148="Review",J149="Review"),"Review",IF(OR(AND(J148="Review",J149="Incomplete"),AND(J148="Incomplete",J149="Review")),"Review",IF(OR(AND(J148="Untraceable",J149="Review"),AND(J148="Review",J149="Untraceable")),"Review",IF(OR(AND(J148="Review",J149="Completed"),AND(J148="Completed",J149="Review")),"Review",IF(OR(AND(J148="Other",J149="Review"),AND(J148="Review",J149="Other")),"Review",IF(OR(AND(J148="Other",J149="Incomplete"),AND(J148="Incomplete",J149="Other")),"Review",IF(OR(AND(J148="Other",J149="Untraceable"),AND(J148="Untraceable",J149="Other")),"Review",IF(OR(AND(J148="Other",J149="Completed"),AND(J148="Completed",J149="Other")),"Review",IF(AND(J148="Waiting",J149="Waiting"),"Waiting",IF(OR(AND(J148="Review",J149="Waiting"),AND(J148="Waiting",J149="Review")),"Waiting",IF(OR(AND(J148="Other",J149="Waiting"),AND(J148="Waiting",J149="Other")),"Waiting",IF(OR(AND(J148="Incomplete",J149="Waiting"),AND(J148="Waiting",J149="Incomplete")),"Waiting",IF(OR(AND(J148="Completed",J149="Waiting"),AND(J148="Waiting",J149="Completed")),"Waiting",IF(OR(J148="In Progress",J149="In Progress"),"In Progress",IF(OR(AND(J148="Completed",J149="Untraceable"),AND(J148="Untraceable",J149="Completed")),"Review",IF(OR(AND(J148="Completed",J149="Incomplete"),AND(J148="Incomplete",J149="Completed")),"Review",IF(OR(AND(J148="Incomplete",J149="Untraceable"),AND(J148="Untraceable",J149="Incomplete")),"Untraceable",IF(AND(NOT(OR(H148="Ø",H148="")),NOT(OR(H149="Ø",H149="")),I148=""),"In Progress",IF(AND(J148="Untraceable",J149="Untraceable"),"Untraceable",IF(AND(NOT(OR(H148="Ø",H148="")),NOT(OR(H149="Ø",H149="")),NOT(OR(I148="Ø",I148="",I148="Split",I148="Needs to be Split"))),"Completed",IF(AND(J148="Incomplete",J149="Incomplete"),"Incomplete",IF(AND(J148="Other",J149="Other"),"Review",IF(AND(J148="Untraceable",J149=""),"Untraceable","")))))))))))))))))))))))))</f>
        <v>Untraceable</v>
      </c>
      <c r="L148" s="107" t="str">
        <f>IF(OR(K148="Untraceable"),"Ignore",IF(OR(K148="Incomplete",K148="Completed"),"Waiting",IF(OR(K148="Waiting",K148="In Progress",K148="Review",K148="Other"),"HOLD","")))</f>
        <v>Ignore</v>
      </c>
      <c r="M148" s="6"/>
      <c r="N148" s="111" t="str">
        <f>IF(OR(K148="Untraceable",K148="Incomplete"),"No",IF(K148="Completed","In Progress",""))</f>
        <v>No</v>
      </c>
      <c r="O148" s="107"/>
    </row>
    <row r="149" spans="1:15">
      <c r="A149" s="107"/>
      <c r="B149" s="107"/>
      <c r="C149" s="107"/>
      <c r="D149" s="81" t="str">
        <f>IF(AND(NOT(A148=""),NOT(J148="Untraceable")),"???","")</f>
        <v/>
      </c>
      <c r="E149" s="81"/>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5"/>
      <c r="H149" s="85"/>
      <c r="I149" s="107"/>
      <c r="J149" s="81" t="str">
        <f>IF(AND(NOT(OR(G149="",G149="Ø")),H149=""),"In Progress",IF(AND(NOT(OR(H149="Ø",H149="")),NOT(OR(G149="Ø",G149=""))),"Completed",IF(AND(NOT(A148=""),NOT(OR(D149="",D149="???")),G149=""),"Waiting",IF(D149="???","Waiting",""))))</f>
        <v/>
      </c>
      <c r="K149" s="107"/>
      <c r="L149" s="107"/>
      <c r="M149" s="4"/>
      <c r="N149" s="111"/>
      <c r="O149" s="107"/>
    </row>
    <row r="150" spans="1:15">
      <c r="A150" s="107" t="s">
        <v>1852</v>
      </c>
      <c r="B150" s="107" t="s">
        <v>1853</v>
      </c>
      <c r="C150" s="107" t="s">
        <v>1848</v>
      </c>
      <c r="D150" s="81" t="s">
        <v>113</v>
      </c>
      <c r="E150" s="81"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2017-05-04_R-003_DR</v>
      </c>
      <c r="G150" s="85">
        <v>42906</v>
      </c>
      <c r="H150" s="85" t="s">
        <v>51</v>
      </c>
      <c r="I150" s="107" t="str">
        <f>IF(AND(NOT(OR(H150="",H150="Ø")),NOT(OR(H151="",H151="Ø"))),"Needs to be Split","")</f>
        <v/>
      </c>
      <c r="J150" s="81" t="s">
        <v>1</v>
      </c>
      <c r="K150" s="107"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Untraceable</v>
      </c>
      <c r="L150" s="107" t="str">
        <f>IF(OR(K150="Untraceable"),"Ignore",IF(OR(K150="Incomplete",K150="Completed"),"Waiting",IF(OR(K150="Waiting",K150="In Progress",K150="Review",K150="Other"),"HOLD","")))</f>
        <v>Ignore</v>
      </c>
      <c r="M150" s="4" t="s">
        <v>1854</v>
      </c>
      <c r="N150" s="111" t="str">
        <f>IF(OR(K150="Untraceable",K150="Incomplete"),"No",IF(K150="Completed","In Progress",""))</f>
        <v>No</v>
      </c>
      <c r="O150" s="107"/>
    </row>
    <row r="151" spans="1:15">
      <c r="A151" s="107"/>
      <c r="B151" s="107"/>
      <c r="C151" s="107"/>
      <c r="D151" s="81" t="str">
        <f>IF(AND(NOT(A150=""),NOT(J150="Untraceable")),"???","")</f>
        <v/>
      </c>
      <c r="E151" s="81"/>
      <c r="F151" s="7" t="str">
        <f>IF(AND(D151="Amina",OR(E151="Manual",E151="Assisted Manual")),A150&amp;"_AZ",IF(AND(D151="Amina",OR(E151="De-Novo Merge",E151="Assisted Merge")),A150&amp;"_SA_AZ",IF(AND(D151="Perry",OR(E151="Manual",E151="Assisted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f>
        <v/>
      </c>
      <c r="G151" s="85"/>
      <c r="H151" s="85"/>
      <c r="I151" s="107"/>
      <c r="J151" s="81" t="str">
        <f>IF(AND(NOT(OR(G151="",G151="Ø")),H151=""),"In Progress",IF(AND(NOT(OR(H151="Ø",H151="")),NOT(OR(G151="Ø",G151=""))),"Completed",IF(AND(NOT(A150=""),NOT(OR(D151="",D151="???")),G151=""),"Waiting",IF(D151="???","Waiting",""))))</f>
        <v/>
      </c>
      <c r="K151" s="107"/>
      <c r="L151" s="107"/>
      <c r="M151" s="4"/>
      <c r="N151" s="111"/>
      <c r="O151" s="107"/>
    </row>
    <row r="152" spans="1:15">
      <c r="A152" s="107" t="s">
        <v>1855</v>
      </c>
      <c r="B152" s="109" t="s">
        <v>1856</v>
      </c>
      <c r="C152" s="109" t="s">
        <v>1848</v>
      </c>
      <c r="D152" s="81" t="s">
        <v>113</v>
      </c>
      <c r="E152" s="81"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2017-05-04_R-004_DR</v>
      </c>
      <c r="G152" s="85">
        <v>42906</v>
      </c>
      <c r="H152" s="85" t="s">
        <v>51</v>
      </c>
      <c r="I152" s="107" t="str">
        <f>IF(AND(NOT(OR(H152="",H152="Ø")),NOT(OR(H153="",H153="Ø"))),"Needs to be Split","")</f>
        <v/>
      </c>
      <c r="J152" s="81" t="s">
        <v>1</v>
      </c>
      <c r="K152" s="107" t="str">
        <f>IF(AND(NOT(OR(H152="Ø",H152="")),I152="Split"),"In Progress",IF(AND(NOT(OR(H152="Ø",H152="")),I152="Needs to be Split"),"Waiting",IF(AND(J152="Review",J153="Review"),"Review",IF(OR(AND(J152="Review",J153="Incomplete"),AND(J152="Incomplete",J153="Review")),"Review",IF(OR(AND(J152="Untraceable",J153="Review"),AND(J152="Review",J153="Untraceable")),"Review",IF(OR(AND(J152="Review",J153="Completed"),AND(J152="Completed",J153="Review")),"Review",IF(OR(AND(J152="Other",J153="Review"),AND(J152="Review",J153="Other")),"Review",IF(OR(AND(J152="Other",J153="Incomplete"),AND(J152="Incomplete",J153="Other")),"Review",IF(OR(AND(J152="Other",J153="Untraceable"),AND(J152="Untraceable",J153="Other")),"Review",IF(OR(AND(J152="Other",J153="Completed"),AND(J152="Completed",J153="Other")),"Review",IF(AND(J152="Waiting",J153="Waiting"),"Waiting",IF(OR(AND(J152="Review",J153="Waiting"),AND(J152="Waiting",J153="Review")),"Waiting",IF(OR(AND(J152="Other",J153="Waiting"),AND(J152="Waiting",J153="Other")),"Waiting",IF(OR(AND(J152="Incomplete",J153="Waiting"),AND(J152="Waiting",J153="Incomplete")),"Waiting",IF(OR(AND(J152="Completed",J153="Waiting"),AND(J152="Waiting",J153="Completed")),"Waiting",IF(OR(J152="In Progress",J153="In Progress"),"In Progress",IF(OR(AND(J152="Completed",J153="Untraceable"),AND(J152="Untraceable",J153="Completed")),"Review",IF(OR(AND(J152="Completed",J153="Incomplete"),AND(J152="Incomplete",J153="Completed")),"Review",IF(OR(AND(J152="Incomplete",J153="Untraceable"),AND(J152="Untraceable",J153="Incomplete")),"Untraceable",IF(AND(NOT(OR(H152="Ø",H152="")),NOT(OR(H153="Ø",H153="")),I152=""),"In Progress",IF(AND(J152="Untraceable",J153="Untraceable"),"Untraceable",IF(AND(NOT(OR(H152="Ø",H152="")),NOT(OR(H153="Ø",H153="")),NOT(OR(I152="Ø",I152="",I152="Split",I152="Needs to be Split"))),"Completed",IF(AND(J152="Incomplete",J153="Incomplete"),"Incomplete",IF(AND(J152="Other",J153="Other"),"Review",IF(AND(J152="Untraceable",J153=""),"Untraceable","")))))))))))))))))))))))))</f>
        <v>Untraceable</v>
      </c>
      <c r="L152" s="107" t="str">
        <f>IF(OR(K152="Untraceable"),"Ignore",IF(OR(K152="Incomplete",K152="Completed"),"Waiting",IF(OR(K152="Waiting",K152="In Progress",K152="Review",K152="Other"),"HOLD","")))</f>
        <v>Ignore</v>
      </c>
      <c r="M152" s="6"/>
      <c r="N152" s="111" t="str">
        <f>IF(OR(K152="Untraceable",K152="Incomplete"),"No",IF(K152="Completed","In Progress",""))</f>
        <v>No</v>
      </c>
      <c r="O152" s="107"/>
    </row>
    <row r="153" spans="1:15">
      <c r="A153" s="107"/>
      <c r="B153" s="107"/>
      <c r="C153" s="107"/>
      <c r="D153" s="81" t="str">
        <f>IF(AND(NOT(A152=""),NOT(J152="Untraceable")),"???","")</f>
        <v/>
      </c>
      <c r="E153" s="81"/>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5"/>
      <c r="H153" s="85"/>
      <c r="I153" s="107"/>
      <c r="J153" s="81" t="str">
        <f>IF(AND(NOT(OR(G153="",G153="Ø")),H153=""),"In Progress",IF(AND(NOT(OR(H153="Ø",H153="")),NOT(OR(G153="Ø",G153=""))),"Completed",IF(AND(NOT(A152=""),NOT(OR(D153="",D153="???")),G153=""),"Waiting",IF(D153="???","Waiting",""))))</f>
        <v/>
      </c>
      <c r="K153" s="107"/>
      <c r="L153" s="107"/>
      <c r="M153" s="4"/>
      <c r="N153" s="111"/>
      <c r="O153" s="107"/>
    </row>
    <row r="154" spans="1:15">
      <c r="A154" s="107" t="s">
        <v>1857</v>
      </c>
      <c r="B154" s="109" t="s">
        <v>1858</v>
      </c>
      <c r="C154" s="107"/>
      <c r="D154" s="81" t="s">
        <v>113</v>
      </c>
      <c r="E154" s="81" t="s">
        <v>24</v>
      </c>
      <c r="F154" s="7" t="str">
        <f>IF(AND(D154="Amina",OR(E154="Manual",E154="Assisted Manual")),A154&amp;"_AZ",IF(AND(D154="Amina",OR(E154="De-Novo Merge",E154="Assisted Merge")),A154&amp;"_SA_AZ",IF(AND(D154="Perry",OR(E154="Manual",E154="Assisted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f>
        <v>2017-05-04_R-005_DR</v>
      </c>
      <c r="G154" s="85">
        <v>42906</v>
      </c>
      <c r="H154" s="85" t="s">
        <v>51</v>
      </c>
      <c r="I154" s="107" t="str">
        <f>IF(AND(NOT(OR(H154="",H154="Ø")),NOT(OR(H155="",H155="Ø"))),"Needs to be Split","")</f>
        <v/>
      </c>
      <c r="J154" s="81" t="s">
        <v>1</v>
      </c>
      <c r="K154" s="107" t="str">
        <f>IF(AND(NOT(OR(H154="Ø",H154="")),I154="Split"),"In Progress",IF(AND(NOT(OR(H154="Ø",H154="")),I154="Needs to be Split"),"Waiting",IF(AND(J154="Review",J155="Review"),"Review",IF(OR(AND(J154="Review",J155="Incomplete"),AND(J154="Incomplete",J155="Review")),"Review",IF(OR(AND(J154="Untraceable",J155="Review"),AND(J154="Review",J155="Untraceable")),"Review",IF(OR(AND(J154="Review",J155="Completed"),AND(J154="Completed",J155="Review")),"Review",IF(OR(AND(J154="Other",J155="Review"),AND(J154="Review",J155="Other")),"Review",IF(OR(AND(J154="Other",J155="Incomplete"),AND(J154="Incomplete",J155="Other")),"Review",IF(OR(AND(J154="Other",J155="Untraceable"),AND(J154="Untraceable",J155="Other")),"Review",IF(OR(AND(J154="Other",J155="Completed"),AND(J154="Completed",J155="Other")),"Review",IF(AND(J154="Waiting",J155="Waiting"),"Waiting",IF(OR(AND(J154="Review",J155="Waiting"),AND(J154="Waiting",J155="Review")),"Waiting",IF(OR(AND(J154="Other",J155="Waiting"),AND(J154="Waiting",J155="Other")),"Waiting",IF(OR(AND(J154="Incomplete",J155="Waiting"),AND(J154="Waiting",J155="Incomplete")),"Waiting",IF(OR(AND(J154="Completed",J155="Waiting"),AND(J154="Waiting",J155="Completed")),"Waiting",IF(OR(J154="In Progress",J155="In Progress"),"In Progress",IF(OR(AND(J154="Completed",J155="Untraceable"),AND(J154="Untraceable",J155="Completed")),"Review",IF(OR(AND(J154="Completed",J155="Incomplete"),AND(J154="Incomplete",J155="Completed")),"Review",IF(OR(AND(J154="Incomplete",J155="Untraceable"),AND(J154="Untraceable",J155="Incomplete")),"Untraceable",IF(AND(NOT(OR(H154="Ø",H154="")),NOT(OR(H155="Ø",H155="")),I154=""),"In Progress",IF(AND(J154="Untraceable",J155="Untraceable"),"Untraceable",IF(AND(NOT(OR(H154="Ø",H154="")),NOT(OR(H155="Ø",H155="")),NOT(OR(I154="Ø",I154="",I154="Split",I154="Needs to be Split"))),"Completed",IF(AND(J154="Incomplete",J155="Incomplete"),"Incomplete",IF(AND(J154="Other",J155="Other"),"Review",IF(AND(J154="Untraceable",J155=""),"Untraceable","")))))))))))))))))))))))))</f>
        <v>Untraceable</v>
      </c>
      <c r="L154" s="107" t="str">
        <f>IF(OR(K154="Untraceable"),"Ignore",IF(OR(K154="Incomplete",K154="Completed"),"Waiting",IF(OR(K154="Waiting",K154="In Progress",K154="Review",K154="Other"),"HOLD","")))</f>
        <v>Ignore</v>
      </c>
      <c r="M154" s="4" t="s">
        <v>1859</v>
      </c>
      <c r="N154" s="111" t="str">
        <f>IF(OR(K154="Untraceable",K154="Incomplete"),"No",IF(K154="Completed","In Progress",""))</f>
        <v>No</v>
      </c>
      <c r="O154" s="107"/>
    </row>
    <row r="155" spans="1:15">
      <c r="A155" s="107"/>
      <c r="B155" s="107"/>
      <c r="C155" s="107"/>
      <c r="D155" s="81" t="str">
        <f>IF(AND(NOT(A154=""),NOT(J154="Untraceable")),"???","")</f>
        <v/>
      </c>
      <c r="E155" s="81"/>
      <c r="F155" s="7" t="str">
        <f>IF(AND(D155="Amina",OR(E155="Manual",E155="Assisted Manual")),A154&amp;"_AZ",IF(AND(D155="Amina",OR(E155="De-Novo Merge",E155="Assisted Merge")),A154&amp;"_SA_AZ",IF(AND(D155="Perry",OR(E155="Manual",E155="Assisted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f>
        <v/>
      </c>
      <c r="G155" s="85"/>
      <c r="H155" s="85"/>
      <c r="I155" s="107"/>
      <c r="J155" s="81" t="str">
        <f>IF(AND(NOT(OR(G155="",G155="Ø")),H155=""),"In Progress",IF(AND(NOT(OR(H155="Ø",H155="")),NOT(OR(G155="Ø",G155=""))),"Completed",IF(AND(NOT(A154=""),NOT(OR(D155="",D155="???")),G155=""),"Waiting",IF(D155="???","Waiting",""))))</f>
        <v/>
      </c>
      <c r="K155" s="107"/>
      <c r="L155" s="107"/>
      <c r="M155" s="8"/>
      <c r="N155" s="111"/>
      <c r="O155" s="107"/>
    </row>
    <row r="156" spans="1:15">
      <c r="A156" s="107" t="s">
        <v>1860</v>
      </c>
      <c r="B156" s="109" t="s">
        <v>1861</v>
      </c>
      <c r="C156" s="109"/>
      <c r="D156" s="81" t="s">
        <v>113</v>
      </c>
      <c r="E156" s="81" t="s">
        <v>24</v>
      </c>
      <c r="F156" s="7" t="str">
        <f>IF(AND(D156="Amina",OR(E156="Manual",E156="Assisted Manual")),A156&amp;"_AZ",IF(AND(D156="Amina",OR(E156="De-Novo Merge",E156="Assisted Merge")),A156&amp;"_SA_AZ",IF(AND(D156="Perry",OR(E156="Manual",E156="Assisted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f>
        <v>2017-05-04_R-006_DR</v>
      </c>
      <c r="G156" s="85">
        <v>42906</v>
      </c>
      <c r="H156" s="85" t="s">
        <v>51</v>
      </c>
      <c r="I156" s="107" t="str">
        <f>IF(AND(NOT(OR(H156="",H156="Ø")),NOT(OR(H157="",H157="Ø"))),"Needs to be Split","")</f>
        <v/>
      </c>
      <c r="J156" s="81" t="s">
        <v>1</v>
      </c>
      <c r="K156" s="107" t="str">
        <f>IF(AND(NOT(OR(H156="Ø",H156="")),I156="Split"),"In Progress",IF(AND(NOT(OR(H156="Ø",H156="")),I156="Needs to be Split"),"Waiting",IF(AND(J156="Review",J157="Review"),"Review",IF(OR(AND(J156="Review",J157="Incomplete"),AND(J156="Incomplete",J157="Review")),"Review",IF(OR(AND(J156="Untraceable",J157="Review"),AND(J156="Review",J157="Untraceable")),"Review",IF(OR(AND(J156="Review",J157="Completed"),AND(J156="Completed",J157="Review")),"Review",IF(OR(AND(J156="Other",J157="Review"),AND(J156="Review",J157="Other")),"Review",IF(OR(AND(J156="Other",J157="Incomplete"),AND(J156="Incomplete",J157="Other")),"Review",IF(OR(AND(J156="Other",J157="Untraceable"),AND(J156="Untraceable",J157="Other")),"Review",IF(OR(AND(J156="Other",J157="Completed"),AND(J156="Completed",J157="Other")),"Review",IF(AND(J156="Waiting",J157="Waiting"),"Waiting",IF(OR(AND(J156="Review",J157="Waiting"),AND(J156="Waiting",J157="Review")),"Waiting",IF(OR(AND(J156="Other",J157="Waiting"),AND(J156="Waiting",J157="Other")),"Waiting",IF(OR(AND(J156="Incomplete",J157="Waiting"),AND(J156="Waiting",J157="Incomplete")),"Waiting",IF(OR(AND(J156="Completed",J157="Waiting"),AND(J156="Waiting",J157="Completed")),"Waiting",IF(OR(J156="In Progress",J157="In Progress"),"In Progress",IF(OR(AND(J156="Completed",J157="Untraceable"),AND(J156="Untraceable",J157="Completed")),"Review",IF(OR(AND(J156="Completed",J157="Incomplete"),AND(J156="Incomplete",J157="Completed")),"Review",IF(OR(AND(J156="Incomplete",J157="Untraceable"),AND(J156="Untraceable",J157="Incomplete")),"Untraceable",IF(AND(NOT(OR(H156="Ø",H156="")),NOT(OR(H157="Ø",H157="")),I156=""),"In Progress",IF(AND(J156="Untraceable",J157="Untraceable"),"Untraceable",IF(AND(NOT(OR(H156="Ø",H156="")),NOT(OR(H157="Ø",H157="")),NOT(OR(I156="Ø",I156="",I156="Split",I156="Needs to be Split"))),"Completed",IF(AND(J156="Incomplete",J157="Incomplete"),"Incomplete",IF(AND(J156="Other",J157="Other"),"Review",IF(AND(J156="Untraceable",J157=""),"Untraceable","")))))))))))))))))))))))))</f>
        <v>Untraceable</v>
      </c>
      <c r="L156" s="107" t="str">
        <f>IF(OR(K156="Untraceable"),"Ignore",IF(OR(K156="Incomplete",K156="Completed"),"Waiting",IF(OR(K156="Waiting",K156="In Progress",K156="Review",K156="Other"),"HOLD","")))</f>
        <v>Ignore</v>
      </c>
      <c r="M156" s="4"/>
      <c r="N156" s="111" t="str">
        <f>IF(OR(K156="Untraceable",K156="Incomplete"),"No",IF(K156="Completed","In Progress",""))</f>
        <v>No</v>
      </c>
      <c r="O156" s="107"/>
    </row>
    <row r="157" spans="1:15">
      <c r="A157" s="107"/>
      <c r="B157" s="107"/>
      <c r="C157" s="107"/>
      <c r="D157" s="81" t="str">
        <f>IF(AND(NOT(A156=""),NOT(J156="Untraceable")),"???","")</f>
        <v/>
      </c>
      <c r="E157" s="81"/>
      <c r="F157" s="7" t="str">
        <f>IF(AND(D157="Amina",OR(E157="Manual",E157="Assisted Manual")),A156&amp;"_AZ",IF(AND(D157="Amina",OR(E157="De-Novo Merge",E157="Assisted Merge")),A156&amp;"_SA_AZ",IF(AND(D157="Perry",OR(E157="Manual",E157="Assisted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f>
        <v/>
      </c>
      <c r="G157" s="85"/>
      <c r="H157" s="85"/>
      <c r="I157" s="107"/>
      <c r="J157" s="81" t="str">
        <f>IF(AND(NOT(OR(G157="",G157="Ø")),H157=""),"In Progress",IF(AND(NOT(OR(H157="Ø",H157="")),NOT(OR(G157="Ø",G157=""))),"Completed",IF(AND(NOT(A156=""),NOT(OR(D157="",D157="???")),G157=""),"Waiting",IF(D157="???","Waiting",""))))</f>
        <v/>
      </c>
      <c r="K157" s="107"/>
      <c r="L157" s="107"/>
      <c r="M157" s="4"/>
      <c r="N157" s="111"/>
      <c r="O157" s="107"/>
    </row>
    <row r="158" spans="1:15">
      <c r="A158" s="107" t="s">
        <v>1862</v>
      </c>
      <c r="B158" s="109" t="s">
        <v>1863</v>
      </c>
      <c r="C158" s="109"/>
      <c r="D158" s="81" t="s">
        <v>113</v>
      </c>
      <c r="E158" s="81" t="s">
        <v>24</v>
      </c>
      <c r="F158" s="7" t="str">
        <f>IF(AND(D158="Amina",OR(E158="Manual",E158="Assisted Manual")),A158&amp;"_AZ",IF(AND(D158="Amina",OR(E158="De-Novo Merge",E158="Assisted Merge")),A158&amp;"_SA_AZ",IF(AND(D158="Perry",OR(E158="Manual",E158="Assisted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f>
        <v>2017-05-04_R-007_DR</v>
      </c>
      <c r="G158" s="85">
        <v>42906</v>
      </c>
      <c r="H158" s="85" t="s">
        <v>51</v>
      </c>
      <c r="I158" s="107" t="str">
        <f>IF(AND(NOT(OR(H158="",H158="Ø")),NOT(OR(H159="",H159="Ø"))),"Needs to be Split","")</f>
        <v/>
      </c>
      <c r="J158" s="81" t="s">
        <v>1</v>
      </c>
      <c r="K158" s="107" t="str">
        <f>IF(AND(NOT(OR(H158="Ø",H158="")),I158="Split"),"In Progress",IF(AND(NOT(OR(H158="Ø",H158="")),I158="Needs to be Split"),"Waiting",IF(AND(J158="Review",J159="Review"),"Review",IF(OR(AND(J158="Review",J159="Incomplete"),AND(J158="Incomplete",J159="Review")),"Review",IF(OR(AND(J158="Untraceable",J159="Review"),AND(J158="Review",J159="Untraceable")),"Review",IF(OR(AND(J158="Review",J159="Completed"),AND(J158="Completed",J159="Review")),"Review",IF(OR(AND(J158="Other",J159="Review"),AND(J158="Review",J159="Other")),"Review",IF(OR(AND(J158="Other",J159="Incomplete"),AND(J158="Incomplete",J159="Other")),"Review",IF(OR(AND(J158="Other",J159="Untraceable"),AND(J158="Untraceable",J159="Other")),"Review",IF(OR(AND(J158="Other",J159="Completed"),AND(J158="Completed",J159="Other")),"Review",IF(AND(J158="Waiting",J159="Waiting"),"Waiting",IF(OR(AND(J158="Review",J159="Waiting"),AND(J158="Waiting",J159="Review")),"Waiting",IF(OR(AND(J158="Other",J159="Waiting"),AND(J158="Waiting",J159="Other")),"Waiting",IF(OR(AND(J158="Incomplete",J159="Waiting"),AND(J158="Waiting",J159="Incomplete")),"Waiting",IF(OR(AND(J158="Completed",J159="Waiting"),AND(J158="Waiting",J159="Completed")),"Waiting",IF(OR(J158="In Progress",J159="In Progress"),"In Progress",IF(OR(AND(J158="Completed",J159="Untraceable"),AND(J158="Untraceable",J159="Completed")),"Review",IF(OR(AND(J158="Completed",J159="Incomplete"),AND(J158="Incomplete",J159="Completed")),"Review",IF(OR(AND(J158="Incomplete",J159="Untraceable"),AND(J158="Untraceable",J159="Incomplete")),"Untraceable",IF(AND(NOT(OR(H158="Ø",H158="")),NOT(OR(H159="Ø",H159="")),I158=""),"In Progress",IF(AND(J158="Untraceable",J159="Untraceable"),"Untraceable",IF(AND(NOT(OR(H158="Ø",H158="")),NOT(OR(H159="Ø",H159="")),NOT(OR(I158="Ø",I158="",I158="Split",I158="Needs to be Split"))),"Completed",IF(AND(J158="Incomplete",J159="Incomplete"),"Incomplete",IF(AND(J158="Other",J159="Other"),"Review",IF(AND(J158="Untraceable",J159=""),"Untraceable","")))))))))))))))))))))))))</f>
        <v>Untraceable</v>
      </c>
      <c r="L158" s="107" t="str">
        <f>IF(OR(K158="Untraceable"),"Ignore",IF(OR(K158="Incomplete",K158="Completed"),"Waiting",IF(OR(K158="Waiting",K158="In Progress",K158="Review",K158="Other"),"HOLD","")))</f>
        <v>Ignore</v>
      </c>
      <c r="M158" s="4"/>
      <c r="N158" s="111" t="str">
        <f>IF(OR(K158="Untraceable",K158="Incomplete"),"No",IF(K158="Completed","In Progress",""))</f>
        <v>No</v>
      </c>
      <c r="O158" s="107"/>
    </row>
    <row r="159" spans="1:15">
      <c r="A159" s="107"/>
      <c r="B159" s="107"/>
      <c r="C159" s="107"/>
      <c r="D159" s="81" t="str">
        <f>IF(AND(NOT(A158=""),NOT(J158="Untraceable")),"???","")</f>
        <v/>
      </c>
      <c r="E159" s="81"/>
      <c r="F159" s="7" t="str">
        <f>IF(AND(D159="Amina",OR(E159="Manual",E159="Assisted Manual")),A158&amp;"_AZ",IF(AND(D159="Amina",OR(E159="De-Novo Merge",E159="Assisted Merge")),A158&amp;"_SA_AZ",IF(AND(D159="Perry",OR(E159="Manual",E159="Assisted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f>
        <v/>
      </c>
      <c r="G159" s="85"/>
      <c r="H159" s="85"/>
      <c r="I159" s="107"/>
      <c r="J159" s="81" t="str">
        <f>IF(AND(NOT(OR(G159="",G159="Ø")),H159=""),"In Progress",IF(AND(NOT(OR(H159="Ø",H159="")),NOT(OR(G159="Ø",G159=""))),"Completed",IF(AND(NOT(A158=""),NOT(OR(D159="",D159="???")),G159=""),"Waiting",IF(D159="???","Waiting",""))))</f>
        <v/>
      </c>
      <c r="K159" s="107"/>
      <c r="L159" s="107"/>
      <c r="M159" s="4"/>
      <c r="N159" s="111"/>
      <c r="O159" s="107"/>
    </row>
    <row r="160" spans="1:15">
      <c r="A160" s="107" t="s">
        <v>1864</v>
      </c>
      <c r="B160" s="109" t="s">
        <v>1865</v>
      </c>
      <c r="C160" s="107" t="s">
        <v>465</v>
      </c>
      <c r="D160" s="81" t="s">
        <v>113</v>
      </c>
      <c r="E160" s="81" t="s">
        <v>24</v>
      </c>
      <c r="F160" s="7" t="str">
        <f>IF(AND(D160="Amina",OR(E160="Manual",E160="Assisted Manual")),A160&amp;"_AZ",IF(AND(D160="Amina",OR(E160="De-Novo Merge",E160="Assisted Merge")),A160&amp;"_SA_AZ",IF(AND(D160="Perry",OR(E160="Manual",E160="Assisted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f>
        <v>2017-05-04_R-008_DR</v>
      </c>
      <c r="G160" s="85">
        <v>42906</v>
      </c>
      <c r="H160" s="85" t="s">
        <v>51</v>
      </c>
      <c r="I160" s="107" t="str">
        <f>IF(AND(NOT(OR(H160="",H160="Ø")),NOT(OR(H161="",H161="Ø"))),"Needs to be Split","")</f>
        <v/>
      </c>
      <c r="J160" s="81" t="s">
        <v>1</v>
      </c>
      <c r="K160" s="107" t="str">
        <f>IF(AND(NOT(OR(H160="Ø",H160="")),I160="Split"),"In Progress",IF(AND(NOT(OR(H160="Ø",H160="")),I160="Needs to be Split"),"Waiting",IF(AND(J160="Review",J161="Review"),"Review",IF(OR(AND(J160="Review",J161="Incomplete"),AND(J160="Incomplete",J161="Review")),"Review",IF(OR(AND(J160="Untraceable",J161="Review"),AND(J160="Review",J161="Untraceable")),"Review",IF(OR(AND(J160="Review",J161="Completed"),AND(J160="Completed",J161="Review")),"Review",IF(OR(AND(J160="Other",J161="Review"),AND(J160="Review",J161="Other")),"Review",IF(OR(AND(J160="Other",J161="Incomplete"),AND(J160="Incomplete",J161="Other")),"Review",IF(OR(AND(J160="Other",J161="Untraceable"),AND(J160="Untraceable",J161="Other")),"Review",IF(OR(AND(J160="Other",J161="Completed"),AND(J160="Completed",J161="Other")),"Review",IF(AND(J160="Waiting",J161="Waiting"),"Waiting",IF(OR(AND(J160="Review",J161="Waiting"),AND(J160="Waiting",J161="Review")),"Waiting",IF(OR(AND(J160="Other",J161="Waiting"),AND(J160="Waiting",J161="Other")),"Waiting",IF(OR(AND(J160="Incomplete",J161="Waiting"),AND(J160="Waiting",J161="Incomplete")),"Waiting",IF(OR(AND(J160="Completed",J161="Waiting"),AND(J160="Waiting",J161="Completed")),"Waiting",IF(OR(J160="In Progress",J161="In Progress"),"In Progress",IF(OR(AND(J160="Completed",J161="Untraceable"),AND(J160="Untraceable",J161="Completed")),"Review",IF(OR(AND(J160="Completed",J161="Incomplete"),AND(J160="Incomplete",J161="Completed")),"Review",IF(OR(AND(J160="Incomplete",J161="Untraceable"),AND(J160="Untraceable",J161="Incomplete")),"Untraceable",IF(AND(NOT(OR(H160="Ø",H160="")),NOT(OR(H161="Ø",H161="")),I160=""),"In Progress",IF(AND(J160="Untraceable",J161="Untraceable"),"Untraceable",IF(AND(NOT(OR(H160="Ø",H160="")),NOT(OR(H161="Ø",H161="")),NOT(OR(I160="Ø",I160="",I160="Split",I160="Needs to be Split"))),"Completed",IF(AND(J160="Incomplete",J161="Incomplete"),"Incomplete",IF(AND(J160="Other",J161="Other"),"Review",IF(AND(J160="Untraceable",J161=""),"Untraceable","")))))))))))))))))))))))))</f>
        <v>Untraceable</v>
      </c>
      <c r="L160" s="107" t="str">
        <f>IF(OR(K160="Untraceable"),"Ignore",IF(OR(K160="Incomplete",K160="Completed"),"Waiting",IF(OR(K160="Waiting",K160="In Progress",K160="Review",K160="Other"),"HOLD","")))</f>
        <v>Ignore</v>
      </c>
      <c r="M160" s="4"/>
      <c r="N160" s="111" t="str">
        <f>IF(OR(K160="Untraceable",K160="Incomplete"),"No",IF(K160="Completed","In Progress",""))</f>
        <v>No</v>
      </c>
      <c r="O160" s="107"/>
    </row>
    <row r="161" spans="1:15">
      <c r="A161" s="107"/>
      <c r="B161" s="107"/>
      <c r="C161" s="107"/>
      <c r="D161" s="81" t="str">
        <f>IF(AND(NOT(A160=""),NOT(J160="Untraceable")),"???","")</f>
        <v/>
      </c>
      <c r="E161" s="81"/>
      <c r="F161" s="7" t="str">
        <f>IF(AND(D161="Amina",OR(E161="Manual",E161="Assisted Manual")),A160&amp;"_AZ",IF(AND(D161="Amina",OR(E161="De-Novo Merge",E161="Assisted Merge")),A160&amp;"_SA_AZ",IF(AND(D161="Perry",OR(E161="Manual",E161="Assisted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f>
        <v/>
      </c>
      <c r="G161" s="85"/>
      <c r="H161" s="85"/>
      <c r="I161" s="107"/>
      <c r="J161" s="81" t="str">
        <f>IF(AND(NOT(OR(G161="",G161="Ø")),H161=""),"In Progress",IF(AND(NOT(OR(H161="Ø",H161="")),NOT(OR(G161="Ø",G161=""))),"Completed",IF(AND(NOT(A160=""),NOT(OR(D161="",D161="???")),G161=""),"Waiting",IF(D161="???","Waiting",""))))</f>
        <v/>
      </c>
      <c r="K161" s="107"/>
      <c r="L161" s="107"/>
      <c r="M161" s="4"/>
      <c r="N161" s="111"/>
      <c r="O161" s="107"/>
    </row>
    <row r="162" spans="1:15">
      <c r="A162" s="107" t="s">
        <v>1866</v>
      </c>
      <c r="B162" s="109" t="s">
        <v>1867</v>
      </c>
      <c r="C162" s="107"/>
      <c r="D162" s="81" t="s">
        <v>113</v>
      </c>
      <c r="E162" s="81" t="s">
        <v>24</v>
      </c>
      <c r="F162" s="7" t="str">
        <f>IF(AND(D162="Amina",OR(E162="Manual",E162="Assisted Manual")),A162&amp;"_AZ",IF(AND(D162="Amina",OR(E162="De-Novo Merge",E162="Assisted Merge")),A162&amp;"_SA_AZ",IF(AND(D162="Perry",OR(E162="Manual",E162="Assisted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f>
        <v>2017-05-04_R-009_DR</v>
      </c>
      <c r="G162" s="85">
        <v>42906</v>
      </c>
      <c r="H162" s="85" t="s">
        <v>51</v>
      </c>
      <c r="I162" s="107" t="str">
        <f>IF(AND(NOT(OR(H162="",H162="Ø")),NOT(OR(H163="",H163="Ø"))),"Needs to be Split","")</f>
        <v/>
      </c>
      <c r="J162" s="81" t="s">
        <v>1</v>
      </c>
      <c r="K162" s="107" t="str">
        <f>IF(AND(NOT(OR(H162="Ø",H162="")),I162="Split"),"In Progress",IF(AND(NOT(OR(H162="Ø",H162="")),I162="Needs to be Split"),"Waiting",IF(AND(J162="Review",J163="Review"),"Review",IF(OR(AND(J162="Review",J163="Incomplete"),AND(J162="Incomplete",J163="Review")),"Review",IF(OR(AND(J162="Untraceable",J163="Review"),AND(J162="Review",J163="Untraceable")),"Review",IF(OR(AND(J162="Review",J163="Completed"),AND(J162="Completed",J163="Review")),"Review",IF(OR(AND(J162="Other",J163="Review"),AND(J162="Review",J163="Other")),"Review",IF(OR(AND(J162="Other",J163="Incomplete"),AND(J162="Incomplete",J163="Other")),"Review",IF(OR(AND(J162="Other",J163="Untraceable"),AND(J162="Untraceable",J163="Other")),"Review",IF(OR(AND(J162="Other",J163="Completed"),AND(J162="Completed",J163="Other")),"Review",IF(AND(J162="Waiting",J163="Waiting"),"Waiting",IF(OR(AND(J162="Review",J163="Waiting"),AND(J162="Waiting",J163="Review")),"Waiting",IF(OR(AND(J162="Other",J163="Waiting"),AND(J162="Waiting",J163="Other")),"Waiting",IF(OR(AND(J162="Incomplete",J163="Waiting"),AND(J162="Waiting",J163="Incomplete")),"Waiting",IF(OR(AND(J162="Completed",J163="Waiting"),AND(J162="Waiting",J163="Completed")),"Waiting",IF(OR(J162="In Progress",J163="In Progress"),"In Progress",IF(OR(AND(J162="Completed",J163="Untraceable"),AND(J162="Untraceable",J163="Completed")),"Review",IF(OR(AND(J162="Completed",J163="Incomplete"),AND(J162="Incomplete",J163="Completed")),"Review",IF(OR(AND(J162="Incomplete",J163="Untraceable"),AND(J162="Untraceable",J163="Incomplete")),"Untraceable",IF(AND(NOT(OR(H162="Ø",H162="")),NOT(OR(H163="Ø",H163="")),I162=""),"In Progress",IF(AND(J162="Untraceable",J163="Untraceable"),"Untraceable",IF(AND(NOT(OR(H162="Ø",H162="")),NOT(OR(H163="Ø",H163="")),NOT(OR(I162="Ø",I162="",I162="Split",I162="Needs to be Split"))),"Completed",IF(AND(J162="Incomplete",J163="Incomplete"),"Incomplete",IF(AND(J162="Other",J163="Other"),"Review",IF(AND(J162="Untraceable",J163=""),"Untraceable","")))))))))))))))))))))))))</f>
        <v>Untraceable</v>
      </c>
      <c r="L162" s="107" t="str">
        <f>IF(OR(K162="Untraceable"),"Ignore",IF(OR(K162="Incomplete",K162="Completed"),"Waiting",IF(OR(K162="Waiting",K162="In Progress",K162="Review",K162="Other"),"HOLD","")))</f>
        <v>Ignore</v>
      </c>
      <c r="M162" s="4"/>
      <c r="N162" s="111" t="str">
        <f>IF(OR(K162="Untraceable",K162="Incomplete"),"No",IF(K162="Completed","In Progress",""))</f>
        <v>No</v>
      </c>
      <c r="O162" s="107"/>
    </row>
    <row r="163" spans="1:15">
      <c r="A163" s="107"/>
      <c r="B163" s="107"/>
      <c r="C163" s="107"/>
      <c r="D163" s="81" t="str">
        <f>IF(AND(NOT(A162=""),NOT(J162="Untraceable")),"???","")</f>
        <v/>
      </c>
      <c r="E163" s="81"/>
      <c r="F163" s="7" t="str">
        <f>IF(AND(D163="Amina",OR(E163="Manual",E163="Assisted Manual")),A162&amp;"_AZ",IF(AND(D163="Amina",OR(E163="De-Novo Merge",E163="Assisted Merge")),A162&amp;"_SA_AZ",IF(AND(D163="Perry",OR(E163="Manual",E163="Assisted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f>
        <v/>
      </c>
      <c r="G163" s="85"/>
      <c r="H163" s="85"/>
      <c r="I163" s="107"/>
      <c r="J163" s="81" t="str">
        <f>IF(AND(NOT(OR(G163="",G163="Ø")),H163=""),"In Progress",IF(AND(NOT(OR(H163="Ø",H163="")),NOT(OR(G163="Ø",G163=""))),"Completed",IF(AND(NOT(A162=""),NOT(OR(D163="",D163="???")),G163=""),"Waiting",IF(D163="???","Waiting",""))))</f>
        <v/>
      </c>
      <c r="K163" s="107"/>
      <c r="L163" s="107"/>
      <c r="M163" s="4"/>
      <c r="N163" s="111"/>
      <c r="O163" s="107"/>
    </row>
    <row r="164" spans="1:15">
      <c r="A164" s="107" t="s">
        <v>1868</v>
      </c>
      <c r="B164" s="115" t="s">
        <v>1869</v>
      </c>
      <c r="C164" s="107"/>
      <c r="D164" s="81"/>
      <c r="E164" s="81"/>
      <c r="F164" s="7" t="str">
        <f>IF(AND(D164="Amina",OR(E164="Manual",E164="Assisted Manual")),A164&amp;"_AZ",IF(AND(D164="Amina",OR(E164="De-Novo Merge",E164="Assisted Merge")),A164&amp;"_SA_AZ",IF(AND(D164="Perry",OR(E164="Manual",E164="Assisted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f>
        <v/>
      </c>
      <c r="G164" s="85"/>
      <c r="H164" s="85"/>
      <c r="I164" s="107" t="str">
        <f>IF(AND(NOT(OR(H164="",H164="Ø")),NOT(OR(H165="",H165="Ø"))),"Needs to be Split","")</f>
        <v/>
      </c>
      <c r="J164" s="81" t="s">
        <v>1</v>
      </c>
      <c r="K164" s="107" t="str">
        <f>IF(AND(NOT(OR(H164="Ø",H164="")),I164="Split"),"In Progress",IF(AND(NOT(OR(H164="Ø",H164="")),I164="Needs to be Split"),"Waiting",IF(AND(J164="Review",J165="Review"),"Review",IF(OR(AND(J164="Review",J165="Incomplete"),AND(J164="Incomplete",J165="Review")),"Review",IF(OR(AND(J164="Untraceable",J165="Review"),AND(J164="Review",J165="Untraceable")),"Review",IF(OR(AND(J164="Review",J165="Completed"),AND(J164="Completed",J165="Review")),"Review",IF(OR(AND(J164="Other",J165="Review"),AND(J164="Review",J165="Other")),"Review",IF(OR(AND(J164="Other",J165="Incomplete"),AND(J164="Incomplete",J165="Other")),"Review",IF(OR(AND(J164="Other",J165="Untraceable"),AND(J164="Untraceable",J165="Other")),"Review",IF(OR(AND(J164="Other",J165="Completed"),AND(J164="Completed",J165="Other")),"Review",IF(AND(J164="Waiting",J165="Waiting"),"Waiting",IF(OR(AND(J164="Review",J165="Waiting"),AND(J164="Waiting",J165="Review")),"Waiting",IF(OR(AND(J164="Other",J165="Waiting"),AND(J164="Waiting",J165="Other")),"Waiting",IF(OR(AND(J164="Incomplete",J165="Waiting"),AND(J164="Waiting",J165="Incomplete")),"Waiting",IF(OR(AND(J164="Completed",J165="Waiting"),AND(J164="Waiting",J165="Completed")),"Waiting",IF(OR(J164="In Progress",J165="In Progress"),"In Progress",IF(OR(AND(J164="Completed",J165="Untraceable"),AND(J164="Untraceable",J165="Completed")),"Review",IF(OR(AND(J164="Completed",J165="Incomplete"),AND(J164="Incomplete",J165="Completed")),"Review",IF(OR(AND(J164="Incomplete",J165="Untraceable"),AND(J164="Untraceable",J165="Incomplete")),"Untraceable",IF(AND(NOT(OR(H164="Ø",H164="")),NOT(OR(H165="Ø",H165="")),I164=""),"In Progress",IF(AND(J164="Untraceable",J165="Untraceable"),"Untraceable",IF(AND(NOT(OR(H164="Ø",H164="")),NOT(OR(H165="Ø",H165="")),NOT(OR(I164="Ø",I164="",I164="Split",I164="Needs to be Split"))),"Completed",IF(AND(J164="Incomplete",J165="Incomplete"),"Incomplete",IF(AND(J164="Other",J165="Other"),"Review",IF(AND(J164="Untraceable",J165=""),"Untraceable","")))))))))))))))))))))))))</f>
        <v>Untraceable</v>
      </c>
      <c r="L164" s="107" t="str">
        <f>IF(OR(K164="Untraceable"),"Ignore",IF(OR(K164="Incomplete",K164="Completed"),"Waiting",IF(OR(K164="Waiting",K164="In Progress",K164="Review",K164="Other"),"HOLD","")))</f>
        <v>Ignore</v>
      </c>
      <c r="M164" s="4"/>
      <c r="N164" s="111" t="str">
        <f>IF(OR(K164="Untraceable",K164="Incomplete"),"No",IF(K164="Completed","In Progress",""))</f>
        <v>No</v>
      </c>
      <c r="O164" s="107"/>
    </row>
    <row r="165" spans="1:15">
      <c r="A165" s="107"/>
      <c r="B165" s="118"/>
      <c r="C165" s="107"/>
      <c r="D165" s="81"/>
      <c r="E165" s="81"/>
      <c r="F165" s="7" t="str">
        <f>IF(AND(D165="Amina",OR(E165="Manual",E165="Assisted Manual")),A164&amp;"_AZ",IF(AND(D165="Amina",OR(E165="De-Novo Merge",E165="Assisted Merge")),A164&amp;"_SA_AZ",IF(AND(D165="Perry",OR(E165="Manual",E165="Assisted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f>
        <v/>
      </c>
      <c r="G165" s="85"/>
      <c r="H165" s="85"/>
      <c r="I165" s="107"/>
      <c r="J165" s="81" t="str">
        <f>IF(AND(NOT(OR(G165="",G165="Ø")),H165=""),"In Progress",IF(AND(NOT(OR(H165="Ø",H165="")),NOT(OR(G165="Ø",G165=""))),"Completed",IF(AND(NOT(A164=""),NOT(OR(D165="",D165="???")),G165=""),"Waiting",IF(D165="???","Waiting",""))))</f>
        <v/>
      </c>
      <c r="K165" s="107"/>
      <c r="L165" s="107"/>
      <c r="M165" s="4"/>
      <c r="N165" s="111"/>
      <c r="O165" s="107"/>
    </row>
    <row r="166" spans="1:15">
      <c r="A166" s="107" t="s">
        <v>1870</v>
      </c>
      <c r="B166" s="115" t="s">
        <v>1871</v>
      </c>
      <c r="C166" s="107"/>
      <c r="D166" s="81"/>
      <c r="E166" s="81"/>
      <c r="F166" s="7" t="str">
        <f>IF(AND(D166="Amina",OR(E166="Manual",E166="Assisted Manual")),A166&amp;"_AZ",IF(AND(D166="Amina",OR(E166="De-Novo Merge",E166="Assisted Merge")),A166&amp;"_SA_AZ",IF(AND(D166="Perry",OR(E166="Manual",E166="Assisted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f>
        <v/>
      </c>
      <c r="G166" s="85"/>
      <c r="H166" s="85"/>
      <c r="I166" s="107" t="str">
        <f>IF(AND(NOT(OR(H166="",H166="Ø")),NOT(OR(H167="",H167="Ø"))),"Needs to be Split","")</f>
        <v/>
      </c>
      <c r="J166" s="81" t="s">
        <v>1</v>
      </c>
      <c r="K166" s="107" t="str">
        <f>IF(AND(NOT(OR(H166="Ø",H166="")),I166="Split"),"In Progress",IF(AND(NOT(OR(H166="Ø",H166="")),I166="Needs to be Split"),"Waiting",IF(AND(J166="Review",J167="Review"),"Review",IF(OR(AND(J166="Review",J167="Incomplete"),AND(J166="Incomplete",J167="Review")),"Review",IF(OR(AND(J166="Untraceable",J167="Review"),AND(J166="Review",J167="Untraceable")),"Review",IF(OR(AND(J166="Review",J167="Completed"),AND(J166="Completed",J167="Review")),"Review",IF(OR(AND(J166="Other",J167="Review"),AND(J166="Review",J167="Other")),"Review",IF(OR(AND(J166="Other",J167="Incomplete"),AND(J166="Incomplete",J167="Other")),"Review",IF(OR(AND(J166="Other",J167="Untraceable"),AND(J166="Untraceable",J167="Other")),"Review",IF(OR(AND(J166="Other",J167="Completed"),AND(J166="Completed",J167="Other")),"Review",IF(AND(J166="Waiting",J167="Waiting"),"Waiting",IF(OR(AND(J166="Review",J167="Waiting"),AND(J166="Waiting",J167="Review")),"Waiting",IF(OR(AND(J166="Other",J167="Waiting"),AND(J166="Waiting",J167="Other")),"Waiting",IF(OR(AND(J166="Incomplete",J167="Waiting"),AND(J166="Waiting",J167="Incomplete")),"Waiting",IF(OR(AND(J166="Completed",J167="Waiting"),AND(J166="Waiting",J167="Completed")),"Waiting",IF(OR(J166="In Progress",J167="In Progress"),"In Progress",IF(OR(AND(J166="Completed",J167="Untraceable"),AND(J166="Untraceable",J167="Completed")),"Review",IF(OR(AND(J166="Completed",J167="Incomplete"),AND(J166="Incomplete",J167="Completed")),"Review",IF(OR(AND(J166="Incomplete",J167="Untraceable"),AND(J166="Untraceable",J167="Incomplete")),"Untraceable",IF(AND(NOT(OR(H166="Ø",H166="")),NOT(OR(H167="Ø",H167="")),I166=""),"In Progress",IF(AND(J166="Untraceable",J167="Untraceable"),"Untraceable",IF(AND(NOT(OR(H166="Ø",H166="")),NOT(OR(H167="Ø",H167="")),NOT(OR(I166="Ø",I166="",I166="Split",I166="Needs to be Split"))),"Completed",IF(AND(J166="Incomplete",J167="Incomplete"),"Incomplete",IF(AND(J166="Other",J167="Other"),"Review",IF(AND(J166="Untraceable",J167=""),"Untraceable","")))))))))))))))))))))))))</f>
        <v>Untraceable</v>
      </c>
      <c r="L166" s="107" t="str">
        <f>IF(OR(K166="Untraceable"),"Ignore",IF(OR(K166="Incomplete",K166="Completed"),"Waiting",IF(OR(K166="Waiting",K166="In Progress",K166="Review",K166="Other"),"HOLD","")))</f>
        <v>Ignore</v>
      </c>
      <c r="M166" s="4"/>
      <c r="N166" s="111" t="str">
        <f>IF(OR(K166="Untraceable",K166="Incomplete"),"No",IF(K166="Completed","In Progress",""))</f>
        <v>No</v>
      </c>
      <c r="O166" s="107"/>
    </row>
    <row r="167" spans="1:15">
      <c r="A167" s="107"/>
      <c r="B167" s="118"/>
      <c r="C167" s="107"/>
      <c r="D167" s="81"/>
      <c r="E167" s="81"/>
      <c r="F167" s="7" t="str">
        <f>IF(AND(D167="Amina",OR(E167="Manual",E167="Assisted Manual")),A166&amp;"_AZ",IF(AND(D167="Amina",OR(E167="De-Novo Merge",E167="Assisted Merge")),A166&amp;"_SA_AZ",IF(AND(D167="Perry",OR(E167="Manual",E167="Assisted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f>
        <v/>
      </c>
      <c r="G167" s="85"/>
      <c r="H167" s="85"/>
      <c r="I167" s="107"/>
      <c r="J167" s="81" t="str">
        <f>IF(AND(NOT(OR(G167="",G167="Ø")),H167=""),"In Progress",IF(AND(NOT(OR(H167="Ø",H167="")),NOT(OR(G167="Ø",G167=""))),"Completed",IF(AND(NOT(A166=""),NOT(OR(D167="",D167="???")),G167=""),"Waiting",IF(D167="???","Waiting",""))))</f>
        <v/>
      </c>
      <c r="K167" s="107"/>
      <c r="L167" s="107"/>
      <c r="M167" s="4"/>
      <c r="N167" s="111"/>
      <c r="O167" s="107"/>
    </row>
    <row r="168" spans="1:15">
      <c r="A168" s="107" t="s">
        <v>1872</v>
      </c>
      <c r="B168" s="109" t="s">
        <v>1873</v>
      </c>
      <c r="C168" s="109"/>
      <c r="D168" s="81"/>
      <c r="E168" s="81"/>
      <c r="F168" s="7" t="str">
        <f>IF(AND(D168="Amina",OR(E168="Manual",E168="Assisted Manual")),A168&amp;"_AZ",IF(AND(D168="Amina",OR(E168="De-Novo Merge",E168="Assisted Merge")),A168&amp;"_SA_AZ",IF(AND(D168="Perry",OR(E168="Manual",E168="Assisted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f>
        <v/>
      </c>
      <c r="G168" s="85"/>
      <c r="H168" s="85"/>
      <c r="I168" s="107" t="str">
        <f>IF(AND(NOT(OR(H168="",H168="Ø")),NOT(OR(H169="",H169="Ø"))),"Needs to be Split","")</f>
        <v/>
      </c>
      <c r="J168" s="81" t="s">
        <v>1</v>
      </c>
      <c r="K168" s="107" t="str">
        <f>IF(AND(NOT(OR(H168="Ø",H168="")),I168="Split"),"In Progress",IF(AND(NOT(OR(H168="Ø",H168="")),I168="Needs to be Split"),"Waiting",IF(AND(J168="Review",J169="Review"),"Review",IF(OR(AND(J168="Review",J169="Incomplete"),AND(J168="Incomplete",J169="Review")),"Review",IF(OR(AND(J168="Untraceable",J169="Review"),AND(J168="Review",J169="Untraceable")),"Review",IF(OR(AND(J168="Review",J169="Completed"),AND(J168="Completed",J169="Review")),"Review",IF(OR(AND(J168="Other",J169="Review"),AND(J168="Review",J169="Other")),"Review",IF(OR(AND(J168="Other",J169="Incomplete"),AND(J168="Incomplete",J169="Other")),"Review",IF(OR(AND(J168="Other",J169="Untraceable"),AND(J168="Untraceable",J169="Other")),"Review",IF(OR(AND(J168="Other",J169="Completed"),AND(J168="Completed",J169="Other")),"Review",IF(AND(J168="Waiting",J169="Waiting"),"Waiting",IF(OR(AND(J168="Review",J169="Waiting"),AND(J168="Waiting",J169="Review")),"Waiting",IF(OR(AND(J168="Other",J169="Waiting"),AND(J168="Waiting",J169="Other")),"Waiting",IF(OR(AND(J168="Incomplete",J169="Waiting"),AND(J168="Waiting",J169="Incomplete")),"Waiting",IF(OR(AND(J168="Completed",J169="Waiting"),AND(J168="Waiting",J169="Completed")),"Waiting",IF(OR(J168="In Progress",J169="In Progress"),"In Progress",IF(OR(AND(J168="Completed",J169="Untraceable"),AND(J168="Untraceable",J169="Completed")),"Review",IF(OR(AND(J168="Completed",J169="Incomplete"),AND(J168="Incomplete",J169="Completed")),"Review",IF(OR(AND(J168="Incomplete",J169="Untraceable"),AND(J168="Untraceable",J169="Incomplete")),"Untraceable",IF(AND(NOT(OR(H168="Ø",H168="")),NOT(OR(H169="Ø",H169="")),I168=""),"In Progress",IF(AND(J168="Untraceable",J169="Untraceable"),"Untraceable",IF(AND(NOT(OR(H168="Ø",H168="")),NOT(OR(H169="Ø",H169="")),NOT(OR(I168="Ø",I168="",I168="Split",I168="Needs to be Split"))),"Completed",IF(AND(J168="Incomplete",J169="Incomplete"),"Incomplete",IF(AND(J168="Other",J169="Other"),"Review",IF(AND(J168="Untraceable",J169=""),"Untraceable","")))))))))))))))))))))))))</f>
        <v>Untraceable</v>
      </c>
      <c r="L168" s="107" t="str">
        <f>IF(OR(K168="Untraceable"),"Ignore",IF(OR(K168="Incomplete",K168="Completed"),"Waiting",IF(OR(K168="Waiting",K168="In Progress",K168="Review",K168="Other"),"HOLD","")))</f>
        <v>Ignore</v>
      </c>
      <c r="M168" s="4"/>
      <c r="N168" s="111" t="str">
        <f>IF(OR(K168="Untraceable",K168="Incomplete"),"No",IF(K168="Completed","In Progress",""))</f>
        <v>No</v>
      </c>
      <c r="O168" s="107"/>
    </row>
    <row r="169" spans="1:15">
      <c r="A169" s="107"/>
      <c r="B169" s="107"/>
      <c r="C169" s="107"/>
      <c r="D169" s="81"/>
      <c r="E169" s="81"/>
      <c r="F169" s="7" t="str">
        <f>IF(AND(D169="Amina",OR(E169="Manual",E169="Assisted Manual")),A168&amp;"_AZ",IF(AND(D169="Amina",OR(E169="De-Novo Merge",E169="Assisted Merge")),A168&amp;"_SA_AZ",IF(AND(D169="Perry",OR(E169="Manual",E169="Assisted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f>
        <v/>
      </c>
      <c r="G169" s="85"/>
      <c r="H169" s="85"/>
      <c r="I169" s="107"/>
      <c r="J169" s="81" t="str">
        <f>IF(AND(NOT(OR(G169="",G169="Ø")),H169=""),"In Progress",IF(AND(NOT(OR(H169="Ø",H169="")),NOT(OR(G169="Ø",G169=""))),"Completed",IF(AND(NOT(A168=""),NOT(OR(D169="",D169="???")),G169=""),"Waiting",IF(D169="???","Waiting",""))))</f>
        <v/>
      </c>
      <c r="K169" s="107"/>
      <c r="L169" s="107"/>
      <c r="M169" s="4"/>
      <c r="N169" s="111"/>
      <c r="O169" s="107"/>
    </row>
    <row r="170" spans="1:15">
      <c r="A170" s="107" t="s">
        <v>1874</v>
      </c>
      <c r="B170" s="109" t="s">
        <v>1875</v>
      </c>
      <c r="C170" s="107"/>
      <c r="D170" s="81"/>
      <c r="E170" s="81"/>
      <c r="F170" s="7" t="str">
        <f>IF(AND(D170="Amina",OR(E170="Manual",E170="Assisted Manual")),A170&amp;"_AZ",IF(AND(D170="Amina",OR(E170="De-Novo Merge",E170="Assisted Merge")),A170&amp;"_SA_AZ",IF(AND(D170="Perry",OR(E170="Manual",E170="Assisted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f>
        <v/>
      </c>
      <c r="G170" s="85"/>
      <c r="H170" s="85"/>
      <c r="I170" s="107" t="str">
        <f>IF(AND(NOT(OR(H170="",H170="Ø")),NOT(OR(H171="",H171="Ø"))),"Needs to be Split","")</f>
        <v/>
      </c>
      <c r="J170" s="81" t="s">
        <v>1</v>
      </c>
      <c r="K170" s="107" t="str">
        <f>IF(AND(NOT(OR(H170="Ø",H170="")),I170="Split"),"In Progress",IF(AND(NOT(OR(H170="Ø",H170="")),I170="Needs to be Split"),"Waiting",IF(AND(J170="Review",J171="Review"),"Review",IF(OR(AND(J170="Review",J171="Incomplete"),AND(J170="Incomplete",J171="Review")),"Review",IF(OR(AND(J170="Untraceable",J171="Review"),AND(J170="Review",J171="Untraceable")),"Review",IF(OR(AND(J170="Review",J171="Completed"),AND(J170="Completed",J171="Review")),"Review",IF(OR(AND(J170="Other",J171="Review"),AND(J170="Review",J171="Other")),"Review",IF(OR(AND(J170="Other",J171="Incomplete"),AND(J170="Incomplete",J171="Other")),"Review",IF(OR(AND(J170="Other",J171="Untraceable"),AND(J170="Untraceable",J171="Other")),"Review",IF(OR(AND(J170="Other",J171="Completed"),AND(J170="Completed",J171="Other")),"Review",IF(AND(J170="Waiting",J171="Waiting"),"Waiting",IF(OR(AND(J170="Review",J171="Waiting"),AND(J170="Waiting",J171="Review")),"Waiting",IF(OR(AND(J170="Other",J171="Waiting"),AND(J170="Waiting",J171="Other")),"Waiting",IF(OR(AND(J170="Incomplete",J171="Waiting"),AND(J170="Waiting",J171="Incomplete")),"Waiting",IF(OR(AND(J170="Completed",J171="Waiting"),AND(J170="Waiting",J171="Completed")),"Waiting",IF(OR(J170="In Progress",J171="In Progress"),"In Progress",IF(OR(AND(J170="Completed",J171="Untraceable"),AND(J170="Untraceable",J171="Completed")),"Review",IF(OR(AND(J170="Completed",J171="Incomplete"),AND(J170="Incomplete",J171="Completed")),"Review",IF(OR(AND(J170="Incomplete",J171="Untraceable"),AND(J170="Untraceable",J171="Incomplete")),"Untraceable",IF(AND(NOT(OR(H170="Ø",H170="")),NOT(OR(H171="Ø",H171="")),I170=""),"In Progress",IF(AND(J170="Untraceable",J171="Untraceable"),"Untraceable",IF(AND(NOT(OR(H170="Ø",H170="")),NOT(OR(H171="Ø",H171="")),NOT(OR(I170="Ø",I170="",I170="Split",I170="Needs to be Split"))),"Completed",IF(AND(J170="Incomplete",J171="Incomplete"),"Incomplete",IF(AND(J170="Other",J171="Other"),"Review",IF(AND(J170="Untraceable",J171=""),"Untraceable","")))))))))))))))))))))))))</f>
        <v>Untraceable</v>
      </c>
      <c r="L170" s="107" t="str">
        <f>IF(OR(K170="Untraceable"),"Ignore",IF(OR(K170="Incomplete",K170="Completed"),"Waiting",IF(OR(K170="Waiting",K170="In Progress",K170="Review",K170="Other"),"HOLD","")))</f>
        <v>Ignore</v>
      </c>
      <c r="M170" s="4"/>
      <c r="N170" s="111" t="str">
        <f>IF(OR(K170="Untraceable",K170="Incomplete"),"No",IF(K170="Completed","In Progress",""))</f>
        <v>No</v>
      </c>
      <c r="O170" s="107"/>
    </row>
    <row r="171" spans="1:15">
      <c r="A171" s="107"/>
      <c r="B171" s="107"/>
      <c r="C171" s="107"/>
      <c r="D171" s="81"/>
      <c r="E171" s="81"/>
      <c r="F171" s="7" t="str">
        <f>IF(AND(D171="Amina",OR(E171="Manual",E171="Assisted Manual")),A170&amp;"_AZ",IF(AND(D171="Amina",OR(E171="De-Novo Merge",E171="Assisted Merge")),A170&amp;"_SA_AZ",IF(AND(D171="Perry",OR(E171="Manual",E171="Assisted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f>
        <v/>
      </c>
      <c r="G171" s="85"/>
      <c r="H171" s="85"/>
      <c r="I171" s="107"/>
      <c r="J171" s="81" t="str">
        <f>IF(AND(NOT(OR(G171="",G171="Ø")),H171=""),"In Progress",IF(AND(NOT(OR(H171="Ø",H171="")),NOT(OR(G171="Ø",G171=""))),"Completed",IF(AND(NOT(A170=""),NOT(OR(D171="",D171="???")),G171=""),"Waiting",IF(D171="???","Waiting",""))))</f>
        <v/>
      </c>
      <c r="K171" s="107"/>
      <c r="L171" s="107"/>
      <c r="M171" s="4"/>
      <c r="N171" s="111"/>
      <c r="O171" s="107"/>
    </row>
    <row r="172" spans="1:15">
      <c r="A172" s="107" t="s">
        <v>1876</v>
      </c>
      <c r="B172" s="109" t="s">
        <v>1877</v>
      </c>
      <c r="C172" s="107"/>
      <c r="D172" s="81"/>
      <c r="E172" s="81"/>
      <c r="F172" s="7" t="str">
        <f>IF(AND(D172="Amina",OR(E172="Manual",E172="Assisted Manual")),A172&amp;"_AZ",IF(AND(D172="Amina",OR(E172="De-Novo Merge",E172="Assisted Merge")),A172&amp;"_SA_AZ",IF(AND(D172="Perry",OR(E172="Manual",E172="Assisted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f>
        <v/>
      </c>
      <c r="G172" s="85"/>
      <c r="H172" s="85"/>
      <c r="I172" s="107" t="str">
        <f>IF(AND(NOT(OR(H172="",H172="Ø")),NOT(OR(H173="",H173="Ø"))),"Needs to be Split","")</f>
        <v/>
      </c>
      <c r="J172" s="81" t="s">
        <v>1</v>
      </c>
      <c r="K172" s="107" t="str">
        <f>IF(AND(NOT(OR(H172="Ø",H172="")),I172="Split"),"In Progress",IF(AND(NOT(OR(H172="Ø",H172="")),I172="Needs to be Split"),"Waiting",IF(AND(J172="Review",J173="Review"),"Review",IF(OR(AND(J172="Review",J173="Incomplete"),AND(J172="Incomplete",J173="Review")),"Review",IF(OR(AND(J172="Untraceable",J173="Review"),AND(J172="Review",J173="Untraceable")),"Review",IF(OR(AND(J172="Review",J173="Completed"),AND(J172="Completed",J173="Review")),"Review",IF(OR(AND(J172="Other",J173="Review"),AND(J172="Review",J173="Other")),"Review",IF(OR(AND(J172="Other",J173="Incomplete"),AND(J172="Incomplete",J173="Other")),"Review",IF(OR(AND(J172="Other",J173="Untraceable"),AND(J172="Untraceable",J173="Other")),"Review",IF(OR(AND(J172="Other",J173="Completed"),AND(J172="Completed",J173="Other")),"Review",IF(AND(J172="Waiting",J173="Waiting"),"Waiting",IF(OR(AND(J172="Review",J173="Waiting"),AND(J172="Waiting",J173="Review")),"Waiting",IF(OR(AND(J172="Other",J173="Waiting"),AND(J172="Waiting",J173="Other")),"Waiting",IF(OR(AND(J172="Incomplete",J173="Waiting"),AND(J172="Waiting",J173="Incomplete")),"Waiting",IF(OR(AND(J172="Completed",J173="Waiting"),AND(J172="Waiting",J173="Completed")),"Waiting",IF(OR(J172="In Progress",J173="In Progress"),"In Progress",IF(OR(AND(J172="Completed",J173="Untraceable"),AND(J172="Untraceable",J173="Completed")),"Review",IF(OR(AND(J172="Completed",J173="Incomplete"),AND(J172="Incomplete",J173="Completed")),"Review",IF(OR(AND(J172="Incomplete",J173="Untraceable"),AND(J172="Untraceable",J173="Incomplete")),"Untraceable",IF(AND(NOT(OR(H172="Ø",H172="")),NOT(OR(H173="Ø",H173="")),I172=""),"In Progress",IF(AND(J172="Untraceable",J173="Untraceable"),"Untraceable",IF(AND(NOT(OR(H172="Ø",H172="")),NOT(OR(H173="Ø",H173="")),NOT(OR(I172="Ø",I172="",I172="Split",I172="Needs to be Split"))),"Completed",IF(AND(J172="Incomplete",J173="Incomplete"),"Incomplete",IF(AND(J172="Other",J173="Other"),"Review",IF(AND(J172="Untraceable",J173=""),"Untraceable","")))))))))))))))))))))))))</f>
        <v>Untraceable</v>
      </c>
      <c r="L172" s="107" t="str">
        <f>IF(OR(K172="Untraceable"),"Ignore",IF(OR(K172="Incomplete",K172="Completed"),"Waiting",IF(OR(K172="Waiting",K172="In Progress",K172="Review",K172="Other"),"HOLD","")))</f>
        <v>Ignore</v>
      </c>
      <c r="M172" s="4"/>
      <c r="N172" s="111" t="str">
        <f>IF(OR(K172="Untraceable",K172="Incomplete"),"No",IF(K172="Completed","In Progress",""))</f>
        <v>No</v>
      </c>
      <c r="O172" s="107"/>
    </row>
    <row r="173" spans="1:15">
      <c r="A173" s="107"/>
      <c r="B173" s="107"/>
      <c r="C173" s="107"/>
      <c r="D173" s="81"/>
      <c r="E173" s="81"/>
      <c r="F173" s="7" t="str">
        <f>IF(AND(D173="Amina",OR(E173="Manual",E173="Assisted Manual")),A172&amp;"_AZ",IF(AND(D173="Amina",OR(E173="De-Novo Merge",E173="Assisted Merge")),A172&amp;"_SA_AZ",IF(AND(D173="Perry",OR(E173="Manual",E173="Assisted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f>
        <v/>
      </c>
      <c r="G173" s="85"/>
      <c r="H173" s="85"/>
      <c r="I173" s="107"/>
      <c r="J173" s="81" t="str">
        <f>IF(AND(NOT(OR(G173="",G173="Ø")),H173=""),"In Progress",IF(AND(NOT(OR(H173="Ø",H173="")),NOT(OR(G173="Ø",G173=""))),"Completed",IF(AND(NOT(A172=""),NOT(OR(D173="",D173="???")),G173=""),"Waiting",IF(D173="???","Waiting",""))))</f>
        <v/>
      </c>
      <c r="K173" s="107"/>
      <c r="L173" s="107"/>
      <c r="M173" s="4"/>
      <c r="N173" s="111"/>
      <c r="O173" s="107"/>
    </row>
    <row r="174" spans="1:15">
      <c r="A174" s="107" t="s">
        <v>1878</v>
      </c>
      <c r="B174" s="109" t="s">
        <v>1879</v>
      </c>
      <c r="C174" s="109"/>
      <c r="D174" s="81"/>
      <c r="E174" s="81"/>
      <c r="F174" s="7" t="str">
        <f>IF(AND(D174="Amina",OR(E174="Manual",E174="Assisted Manual")),A174&amp;"_AZ",IF(AND(D174="Amina",OR(E174="De-Novo Merge",E174="Assisted Merge")),A174&amp;"_SA_AZ",IF(AND(D174="Perry",OR(E174="Manual",E174="Assisted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f>
        <v/>
      </c>
      <c r="G174" s="85"/>
      <c r="H174" s="85"/>
      <c r="I174" s="107" t="str">
        <f>IF(AND(NOT(OR(H174="",H174="Ø")),NOT(OR(H175="",H175="Ø"))),"Needs to be Split","")</f>
        <v/>
      </c>
      <c r="J174" s="81" t="s">
        <v>1</v>
      </c>
      <c r="K174" s="107" t="str">
        <f>IF(AND(NOT(OR(H174="Ø",H174="")),I174="Split"),"In Progress",IF(AND(NOT(OR(H174="Ø",H174="")),I174="Needs to be Split"),"Waiting",IF(AND(J174="Review",J175="Review"),"Review",IF(OR(AND(J174="Review",J175="Incomplete"),AND(J174="Incomplete",J175="Review")),"Review",IF(OR(AND(J174="Untraceable",J175="Review"),AND(J174="Review",J175="Untraceable")),"Review",IF(OR(AND(J174="Review",J175="Completed"),AND(J174="Completed",J175="Review")),"Review",IF(OR(AND(J174="Other",J175="Review"),AND(J174="Review",J175="Other")),"Review",IF(OR(AND(J174="Other",J175="Incomplete"),AND(J174="Incomplete",J175="Other")),"Review",IF(OR(AND(J174="Other",J175="Untraceable"),AND(J174="Untraceable",J175="Other")),"Review",IF(OR(AND(J174="Other",J175="Completed"),AND(J174="Completed",J175="Other")),"Review",IF(AND(J174="Waiting",J175="Waiting"),"Waiting",IF(OR(AND(J174="Review",J175="Waiting"),AND(J174="Waiting",J175="Review")),"Waiting",IF(OR(AND(J174="Other",J175="Waiting"),AND(J174="Waiting",J175="Other")),"Waiting",IF(OR(AND(J174="Incomplete",J175="Waiting"),AND(J174="Waiting",J175="Incomplete")),"Waiting",IF(OR(AND(J174="Completed",J175="Waiting"),AND(J174="Waiting",J175="Completed")),"Waiting",IF(OR(J174="In Progress",J175="In Progress"),"In Progress",IF(OR(AND(J174="Completed",J175="Untraceable"),AND(J174="Untraceable",J175="Completed")),"Review",IF(OR(AND(J174="Completed",J175="Incomplete"),AND(J174="Incomplete",J175="Completed")),"Review",IF(OR(AND(J174="Incomplete",J175="Untraceable"),AND(J174="Untraceable",J175="Incomplete")),"Untraceable",IF(AND(NOT(OR(H174="Ø",H174="")),NOT(OR(H175="Ø",H175="")),I174=""),"In Progress",IF(AND(J174="Untraceable",J175="Untraceable"),"Untraceable",IF(AND(NOT(OR(H174="Ø",H174="")),NOT(OR(H175="Ø",H175="")),NOT(OR(I174="Ø",I174="",I174="Split",I174="Needs to be Split"))),"Completed",IF(AND(J174="Incomplete",J175="Incomplete"),"Incomplete",IF(AND(J174="Other",J175="Other"),"Review",IF(AND(J174="Untraceable",J175=""),"Untraceable","")))))))))))))))))))))))))</f>
        <v>Untraceable</v>
      </c>
      <c r="L174" s="107" t="str">
        <f>IF(OR(K174="Untraceable"),"Ignore",IF(OR(K174="Incomplete",K174="Completed"),"Waiting",IF(OR(K174="Waiting",K174="In Progress",K174="Review",K174="Other"),"HOLD","")))</f>
        <v>Ignore</v>
      </c>
      <c r="M174" s="4"/>
      <c r="N174" s="111" t="str">
        <f>IF(OR(K174="Untraceable",K174="Incomplete"),"No",IF(K174="Completed","In Progress",""))</f>
        <v>No</v>
      </c>
      <c r="O174" s="107"/>
    </row>
    <row r="175" spans="1:15">
      <c r="A175" s="107"/>
      <c r="B175" s="107"/>
      <c r="C175" s="107"/>
      <c r="D175" s="81"/>
      <c r="E175" s="81"/>
      <c r="F175" s="7" t="str">
        <f>IF(AND(D175="Amina",OR(E175="Manual",E175="Assisted Manual")),A174&amp;"_AZ",IF(AND(D175="Amina",OR(E175="De-Novo Merge",E175="Assisted Merge")),A174&amp;"_SA_AZ",IF(AND(D175="Perry",OR(E175="Manual",E175="Assisted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f>
        <v/>
      </c>
      <c r="G175" s="85"/>
      <c r="H175" s="85"/>
      <c r="I175" s="107"/>
      <c r="J175" s="81" t="str">
        <f>IF(AND(NOT(OR(G175="",G175="Ø")),H175=""),"In Progress",IF(AND(NOT(OR(H175="Ø",H175="")),NOT(OR(G175="Ø",G175=""))),"Completed",IF(AND(NOT(A174=""),NOT(OR(D175="",D175="???")),G175=""),"Waiting",IF(D175="???","Waiting",""))))</f>
        <v/>
      </c>
      <c r="K175" s="107"/>
      <c r="L175" s="107"/>
      <c r="M175" s="4"/>
      <c r="N175" s="111"/>
      <c r="O175" s="107"/>
    </row>
    <row r="176" spans="1:15">
      <c r="A176" s="107" t="s">
        <v>1880</v>
      </c>
      <c r="B176" s="115" t="s">
        <v>1881</v>
      </c>
      <c r="C176" s="117" t="s">
        <v>465</v>
      </c>
      <c r="D176" s="81"/>
      <c r="E176" s="81"/>
      <c r="F176" s="7" t="str">
        <f>IF(AND(D176="Amina",OR(E176="Manual",E176="Assisted Manual")),A176&amp;"_AZ",IF(AND(D176="Amina",OR(E176="De-Novo Merge",E176="Assisted Merge")),A176&amp;"_SA_AZ",IF(AND(D176="Perry",OR(E176="Manual",E176="Assisted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f>
        <v/>
      </c>
      <c r="G176" s="85"/>
      <c r="H176" s="85"/>
      <c r="I176" s="107" t="str">
        <f>IF(AND(NOT(OR(H176="",H176="Ø")),NOT(OR(H177="",H177="Ø"))),"Needs to be Split","")</f>
        <v/>
      </c>
      <c r="J176" s="81" t="s">
        <v>1</v>
      </c>
      <c r="K176" s="107" t="str">
        <f>IF(AND(NOT(OR(H176="Ø",H176="")),I176="Split"),"In Progress",IF(AND(NOT(OR(H176="Ø",H176="")),I176="Needs to be Split"),"Waiting",IF(AND(J176="Review",J177="Review"),"Review",IF(OR(AND(J176="Review",J177="Incomplete"),AND(J176="Incomplete",J177="Review")),"Review",IF(OR(AND(J176="Untraceable",J177="Review"),AND(J176="Review",J177="Untraceable")),"Review",IF(OR(AND(J176="Review",J177="Completed"),AND(J176="Completed",J177="Review")),"Review",IF(OR(AND(J176="Other",J177="Review"),AND(J176="Review",J177="Other")),"Review",IF(OR(AND(J176="Other",J177="Incomplete"),AND(J176="Incomplete",J177="Other")),"Review",IF(OR(AND(J176="Other",J177="Untraceable"),AND(J176="Untraceable",J177="Other")),"Review",IF(OR(AND(J176="Other",J177="Completed"),AND(J176="Completed",J177="Other")),"Review",IF(AND(J176="Waiting",J177="Waiting"),"Waiting",IF(OR(AND(J176="Review",J177="Waiting"),AND(J176="Waiting",J177="Review")),"Waiting",IF(OR(AND(J176="Other",J177="Waiting"),AND(J176="Waiting",J177="Other")),"Waiting",IF(OR(AND(J176="Incomplete",J177="Waiting"),AND(J176="Waiting",J177="Incomplete")),"Waiting",IF(OR(AND(J176="Completed",J177="Waiting"),AND(J176="Waiting",J177="Completed")),"Waiting",IF(OR(J176="In Progress",J177="In Progress"),"In Progress",IF(OR(AND(J176="Completed",J177="Untraceable"),AND(J176="Untraceable",J177="Completed")),"Review",IF(OR(AND(J176="Completed",J177="Incomplete"),AND(J176="Incomplete",J177="Completed")),"Review",IF(OR(AND(J176="Incomplete",J177="Untraceable"),AND(J176="Untraceable",J177="Incomplete")),"Untraceable",IF(AND(NOT(OR(H176="Ø",H176="")),NOT(OR(H177="Ø",H177="")),I176=""),"In Progress",IF(AND(J176="Untraceable",J177="Untraceable"),"Untraceable",IF(AND(NOT(OR(H176="Ø",H176="")),NOT(OR(H177="Ø",H177="")),NOT(OR(I176="Ø",I176="",I176="Split",I176="Needs to be Split"))),"Completed",IF(AND(J176="Incomplete",J177="Incomplete"),"Incomplete",IF(AND(J176="Other",J177="Other"),"Review",IF(AND(J176="Untraceable",J177=""),"Untraceable","")))))))))))))))))))))))))</f>
        <v>Untraceable</v>
      </c>
      <c r="L176" s="107" t="str">
        <f>IF(OR(K176="Untraceable"),"Ignore",IF(OR(K176="Incomplete",K176="Completed"),"Waiting",IF(OR(K176="Waiting",K176="In Progress",K176="Review",K176="Other"),"HOLD","")))</f>
        <v>Ignore</v>
      </c>
      <c r="M176" s="4"/>
      <c r="N176" s="111" t="str">
        <f>IF(OR(K176="Untraceable",K176="Incomplete"),"No",IF(K176="Completed","In Progress",""))</f>
        <v>No</v>
      </c>
      <c r="O176" s="107"/>
    </row>
    <row r="177" spans="1:15">
      <c r="A177" s="107"/>
      <c r="B177" s="116"/>
      <c r="C177" s="118"/>
      <c r="D177" s="81" t="str">
        <f>IF(AND(NOT(A176=""),NOT(J176="Untraceable")),"???","")</f>
        <v/>
      </c>
      <c r="E177" s="81"/>
      <c r="F177" s="7" t="str">
        <f>IF(AND(D177="Amina",OR(E177="Manual",E177="Assisted Manual")),A176&amp;"_AZ",IF(AND(D177="Amina",OR(E177="De-Novo Merge",E177="Assisted Merge")),A176&amp;"_SA_AZ",IF(AND(D177="Perry",OR(E177="Manual",E177="Assisted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f>
        <v/>
      </c>
      <c r="G177" s="85"/>
      <c r="H177" s="85"/>
      <c r="I177" s="107"/>
      <c r="J177" s="81" t="str">
        <f>IF(AND(NOT(OR(G177="",G177="Ø")),H177=""),"In Progress",IF(AND(NOT(OR(H177="Ø",H177="")),NOT(OR(G177="Ø",G177=""))),"Completed",IF(AND(NOT(A176=""),NOT(OR(D177="",D177="???")),G177=""),"Waiting",IF(D177="???","Waiting",""))))</f>
        <v/>
      </c>
      <c r="K177" s="107"/>
      <c r="L177" s="107"/>
      <c r="M177" s="4"/>
      <c r="N177" s="111"/>
      <c r="O177" s="107"/>
    </row>
    <row r="178" spans="1:15">
      <c r="A178" s="107" t="s">
        <v>1882</v>
      </c>
      <c r="B178" s="109" t="s">
        <v>1883</v>
      </c>
      <c r="C178" s="109" t="s">
        <v>1884</v>
      </c>
      <c r="D178" s="81" t="s">
        <v>27</v>
      </c>
      <c r="E178" s="81" t="s">
        <v>24</v>
      </c>
      <c r="F178" s="7" t="str">
        <f>IF(AND(D178="Amina",OR(E178="Manual",E178="Assisted Manual")),A178&amp;"_AZ",IF(AND(D178="Amina",OR(E178="De-Novo Merge",E178="Assisted Merge")),A178&amp;"_SA_AZ",IF(AND(D178="Perry",OR(E178="Manual",E178="Assisted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f>
        <v>2017-05-04_R-017_GB</v>
      </c>
      <c r="G178" s="85">
        <v>42905</v>
      </c>
      <c r="H178" s="85"/>
      <c r="I178" s="107" t="str">
        <f>IF(AND(NOT(OR(H178="",H178="Ø")),NOT(OR(H179="",H179="Ø"))),"Needs to be Split","")</f>
        <v/>
      </c>
      <c r="J178" s="81" t="s">
        <v>1</v>
      </c>
      <c r="K178" s="107" t="str">
        <f>IF(AND(NOT(OR(H178="Ø",H178="")),I178="Split"),"In Progress",IF(AND(NOT(OR(H178="Ø",H178="")),I178="Needs to be Split"),"Waiting",IF(AND(J178="Review",J179="Review"),"Review",IF(OR(AND(J178="Review",J179="Incomplete"),AND(J178="Incomplete",J179="Review")),"Review",IF(OR(AND(J178="Untraceable",J179="Review"),AND(J178="Review",J179="Untraceable")),"Review",IF(OR(AND(J178="Review",J179="Completed"),AND(J178="Completed",J179="Review")),"Review",IF(OR(AND(J178="Other",J179="Review"),AND(J178="Review",J179="Other")),"Review",IF(OR(AND(J178="Other",J179="Incomplete"),AND(J178="Incomplete",J179="Other")),"Review",IF(OR(AND(J178="Other",J179="Untraceable"),AND(J178="Untraceable",J179="Other")),"Review",IF(OR(AND(J178="Other",J179="Completed"),AND(J178="Completed",J179="Other")),"Review",IF(AND(J178="Waiting",J179="Waiting"),"Waiting",IF(OR(AND(J178="Review",J179="Waiting"),AND(J178="Waiting",J179="Review")),"Waiting",IF(OR(AND(J178="Other",J179="Waiting"),AND(J178="Waiting",J179="Other")),"Waiting",IF(OR(AND(J178="Incomplete",J179="Waiting"),AND(J178="Waiting",J179="Incomplete")),"Waiting",IF(OR(AND(J178="Completed",J179="Waiting"),AND(J178="Waiting",J179="Completed")),"Waiting",IF(OR(J178="In Progress",J179="In Progress"),"In Progress",IF(OR(AND(J178="Completed",J179="Untraceable"),AND(J178="Untraceable",J179="Completed")),"Review",IF(OR(AND(J178="Completed",J179="Incomplete"),AND(J178="Incomplete",J179="Completed")),"Review",IF(OR(AND(J178="Incomplete",J179="Untraceable"),AND(J178="Untraceable",J179="Incomplete")),"Untraceable",IF(AND(NOT(OR(H178="Ø",H178="")),NOT(OR(H179="Ø",H179="")),I178=""),"In Progress",IF(AND(J178="Untraceable",J179="Untraceable"),"Untraceable",IF(AND(NOT(OR(H178="Ø",H178="")),NOT(OR(H179="Ø",H179="")),NOT(OR(I178="Ø",I178="",I178="Split",I178="Needs to be Split"))),"Completed",IF(AND(J178="Incomplete",J179="Incomplete"),"Incomplete",IF(AND(J178="Other",J179="Other"),"Review",IF(AND(J178="Untraceable",J179=""),"Untraceable","")))))))))))))))))))))))))</f>
        <v>Untraceable</v>
      </c>
      <c r="L178" s="107" t="s">
        <v>0</v>
      </c>
      <c r="M178" s="4"/>
      <c r="N178" s="111" t="str">
        <f>IF(OR(K178="Untraceable",K178="Incomplete"),"No",IF(K178="Completed","In Progress",""))</f>
        <v>No</v>
      </c>
      <c r="O178" s="107"/>
    </row>
    <row r="179" spans="1:15">
      <c r="A179" s="107"/>
      <c r="B179" s="107"/>
      <c r="C179" s="107"/>
      <c r="D179" s="81" t="str">
        <f>IF(AND(NOT(A178=""),NOT(J178="Untraceable")),"???","")</f>
        <v/>
      </c>
      <c r="E179" s="81"/>
      <c r="F179" s="7" t="str">
        <f>IF(AND(D179="Amina",OR(E179="Manual",E179="Assisted Manual")),A178&amp;"_AZ",IF(AND(D179="Amina",OR(E179="De-Novo Merge",E179="Assisted Merge")),A178&amp;"_SA_AZ",IF(AND(D179="Perry",OR(E179="Manual",E179="Assisted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f>
        <v/>
      </c>
      <c r="G179" s="85"/>
      <c r="H179" s="85"/>
      <c r="I179" s="107"/>
      <c r="J179" s="81" t="str">
        <f>IF(AND(NOT(OR(G179="",G179="Ø")),H179=""),"In Progress",IF(AND(NOT(OR(H179="Ø",H179="")),NOT(OR(G179="Ø",G179=""))),"Completed",IF(AND(NOT(A178=""),NOT(OR(D179="",D179="???")),G179=""),"Waiting",IF(D179="???","Waiting",""))))</f>
        <v/>
      </c>
      <c r="K179" s="107"/>
      <c r="L179" s="107"/>
      <c r="M179" s="4"/>
      <c r="N179" s="111"/>
      <c r="O179" s="107"/>
    </row>
    <row r="180" spans="1:15">
      <c r="A180" s="107" t="s">
        <v>1885</v>
      </c>
      <c r="B180" s="109" t="s">
        <v>1886</v>
      </c>
      <c r="C180" s="107"/>
      <c r="D180" s="81" t="s">
        <v>27</v>
      </c>
      <c r="E180" s="81" t="s">
        <v>24</v>
      </c>
      <c r="F180" s="7" t="str">
        <f>IF(AND(D180="Amina",OR(E180="Manual",E180="Assisted Manual")),A180&amp;"_AZ",IF(AND(D180="Amina",OR(E180="De-Novo Merge",E180="Assisted Merge")),A180&amp;"_SA_AZ",IF(AND(D180="Perry",OR(E180="Manual",E180="Assisted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f>
        <v>2017-05-04_R-018_GB</v>
      </c>
      <c r="G180" s="85">
        <v>42908</v>
      </c>
      <c r="H180" s="85"/>
      <c r="I180" s="107" t="str">
        <f>IF(AND(NOT(OR(H180="",H180="Ø")),NOT(OR(H181="",H181="Ø"))),"Needs to be Split","")</f>
        <v/>
      </c>
      <c r="J180" s="81" t="s">
        <v>1</v>
      </c>
      <c r="K180" s="107" t="str">
        <f>IF(AND(NOT(OR(H180="Ø",H180="")),I180="Split"),"In Progress",IF(AND(NOT(OR(H180="Ø",H180="")),I180="Needs to be Split"),"Waiting",IF(AND(J180="Review",J181="Review"),"Review",IF(OR(AND(J180="Review",J181="Incomplete"),AND(J180="Incomplete",J181="Review")),"Review",IF(OR(AND(J180="Untraceable",J181="Review"),AND(J180="Review",J181="Untraceable")),"Review",IF(OR(AND(J180="Review",J181="Completed"),AND(J180="Completed",J181="Review")),"Review",IF(OR(AND(J180="Other",J181="Review"),AND(J180="Review",J181="Other")),"Review",IF(OR(AND(J180="Other",J181="Incomplete"),AND(J180="Incomplete",J181="Other")),"Review",IF(OR(AND(J180="Other",J181="Untraceable"),AND(J180="Untraceable",J181="Other")),"Review",IF(OR(AND(J180="Other",J181="Completed"),AND(J180="Completed",J181="Other")),"Review",IF(AND(J180="Waiting",J181="Waiting"),"Waiting",IF(OR(AND(J180="Review",J181="Waiting"),AND(J180="Waiting",J181="Review")),"Waiting",IF(OR(AND(J180="Other",J181="Waiting"),AND(J180="Waiting",J181="Other")),"Waiting",IF(OR(AND(J180="Incomplete",J181="Waiting"),AND(J180="Waiting",J181="Incomplete")),"Waiting",IF(OR(AND(J180="Completed",J181="Waiting"),AND(J180="Waiting",J181="Completed")),"Waiting",IF(OR(J180="In Progress",J181="In Progress"),"In Progress",IF(OR(AND(J180="Completed",J181="Untraceable"),AND(J180="Untraceable",J181="Completed")),"Review",IF(OR(AND(J180="Completed",J181="Incomplete"),AND(J180="Incomplete",J181="Completed")),"Review",IF(OR(AND(J180="Incomplete",J181="Untraceable"),AND(J180="Untraceable",J181="Incomplete")),"Untraceable",IF(AND(NOT(OR(H180="Ø",H180="")),NOT(OR(H181="Ø",H181="")),I180=""),"In Progress",IF(AND(J180="Untraceable",J181="Untraceable"),"Untraceable",IF(AND(NOT(OR(H180="Ø",H180="")),NOT(OR(H181="Ø",H181="")),NOT(OR(I180="Ø",I180="",I180="Split",I180="Needs to be Split"))),"Completed",IF(AND(J180="Incomplete",J181="Incomplete"),"Incomplete",IF(AND(J180="Other",J181="Other"),"Review",IF(AND(J180="Untraceable",J181=""),"Untraceable","")))))))))))))))))))))))))</f>
        <v>Untraceable</v>
      </c>
      <c r="L180" s="107" t="str">
        <f>IF(OR(K180="Untraceable"),"Ignore",IF(OR(K180="Incomplete",K180="Completed"),"Waiting",IF(OR(K180="Waiting",K180="In Progress",K180="Review",K180="Other"),"HOLD","")))</f>
        <v>Ignore</v>
      </c>
      <c r="M180" s="4" t="s">
        <v>1887</v>
      </c>
      <c r="N180" s="111" t="str">
        <f>IF(OR(K180="Untraceable",K180="Incomplete"),"No",IF(K180="Completed","In Progress",""))</f>
        <v>No</v>
      </c>
      <c r="O180" s="107"/>
    </row>
    <row r="181" spans="1:15">
      <c r="A181" s="107"/>
      <c r="B181" s="107"/>
      <c r="C181" s="107"/>
      <c r="D181" s="81" t="str">
        <f>IF(AND(NOT(A180=""),NOT(J180="Untraceable")),"???","")</f>
        <v/>
      </c>
      <c r="E181" s="81"/>
      <c r="F181" s="7" t="str">
        <f>IF(AND(D181="Amina",OR(E181="Manual",E181="Assisted Manual")),A180&amp;"_AZ",IF(AND(D181="Amina",OR(E181="De-Novo Merge",E181="Assisted Merge")),A180&amp;"_SA_AZ",IF(AND(D181="Perry",OR(E181="Manual",E181="Assisted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f>
        <v/>
      </c>
      <c r="G181" s="85"/>
      <c r="H181" s="85"/>
      <c r="I181" s="107"/>
      <c r="J181" s="81" t="str">
        <f>IF(AND(NOT(OR(G181="",G181="Ø")),H181=""),"In Progress",IF(AND(NOT(OR(H181="Ø",H181="")),NOT(OR(G181="Ø",G181=""))),"Completed",IF(AND(NOT(A180=""),NOT(OR(D181="",D181="???")),G181=""),"Waiting",IF(D181="???","Waiting",""))))</f>
        <v/>
      </c>
      <c r="K181" s="107"/>
      <c r="L181" s="107"/>
      <c r="M181" s="4"/>
      <c r="N181" s="111"/>
      <c r="O181" s="107"/>
    </row>
    <row r="182" spans="1:15">
      <c r="A182" s="107" t="s">
        <v>1888</v>
      </c>
      <c r="B182" s="109" t="s">
        <v>1889</v>
      </c>
      <c r="C182" s="107"/>
      <c r="D182" s="81"/>
      <c r="E182" s="81"/>
      <c r="F182" s="7" t="str">
        <f>IF(AND(D182="Amina",OR(E182="Manual",E182="Assisted Manual")),A182&amp;"_AZ",IF(AND(D182="Amina",OR(E182="De-Novo Merge",E182="Assisted Merge")),A182&amp;"_SA_AZ",IF(AND(D182="Perry",OR(E182="Manual",E182="Assisted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f>
        <v/>
      </c>
      <c r="G182" s="85"/>
      <c r="H182" s="85"/>
      <c r="I182" s="107" t="str">
        <f>IF(AND(NOT(OR(H182="",H182="Ø")),NOT(OR(H183="",H183="Ø"))),"Needs to be Split","")</f>
        <v/>
      </c>
      <c r="J182" s="81" t="s">
        <v>1</v>
      </c>
      <c r="K182" s="107" t="str">
        <f>IF(AND(NOT(OR(H182="Ø",H182="")),I182="Split"),"In Progress",IF(AND(NOT(OR(H182="Ø",H182="")),I182="Needs to be Split"),"Waiting",IF(AND(J182="Review",J183="Review"),"Review",IF(OR(AND(J182="Review",J183="Incomplete"),AND(J182="Incomplete",J183="Review")),"Review",IF(OR(AND(J182="Untraceable",J183="Review"),AND(J182="Review",J183="Untraceable")),"Review",IF(OR(AND(J182="Review",J183="Completed"),AND(J182="Completed",J183="Review")),"Review",IF(OR(AND(J182="Other",J183="Review"),AND(J182="Review",J183="Other")),"Review",IF(OR(AND(J182="Other",J183="Incomplete"),AND(J182="Incomplete",J183="Other")),"Review",IF(OR(AND(J182="Other",J183="Untraceable"),AND(J182="Untraceable",J183="Other")),"Review",IF(OR(AND(J182="Other",J183="Completed"),AND(J182="Completed",J183="Other")),"Review",IF(AND(J182="Waiting",J183="Waiting"),"Waiting",IF(OR(AND(J182="Review",J183="Waiting"),AND(J182="Waiting",J183="Review")),"Waiting",IF(OR(AND(J182="Other",J183="Waiting"),AND(J182="Waiting",J183="Other")),"Waiting",IF(OR(AND(J182="Incomplete",J183="Waiting"),AND(J182="Waiting",J183="Incomplete")),"Waiting",IF(OR(AND(J182="Completed",J183="Waiting"),AND(J182="Waiting",J183="Completed")),"Waiting",IF(OR(J182="In Progress",J183="In Progress"),"In Progress",IF(OR(AND(J182="Completed",J183="Untraceable"),AND(J182="Untraceable",J183="Completed")),"Review",IF(OR(AND(J182="Completed",J183="Incomplete"),AND(J182="Incomplete",J183="Completed")),"Review",IF(OR(AND(J182="Incomplete",J183="Untraceable"),AND(J182="Untraceable",J183="Incomplete")),"Untraceable",IF(AND(NOT(OR(H182="Ø",H182="")),NOT(OR(H183="Ø",H183="")),I182=""),"In Progress",IF(AND(J182="Untraceable",J183="Untraceable"),"Untraceable",IF(AND(NOT(OR(H182="Ø",H182="")),NOT(OR(H183="Ø",H183="")),NOT(OR(I182="Ø",I182="",I182="Split",I182="Needs to be Split"))),"Completed",IF(AND(J182="Incomplete",J183="Incomplete"),"Incomplete",IF(AND(J182="Other",J183="Other"),"Review",IF(AND(J182="Untraceable",J183=""),"Untraceable","")))))))))))))))))))))))))</f>
        <v>Untraceable</v>
      </c>
      <c r="L182" s="107" t="str">
        <f>IF(OR(K182="Untraceable"),"Ignore",IF(OR(K182="Incomplete",K182="Completed"),"Waiting",IF(OR(K182="Waiting",K182="In Progress",K182="Review",K182="Other"),"HOLD","")))</f>
        <v>Ignore</v>
      </c>
      <c r="M182" s="6"/>
      <c r="N182" s="111" t="str">
        <f>IF(OR(K182="Untraceable",K182="Incomplete"),"No",IF(K182="Completed","In Progress",""))</f>
        <v>No</v>
      </c>
      <c r="O182" s="107"/>
    </row>
    <row r="183" spans="1:15">
      <c r="A183" s="107"/>
      <c r="B183" s="107"/>
      <c r="C183" s="107"/>
      <c r="D183" s="81"/>
      <c r="E183" s="81"/>
      <c r="F183" s="7" t="str">
        <f>IF(AND(D183="Amina",OR(E183="Manual",E183="Assisted Manual")),A182&amp;"_AZ",IF(AND(D183="Amina",OR(E183="De-Novo Merge",E183="Assisted Merge")),A182&amp;"_SA_AZ",IF(AND(D183="Perry",OR(E183="Manual",E183="Assisted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f>
        <v/>
      </c>
      <c r="G183" s="85"/>
      <c r="H183" s="85"/>
      <c r="I183" s="107"/>
      <c r="J183" s="81" t="str">
        <f>IF(AND(NOT(OR(G183="",G183="Ø")),H183=""),"In Progress",IF(AND(NOT(OR(H183="Ø",H183="")),NOT(OR(G183="Ø",G183=""))),"Completed",IF(AND(NOT(A182=""),NOT(OR(D183="",D183="???")),G183=""),"Waiting",IF(D183="???","Waiting",""))))</f>
        <v/>
      </c>
      <c r="K183" s="107"/>
      <c r="L183" s="107"/>
      <c r="M183" s="6"/>
      <c r="N183" s="111"/>
      <c r="O183" s="107"/>
    </row>
    <row r="184" spans="1:15">
      <c r="A184" s="107" t="s">
        <v>1890</v>
      </c>
      <c r="B184" s="109" t="s">
        <v>1891</v>
      </c>
      <c r="C184" s="107"/>
      <c r="D184" s="81"/>
      <c r="E184" s="81"/>
      <c r="F184" s="7" t="str">
        <f>IF(AND(D184="Amina",OR(E184="Manual",E184="Assisted Manual")),A184&amp;"_AZ",IF(AND(D184="Amina",OR(E184="De-Novo Merge",E184="Assisted Merge")),A184&amp;"_SA_AZ",IF(AND(D184="Perry",OR(E184="Manual",E184="Assisted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f>
        <v/>
      </c>
      <c r="G184" s="85"/>
      <c r="H184" s="85"/>
      <c r="I184" s="107" t="str">
        <f>IF(AND(NOT(OR(H184="",H184="Ø")),NOT(OR(H185="",H185="Ø"))),"Needs to be Split","")</f>
        <v/>
      </c>
      <c r="J184" s="81" t="s">
        <v>1</v>
      </c>
      <c r="K184" s="107" t="str">
        <f>IF(AND(NOT(OR(H184="Ø",H184="")),I184="Split"),"In Progress",IF(AND(NOT(OR(H184="Ø",H184="")),I184="Needs to be Split"),"Waiting",IF(AND(J184="Review",J185="Review"),"Review",IF(OR(AND(J184="Review",J185="Incomplete"),AND(J184="Incomplete",J185="Review")),"Review",IF(OR(AND(J184="Untraceable",J185="Review"),AND(J184="Review",J185="Untraceable")),"Review",IF(OR(AND(J184="Review",J185="Completed"),AND(J184="Completed",J185="Review")),"Review",IF(OR(AND(J184="Other",J185="Review"),AND(J184="Review",J185="Other")),"Review",IF(OR(AND(J184="Other",J185="Incomplete"),AND(J184="Incomplete",J185="Other")),"Review",IF(OR(AND(J184="Other",J185="Untraceable"),AND(J184="Untraceable",J185="Other")),"Review",IF(OR(AND(J184="Other",J185="Completed"),AND(J184="Completed",J185="Other")),"Review",IF(AND(J184="Waiting",J185="Waiting"),"Waiting",IF(OR(AND(J184="Review",J185="Waiting"),AND(J184="Waiting",J185="Review")),"Waiting",IF(OR(AND(J184="Other",J185="Waiting"),AND(J184="Waiting",J185="Other")),"Waiting",IF(OR(AND(J184="Incomplete",J185="Waiting"),AND(J184="Waiting",J185="Incomplete")),"Waiting",IF(OR(AND(J184="Completed",J185="Waiting"),AND(J184="Waiting",J185="Completed")),"Waiting",IF(OR(J184="In Progress",J185="In Progress"),"In Progress",IF(OR(AND(J184="Completed",J185="Untraceable"),AND(J184="Untraceable",J185="Completed")),"Review",IF(OR(AND(J184="Completed",J185="Incomplete"),AND(J184="Incomplete",J185="Completed")),"Review",IF(OR(AND(J184="Incomplete",J185="Untraceable"),AND(J184="Untraceable",J185="Incomplete")),"Untraceable",IF(AND(NOT(OR(H184="Ø",H184="")),NOT(OR(H185="Ø",H185="")),I184=""),"In Progress",IF(AND(J184="Untraceable",J185="Untraceable"),"Untraceable",IF(AND(NOT(OR(H184="Ø",H184="")),NOT(OR(H185="Ø",H185="")),NOT(OR(I184="Ø",I184="",I184="Split",I184="Needs to be Split"))),"Completed",IF(AND(J184="Incomplete",J185="Incomplete"),"Incomplete",IF(AND(J184="Other",J185="Other"),"Review",IF(AND(J184="Untraceable",J185=""),"Untraceable","")))))))))))))))))))))))))</f>
        <v>Untraceable</v>
      </c>
      <c r="L184" s="107" t="str">
        <f>IF(OR(K184="Untraceable"),"Ignore",IF(OR(K184="Incomplete",K184="Completed"),"Waiting",IF(OR(K184="Waiting",K184="In Progress",K184="Review",K184="Other"),"HOLD","")))</f>
        <v>Ignore</v>
      </c>
      <c r="M184" s="4"/>
      <c r="N184" s="111" t="str">
        <f>IF(OR(K184="Untraceable",K184="Incomplete"),"No",IF(K184="Completed","In Progress",""))</f>
        <v>No</v>
      </c>
      <c r="O184" s="107"/>
    </row>
    <row r="185" spans="1:15">
      <c r="A185" s="107"/>
      <c r="B185" s="107"/>
      <c r="C185" s="107"/>
      <c r="D185" s="81"/>
      <c r="E185" s="81"/>
      <c r="F185" s="7" t="str">
        <f>IF(AND(D185="Amina",OR(E185="Manual",E185="Assisted Manual")),A184&amp;"_AZ",IF(AND(D185="Amina",OR(E185="De-Novo Merge",E185="Assisted Merge")),A184&amp;"_SA_AZ",IF(AND(D185="Perry",OR(E185="Manual",E185="Assisted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f>
        <v/>
      </c>
      <c r="G185" s="85"/>
      <c r="H185" s="85"/>
      <c r="I185" s="107"/>
      <c r="J185" s="81" t="str">
        <f>IF(AND(NOT(OR(G185="",G185="Ø")),H185=""),"In Progress",IF(AND(NOT(OR(H185="Ø",H185="")),NOT(OR(G185="Ø",G185=""))),"Completed",IF(AND(NOT(A184=""),NOT(OR(D185="",D185="???")),G185=""),"Waiting",IF(D185="???","Waiting",""))))</f>
        <v/>
      </c>
      <c r="K185" s="107"/>
      <c r="L185" s="107"/>
      <c r="M185" s="4"/>
      <c r="N185" s="111"/>
      <c r="O185" s="107"/>
    </row>
    <row r="186" spans="1:15">
      <c r="A186" s="107" t="s">
        <v>1892</v>
      </c>
      <c r="B186" s="109" t="s">
        <v>1893</v>
      </c>
      <c r="C186" s="107"/>
      <c r="D186" s="81"/>
      <c r="E186" s="81"/>
      <c r="F186" s="7" t="str">
        <f>IF(AND(D186="Amina",OR(E186="Manual",E186="Assisted Manual")),A186&amp;"_AZ",IF(AND(D186="Amina",OR(E186="De-Novo Merge",E186="Assisted Merge")),A186&amp;"_SA_AZ",IF(AND(D186="Perry",OR(E186="Manual",E186="Assisted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f>
        <v/>
      </c>
      <c r="G186" s="85"/>
      <c r="H186" s="85"/>
      <c r="I186" s="107" t="str">
        <f>IF(AND(NOT(OR(H186="",H186="Ø")),NOT(OR(H187="",H187="Ø"))),"Needs to be Split","")</f>
        <v/>
      </c>
      <c r="J186" s="81" t="s">
        <v>1</v>
      </c>
      <c r="K186" s="107" t="str">
        <f>IF(AND(NOT(OR(H186="Ø",H186="")),I186="Split"),"In Progress",IF(AND(NOT(OR(H186="Ø",H186="")),I186="Needs to be Split"),"Waiting",IF(AND(J186="Review",J187="Review"),"Review",IF(OR(AND(J186="Review",J187="Incomplete"),AND(J186="Incomplete",J187="Review")),"Review",IF(OR(AND(J186="Untraceable",J187="Review"),AND(J186="Review",J187="Untraceable")),"Review",IF(OR(AND(J186="Review",J187="Completed"),AND(J186="Completed",J187="Review")),"Review",IF(OR(AND(J186="Other",J187="Review"),AND(J186="Review",J187="Other")),"Review",IF(OR(AND(J186="Other",J187="Incomplete"),AND(J186="Incomplete",J187="Other")),"Review",IF(OR(AND(J186="Other",J187="Untraceable"),AND(J186="Untraceable",J187="Other")),"Review",IF(OR(AND(J186="Other",J187="Completed"),AND(J186="Completed",J187="Other")),"Review",IF(AND(J186="Waiting",J187="Waiting"),"Waiting",IF(OR(AND(J186="Review",J187="Waiting"),AND(J186="Waiting",J187="Review")),"Waiting",IF(OR(AND(J186="Other",J187="Waiting"),AND(J186="Waiting",J187="Other")),"Waiting",IF(OR(AND(J186="Incomplete",J187="Waiting"),AND(J186="Waiting",J187="Incomplete")),"Waiting",IF(OR(AND(J186="Completed",J187="Waiting"),AND(J186="Waiting",J187="Completed")),"Waiting",IF(OR(J186="In Progress",J187="In Progress"),"In Progress",IF(OR(AND(J186="Completed",J187="Untraceable"),AND(J186="Untraceable",J187="Completed")),"Review",IF(OR(AND(J186="Completed",J187="Incomplete"),AND(J186="Incomplete",J187="Completed")),"Review",IF(OR(AND(J186="Incomplete",J187="Untraceable"),AND(J186="Untraceable",J187="Incomplete")),"Untraceable",IF(AND(NOT(OR(H186="Ø",H186="")),NOT(OR(H187="Ø",H187="")),I186=""),"In Progress",IF(AND(J186="Untraceable",J187="Untraceable"),"Untraceable",IF(AND(NOT(OR(H186="Ø",H186="")),NOT(OR(H187="Ø",H187="")),NOT(OR(I186="Ø",I186="",I186="Split",I186="Needs to be Split"))),"Completed",IF(AND(J186="Incomplete",J187="Incomplete"),"Incomplete",IF(AND(J186="Other",J187="Other"),"Review",IF(AND(J186="Untraceable",J187=""),"Untraceable","")))))))))))))))))))))))))</f>
        <v>Untraceable</v>
      </c>
      <c r="L186" s="107" t="str">
        <f>IF(OR(K186="Untraceable"),"Ignore",IF(OR(K186="Incomplete",K186="Completed"),"Waiting",IF(OR(K186="Waiting",K186="In Progress",K186="Review",K186="Other"),"HOLD","")))</f>
        <v>Ignore</v>
      </c>
      <c r="M186" s="4"/>
      <c r="N186" s="111" t="str">
        <f>IF(OR(K186="Untraceable",K186="Incomplete"),"No",IF(K186="Completed","In Progress",""))</f>
        <v>No</v>
      </c>
      <c r="O186" s="107"/>
    </row>
    <row r="187" spans="1:15">
      <c r="A187" s="107"/>
      <c r="B187" s="107"/>
      <c r="C187" s="107"/>
      <c r="D187" s="81"/>
      <c r="E187" s="81"/>
      <c r="F187" s="7" t="str">
        <f>IF(AND(D187="Amina",OR(E187="Manual",E187="Assisted Manual")),A186&amp;"_AZ",IF(AND(D187="Amina",OR(E187="De-Novo Merge",E187="Assisted Merge")),A186&amp;"_SA_AZ",IF(AND(D187="Perry",OR(E187="Manual",E187="Assisted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f>
        <v/>
      </c>
      <c r="G187" s="85"/>
      <c r="H187" s="85"/>
      <c r="I187" s="107"/>
      <c r="J187" s="81" t="str">
        <f>IF(AND(NOT(OR(G187="",G187="Ø")),H187=""),"In Progress",IF(AND(NOT(OR(H187="Ø",H187="")),NOT(OR(G187="Ø",G187=""))),"Completed",IF(AND(NOT(A186=""),NOT(OR(D187="",D187="???")),G187=""),"Waiting",IF(D187="???","Waiting",""))))</f>
        <v/>
      </c>
      <c r="K187" s="107"/>
      <c r="L187" s="107"/>
      <c r="M187" s="4"/>
      <c r="N187" s="111"/>
      <c r="O187" s="107"/>
    </row>
    <row r="188" spans="1:15">
      <c r="A188" s="107" t="s">
        <v>1894</v>
      </c>
      <c r="B188" s="109" t="s">
        <v>1895</v>
      </c>
      <c r="C188" s="107"/>
      <c r="D188" s="81"/>
      <c r="E188" s="81"/>
      <c r="F188" s="7" t="str">
        <f>IF(AND(D188="Amina",OR(E188="Manual",E188="Assisted Manual")),A188&amp;"_AZ",IF(AND(D188="Amina",OR(E188="De-Novo Merge",E188="Assisted Merge")),A188&amp;"_SA_AZ",IF(AND(D188="Perry",OR(E188="Manual",E188="Assisted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f>
        <v/>
      </c>
      <c r="G188" s="85"/>
      <c r="H188" s="85"/>
      <c r="I188" s="107" t="str">
        <f>IF(AND(NOT(OR(H188="",H188="Ø")),NOT(OR(H189="",H189="Ø"))),"Needs to be Split","")</f>
        <v/>
      </c>
      <c r="J188" s="81" t="s">
        <v>1</v>
      </c>
      <c r="K188" s="107" t="str">
        <f>IF(AND(NOT(OR(H188="Ø",H188="")),I188="Split"),"In Progress",IF(AND(NOT(OR(H188="Ø",H188="")),I188="Needs to be Split"),"Waiting",IF(AND(J188="Review",J189="Review"),"Review",IF(OR(AND(J188="Review",J189="Incomplete"),AND(J188="Incomplete",J189="Review")),"Review",IF(OR(AND(J188="Untraceable",J189="Review"),AND(J188="Review",J189="Untraceable")),"Review",IF(OR(AND(J188="Review",J189="Completed"),AND(J188="Completed",J189="Review")),"Review",IF(OR(AND(J188="Other",J189="Review"),AND(J188="Review",J189="Other")),"Review",IF(OR(AND(J188="Other",J189="Incomplete"),AND(J188="Incomplete",J189="Other")),"Review",IF(OR(AND(J188="Other",J189="Untraceable"),AND(J188="Untraceable",J189="Other")),"Review",IF(OR(AND(J188="Other",J189="Completed"),AND(J188="Completed",J189="Other")),"Review",IF(AND(J188="Waiting",J189="Waiting"),"Waiting",IF(OR(AND(J188="Review",J189="Waiting"),AND(J188="Waiting",J189="Review")),"Waiting",IF(OR(AND(J188="Other",J189="Waiting"),AND(J188="Waiting",J189="Other")),"Waiting",IF(OR(AND(J188="Incomplete",J189="Waiting"),AND(J188="Waiting",J189="Incomplete")),"Waiting",IF(OR(AND(J188="Completed",J189="Waiting"),AND(J188="Waiting",J189="Completed")),"Waiting",IF(OR(J188="In Progress",J189="In Progress"),"In Progress",IF(OR(AND(J188="Completed",J189="Untraceable"),AND(J188="Untraceable",J189="Completed")),"Review",IF(OR(AND(J188="Completed",J189="Incomplete"),AND(J188="Incomplete",J189="Completed")),"Review",IF(OR(AND(J188="Incomplete",J189="Untraceable"),AND(J188="Untraceable",J189="Incomplete")),"Untraceable",IF(AND(NOT(OR(H188="Ø",H188="")),NOT(OR(H189="Ø",H189="")),I188=""),"In Progress",IF(AND(J188="Untraceable",J189="Untraceable"),"Untraceable",IF(AND(NOT(OR(H188="Ø",H188="")),NOT(OR(H189="Ø",H189="")),NOT(OR(I188="Ø",I188="",I188="Split",I188="Needs to be Split"))),"Completed",IF(AND(J188="Incomplete",J189="Incomplete"),"Incomplete",IF(AND(J188="Other",J189="Other"),"Review",IF(AND(J188="Untraceable",J189=""),"Untraceable","")))))))))))))))))))))))))</f>
        <v>Untraceable</v>
      </c>
      <c r="L188" s="107" t="str">
        <f>IF(OR(K188="Untraceable"),"Ignore",IF(OR(K188="Incomplete",K188="Completed"),"Waiting",IF(OR(K188="Waiting",K188="In Progress",K188="Review",K188="Other"),"HOLD","")))</f>
        <v>Ignore</v>
      </c>
      <c r="M188" s="4"/>
      <c r="N188" s="111" t="str">
        <f>IF(OR(K188="Untraceable",K188="Incomplete"),"No",IF(K188="Completed","In Progress",""))</f>
        <v>No</v>
      </c>
      <c r="O188" s="107"/>
    </row>
    <row r="189" spans="1:15">
      <c r="A189" s="107"/>
      <c r="B189" s="107"/>
      <c r="C189" s="107"/>
      <c r="D189" s="81"/>
      <c r="E189" s="81"/>
      <c r="F189" s="7" t="str">
        <f>IF(AND(D189="Amina",OR(E189="Manual",E189="Assisted Manual")),A188&amp;"_AZ",IF(AND(D189="Amina",OR(E189="De-Novo Merge",E189="Assisted Merge")),A188&amp;"_SA_AZ",IF(AND(D189="Perry",OR(E189="Manual",E189="Assisted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f>
        <v/>
      </c>
      <c r="G189" s="85"/>
      <c r="H189" s="85"/>
      <c r="I189" s="107"/>
      <c r="J189" s="81" t="str">
        <f>IF(AND(NOT(OR(G189="",G189="Ø")),H189=""),"In Progress",IF(AND(NOT(OR(H189="Ø",H189="")),NOT(OR(G189="Ø",G189=""))),"Completed",IF(AND(NOT(A188=""),NOT(OR(D189="",D189="???")),G189=""),"Waiting",IF(D189="???","Waiting",""))))</f>
        <v/>
      </c>
      <c r="K189" s="107"/>
      <c r="L189" s="107"/>
      <c r="M189" s="4"/>
      <c r="N189" s="111"/>
      <c r="O189" s="107"/>
    </row>
    <row r="190" spans="1:15">
      <c r="A190" s="107" t="s">
        <v>1896</v>
      </c>
      <c r="B190" s="109" t="s">
        <v>1897</v>
      </c>
      <c r="C190" s="107"/>
      <c r="D190" s="81"/>
      <c r="E190" s="81"/>
      <c r="F190" s="7" t="str">
        <f>IF(AND(D190="Amina",OR(E190="Manual",E190="Assisted Manual")),A190&amp;"_AZ",IF(AND(D190="Amina",OR(E190="De-Novo Merge",E190="Assisted Merge")),A190&amp;"_SA_AZ",IF(AND(D190="Perry",OR(E190="Manual",E190="Assisted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f>
        <v/>
      </c>
      <c r="G190" s="85"/>
      <c r="H190" s="85"/>
      <c r="I190" s="107" t="str">
        <f>IF(AND(NOT(OR(H190="",H190="Ø")),NOT(OR(H191="",H191="Ø"))),"Needs to be Split","")</f>
        <v/>
      </c>
      <c r="J190" s="81" t="s">
        <v>1</v>
      </c>
      <c r="K190" s="107" t="str">
        <f>IF(AND(NOT(OR(H190="Ø",H190="")),I190="Split"),"In Progress",IF(AND(NOT(OR(H190="Ø",H190="")),I190="Needs to be Split"),"Waiting",IF(AND(J190="Review",J191="Review"),"Review",IF(OR(AND(J190="Review",J191="Incomplete"),AND(J190="Incomplete",J191="Review")),"Review",IF(OR(AND(J190="Untraceable",J191="Review"),AND(J190="Review",J191="Untraceable")),"Review",IF(OR(AND(J190="Review",J191="Completed"),AND(J190="Completed",J191="Review")),"Review",IF(OR(AND(J190="Other",J191="Review"),AND(J190="Review",J191="Other")),"Review",IF(OR(AND(J190="Other",J191="Incomplete"),AND(J190="Incomplete",J191="Other")),"Review",IF(OR(AND(J190="Other",J191="Untraceable"),AND(J190="Untraceable",J191="Other")),"Review",IF(OR(AND(J190="Other",J191="Completed"),AND(J190="Completed",J191="Other")),"Review",IF(AND(J190="Waiting",J191="Waiting"),"Waiting",IF(OR(AND(J190="Review",J191="Waiting"),AND(J190="Waiting",J191="Review")),"Waiting",IF(OR(AND(J190="Other",J191="Waiting"),AND(J190="Waiting",J191="Other")),"Waiting",IF(OR(AND(J190="Incomplete",J191="Waiting"),AND(J190="Waiting",J191="Incomplete")),"Waiting",IF(OR(AND(J190="Completed",J191="Waiting"),AND(J190="Waiting",J191="Completed")),"Waiting",IF(OR(J190="In Progress",J191="In Progress"),"In Progress",IF(OR(AND(J190="Completed",J191="Untraceable"),AND(J190="Untraceable",J191="Completed")),"Review",IF(OR(AND(J190="Completed",J191="Incomplete"),AND(J190="Incomplete",J191="Completed")),"Review",IF(OR(AND(J190="Incomplete",J191="Untraceable"),AND(J190="Untraceable",J191="Incomplete")),"Untraceable",IF(AND(NOT(OR(H190="Ø",H190="")),NOT(OR(H191="Ø",H191="")),I190=""),"In Progress",IF(AND(J190="Untraceable",J191="Untraceable"),"Untraceable",IF(AND(NOT(OR(H190="Ø",H190="")),NOT(OR(H191="Ø",H191="")),NOT(OR(I190="Ø",I190="",I190="Split",I190="Needs to be Split"))),"Completed",IF(AND(J190="Incomplete",J191="Incomplete"),"Incomplete",IF(AND(J190="Other",J191="Other"),"Review",IF(AND(J190="Untraceable",J191=""),"Untraceable","")))))))))))))))))))))))))</f>
        <v>Untraceable</v>
      </c>
      <c r="L190" s="107" t="str">
        <f>IF(OR(K190="Untraceable"),"Ignore",IF(OR(K190="Incomplete",K190="Completed"),"Waiting",IF(OR(K190="Waiting",K190="In Progress",K190="Review",K190="Other"),"HOLD","")))</f>
        <v>Ignore</v>
      </c>
      <c r="M190" s="4"/>
      <c r="N190" s="111" t="str">
        <f>IF(OR(K190="Untraceable",K190="Incomplete"),"No",IF(K190="Completed","In Progress",""))</f>
        <v>No</v>
      </c>
      <c r="O190" s="107"/>
    </row>
    <row r="191" spans="1:15">
      <c r="A191" s="107"/>
      <c r="B191" s="107"/>
      <c r="C191" s="107"/>
      <c r="D191" s="81" t="str">
        <f>IF(AND(NOT(A190=""),NOT(J190="Untraceable")),"???","")</f>
        <v/>
      </c>
      <c r="E191" s="81"/>
      <c r="F191" s="7" t="str">
        <f>IF(AND(D191="Amina",OR(E191="Manual",E191="Assisted Manual")),A190&amp;"_AZ",IF(AND(D191="Amina",OR(E191="De-Novo Merge",E191="Assisted Merge")),A190&amp;"_SA_AZ",IF(AND(D191="Perry",OR(E191="Manual",E191="Assisted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f>
        <v/>
      </c>
      <c r="G191" s="85"/>
      <c r="H191" s="85"/>
      <c r="I191" s="107"/>
      <c r="J191" s="81" t="str">
        <f>IF(AND(NOT(OR(G191="",G191="Ø")),H191=""),"In Progress",IF(AND(NOT(OR(H191="Ø",H191="")),NOT(OR(G191="Ø",G191=""))),"Completed",IF(AND(NOT(A190=""),NOT(OR(D191="",D191="???")),G191=""),"Waiting",IF(D191="???","Waiting",""))))</f>
        <v/>
      </c>
      <c r="K191" s="107"/>
      <c r="L191" s="107"/>
      <c r="M191" s="4"/>
      <c r="N191" s="111"/>
      <c r="O191" s="107"/>
    </row>
    <row r="192" spans="1:15">
      <c r="A192" s="107" t="s">
        <v>1898</v>
      </c>
      <c r="B192" s="109" t="s">
        <v>1899</v>
      </c>
      <c r="C192" s="107"/>
      <c r="D192" s="81" t="s">
        <v>32</v>
      </c>
      <c r="E192" s="81" t="s">
        <v>24</v>
      </c>
      <c r="F192" s="7" t="str">
        <f>IF(AND(D192="Amina",OR(E192="Manual",E192="Assisted Manual")),A192&amp;"_AZ",IF(AND(D192="Amina",OR(E192="De-Novo Merge",E192="Assisted Merge")),A192&amp;"_SA_AZ",IF(AND(D192="Perry",OR(E192="Manual",E192="Assisted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f>
        <v>2017-05-04_R-024_AZ</v>
      </c>
      <c r="G192" s="85">
        <v>42909</v>
      </c>
      <c r="H192" s="85" t="s">
        <v>51</v>
      </c>
      <c r="I192" s="107" t="str">
        <f>IF(AND(NOT(OR(H192="",H192="Ø")),NOT(OR(H193="",H193="Ø"))),"Needs to be Split","")</f>
        <v/>
      </c>
      <c r="J192" s="81" t="s">
        <v>2</v>
      </c>
      <c r="K192" s="107" t="s">
        <v>2</v>
      </c>
      <c r="L192" s="107" t="s">
        <v>190</v>
      </c>
      <c r="M192" s="4" t="s">
        <v>1900</v>
      </c>
      <c r="N192" s="111" t="str">
        <f>IF(OR(K192="Untraceable",K192="Incomplete"),"No",IF(K192="Completed","In Progress",""))</f>
        <v>No</v>
      </c>
      <c r="O192" s="107"/>
    </row>
    <row r="193" spans="1:15">
      <c r="A193" s="107"/>
      <c r="B193" s="107"/>
      <c r="C193" s="107"/>
      <c r="D193" s="81"/>
      <c r="E193" s="81"/>
      <c r="F193" s="7" t="str">
        <f>IF(AND(D193="Amina",OR(E193="Manual",E193="Assisted Manual")),A192&amp;"_AZ",IF(AND(D193="Amina",OR(E193="De-Novo Merge",E193="Assisted Merge")),A192&amp;"_SA_AZ",IF(AND(D193="Perry",OR(E193="Manual",E193="Assisted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f>
        <v/>
      </c>
      <c r="G193" s="85"/>
      <c r="H193" s="85"/>
      <c r="I193" s="107"/>
      <c r="J193" s="81" t="str">
        <f>IF(AND(NOT(OR(G193="",G193="Ø")),H193=""),"In Progress",IF(AND(NOT(OR(H193="Ø",H193="")),NOT(OR(G193="Ø",G193=""))),"Completed",IF(AND(NOT(A192=""),NOT(OR(D193="",D193="???")),G193=""),"Waiting",IF(D193="???","Waiting",""))))</f>
        <v/>
      </c>
      <c r="K193" s="107"/>
      <c r="L193" s="107"/>
      <c r="M193" s="4"/>
      <c r="N193" s="111"/>
      <c r="O193" s="107"/>
    </row>
    <row r="194" spans="1:15">
      <c r="A194" s="107" t="s">
        <v>1901</v>
      </c>
      <c r="B194" s="109" t="s">
        <v>1902</v>
      </c>
      <c r="C194" s="107"/>
      <c r="D194" s="81"/>
      <c r="E194" s="81"/>
      <c r="F194" s="7" t="str">
        <f>IF(AND(D194="Amina",OR(E194="Manual",E194="Assisted Manual")),A194&amp;"_AZ",IF(AND(D194="Amina",OR(E194="De-Novo Merge",E194="Assisted Merge")),A194&amp;"_SA_AZ",IF(AND(D194="Perry",OR(E194="Manual",E194="Assisted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f>
        <v/>
      </c>
      <c r="G194" s="85"/>
      <c r="H194" s="85"/>
      <c r="I194" s="107" t="str">
        <f>IF(AND(NOT(OR(H194="",H194="Ø")),NOT(OR(H195="",H195="Ø"))),"Needs to be Split","")</f>
        <v/>
      </c>
      <c r="J194" s="81" t="s">
        <v>1</v>
      </c>
      <c r="K194" s="107" t="str">
        <f>IF(AND(NOT(OR(H194="Ø",H194="")),I194="Split"),"In Progress",IF(AND(NOT(OR(H194="Ø",H194="")),I194="Needs to be Split"),"Waiting",IF(AND(J194="Review",J195="Review"),"Review",IF(OR(AND(J194="Review",J195="Incomplete"),AND(J194="Incomplete",J195="Review")),"Review",IF(OR(AND(J194="Untraceable",J195="Review"),AND(J194="Review",J195="Untraceable")),"Review",IF(OR(AND(J194="Review",J195="Completed"),AND(J194="Completed",J195="Review")),"Review",IF(OR(AND(J194="Other",J195="Review"),AND(J194="Review",J195="Other")),"Review",IF(OR(AND(J194="Other",J195="Incomplete"),AND(J194="Incomplete",J195="Other")),"Review",IF(OR(AND(J194="Other",J195="Untraceable"),AND(J194="Untraceable",J195="Other")),"Review",IF(OR(AND(J194="Other",J195="Completed"),AND(J194="Completed",J195="Other")),"Review",IF(AND(J194="Waiting",J195="Waiting"),"Waiting",IF(OR(AND(J194="Review",J195="Waiting"),AND(J194="Waiting",J195="Review")),"Waiting",IF(OR(AND(J194="Other",J195="Waiting"),AND(J194="Waiting",J195="Other")),"Waiting",IF(OR(AND(J194="Incomplete",J195="Waiting"),AND(J194="Waiting",J195="Incomplete")),"Waiting",IF(OR(AND(J194="Completed",J195="Waiting"),AND(J194="Waiting",J195="Completed")),"Waiting",IF(OR(J194="In Progress",J195="In Progress"),"In Progress",IF(OR(AND(J194="Completed",J195="Untraceable"),AND(J194="Untraceable",J195="Completed")),"Review",IF(OR(AND(J194="Completed",J195="Incomplete"),AND(J194="Incomplete",J195="Completed")),"Review",IF(OR(AND(J194="Incomplete",J195="Untraceable"),AND(J194="Untraceable",J195="Incomplete")),"Untraceable",IF(AND(NOT(OR(H194="Ø",H194="")),NOT(OR(H195="Ø",H195="")),I194=""),"In Progress",IF(AND(J194="Untraceable",J195="Untraceable"),"Untraceable",IF(AND(NOT(OR(H194="Ø",H194="")),NOT(OR(H195="Ø",H195="")),NOT(OR(I194="Ø",I194="",I194="Split",I194="Needs to be Split"))),"Completed",IF(AND(J194="Incomplete",J195="Incomplete"),"Incomplete",IF(AND(J194="Other",J195="Other"),"Review",IF(AND(J194="Untraceable",J195=""),"Untraceable","")))))))))))))))))))))))))</f>
        <v>Untraceable</v>
      </c>
      <c r="L194" s="107" t="str">
        <f>IF(OR(K194="Untraceable"),"Ignore",IF(OR(K194="Incomplete",K194="Completed"),"Waiting",IF(OR(K194="Waiting",K194="In Progress",K194="Review",K194="Other"),"HOLD","")))</f>
        <v>Ignore</v>
      </c>
      <c r="M194" s="4"/>
      <c r="N194" s="111" t="str">
        <f>IF(OR(K194="Untraceable",K194="Incomplete"),"No",IF(K194="Completed","In Progress",""))</f>
        <v>No</v>
      </c>
      <c r="O194" s="107"/>
    </row>
    <row r="195" spans="1:15">
      <c r="A195" s="107"/>
      <c r="B195" s="107"/>
      <c r="C195" s="107"/>
      <c r="D195" s="81"/>
      <c r="E195" s="81"/>
      <c r="F195" s="7" t="str">
        <f>IF(AND(D195="Amina",OR(E195="Manual",E195="Assisted Manual")),A194&amp;"_AZ",IF(AND(D195="Amina",OR(E195="De-Novo Merge",E195="Assisted Merge")),A194&amp;"_SA_AZ",IF(AND(D195="Perry",OR(E195="Manual",E195="Assisted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f>
        <v/>
      </c>
      <c r="G195" s="85"/>
      <c r="H195" s="85"/>
      <c r="I195" s="107"/>
      <c r="J195" s="81" t="str">
        <f>IF(AND(NOT(OR(G195="",G195="Ø")),H195=""),"In Progress",IF(AND(NOT(OR(H195="Ø",H195="")),NOT(OR(G195="Ø",G195=""))),"Completed",IF(AND(NOT(A194=""),NOT(OR(D195="",D195="???")),G195=""),"Waiting",IF(D195="???","Waiting",""))))</f>
        <v/>
      </c>
      <c r="K195" s="107"/>
      <c r="L195" s="107"/>
      <c r="M195" s="4"/>
      <c r="N195" s="111"/>
      <c r="O195" s="107"/>
    </row>
    <row r="196" spans="1:15">
      <c r="A196" s="107" t="s">
        <v>1903</v>
      </c>
      <c r="B196" s="109" t="s">
        <v>1904</v>
      </c>
      <c r="C196" s="107"/>
      <c r="D196" s="81"/>
      <c r="E196" s="81"/>
      <c r="F196" s="7" t="str">
        <f>IF(AND(D196="Amina",OR(E196="Manual",E196="Assisted Manual")),A196&amp;"_AZ",IF(AND(D196="Amina",OR(E196="De-Novo Merge",E196="Assisted Merge")),A196&amp;"_SA_AZ",IF(AND(D196="Perry",OR(E196="Manual",E196="Assisted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f>
        <v/>
      </c>
      <c r="G196" s="85"/>
      <c r="H196" s="85"/>
      <c r="I196" s="107" t="str">
        <f>IF(AND(NOT(OR(H196="",H196="Ø")),NOT(OR(H197="",H197="Ø"))),"Needs to be Split","")</f>
        <v/>
      </c>
      <c r="J196" s="81" t="s">
        <v>1</v>
      </c>
      <c r="K196" s="107" t="str">
        <f>IF(AND(NOT(OR(H196="Ø",H196="")),I196="Split"),"In Progress",IF(AND(NOT(OR(H196="Ø",H196="")),I196="Needs to be Split"),"Waiting",IF(AND(J196="Review",J197="Review"),"Review",IF(OR(AND(J196="Review",J197="Incomplete"),AND(J196="Incomplete",J197="Review")),"Review",IF(OR(AND(J196="Untraceable",J197="Review"),AND(J196="Review",J197="Untraceable")),"Review",IF(OR(AND(J196="Review",J197="Completed"),AND(J196="Completed",J197="Review")),"Review",IF(OR(AND(J196="Other",J197="Review"),AND(J196="Review",J197="Other")),"Review",IF(OR(AND(J196="Other",J197="Incomplete"),AND(J196="Incomplete",J197="Other")),"Review",IF(OR(AND(J196="Other",J197="Untraceable"),AND(J196="Untraceable",J197="Other")),"Review",IF(OR(AND(J196="Other",J197="Completed"),AND(J196="Completed",J197="Other")),"Review",IF(AND(J196="Waiting",J197="Waiting"),"Waiting",IF(OR(AND(J196="Review",J197="Waiting"),AND(J196="Waiting",J197="Review")),"Waiting",IF(OR(AND(J196="Other",J197="Waiting"),AND(J196="Waiting",J197="Other")),"Waiting",IF(OR(AND(J196="Incomplete",J197="Waiting"),AND(J196="Waiting",J197="Incomplete")),"Waiting",IF(OR(AND(J196="Completed",J197="Waiting"),AND(J196="Waiting",J197="Completed")),"Waiting",IF(OR(J196="In Progress",J197="In Progress"),"In Progress",IF(OR(AND(J196="Completed",J197="Untraceable"),AND(J196="Untraceable",J197="Completed")),"Review",IF(OR(AND(J196="Completed",J197="Incomplete"),AND(J196="Incomplete",J197="Completed")),"Review",IF(OR(AND(J196="Incomplete",J197="Untraceable"),AND(J196="Untraceable",J197="Incomplete")),"Untraceable",IF(AND(NOT(OR(H196="Ø",H196="")),NOT(OR(H197="Ø",H197="")),I196=""),"In Progress",IF(AND(J196="Untraceable",J197="Untraceable"),"Untraceable",IF(AND(NOT(OR(H196="Ø",H196="")),NOT(OR(H197="Ø",H197="")),NOT(OR(I196="Ø",I196="",I196="Split",I196="Needs to be Split"))),"Completed",IF(AND(J196="Incomplete",J197="Incomplete"),"Incomplete",IF(AND(J196="Other",J197="Other"),"Review",IF(AND(J196="Untraceable",J197=""),"Untraceable","")))))))))))))))))))))))))</f>
        <v>Untraceable</v>
      </c>
      <c r="L196" s="107" t="str">
        <f>IF(OR(K196="Untraceable"),"Ignore",IF(OR(K196="Incomplete",K196="Completed"),"Waiting",IF(OR(K196="Waiting",K196="In Progress",K196="Review",K196="Other"),"HOLD","")))</f>
        <v>Ignore</v>
      </c>
      <c r="M196" s="4"/>
      <c r="N196" s="111" t="str">
        <f>IF(OR(K196="Untraceable",K196="Incomplete"),"No",IF(K196="Completed","In Progress",""))</f>
        <v>No</v>
      </c>
      <c r="O196" s="107"/>
    </row>
    <row r="197" spans="1:15">
      <c r="A197" s="107"/>
      <c r="B197" s="107"/>
      <c r="C197" s="107"/>
      <c r="D197" s="81"/>
      <c r="E197" s="81"/>
      <c r="F197" s="7" t="str">
        <f>IF(AND(D197="Amina",OR(E197="Manual",E197="Assisted Manual")),A196&amp;"_AZ",IF(AND(D197="Amina",OR(E197="De-Novo Merge",E197="Assisted Merge")),A196&amp;"_SA_AZ",IF(AND(D197="Perry",OR(E197="Manual",E197="Assisted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f>
        <v/>
      </c>
      <c r="G197" s="85"/>
      <c r="H197" s="85"/>
      <c r="I197" s="107"/>
      <c r="J197" s="81" t="str">
        <f>IF(AND(NOT(OR(G197="",G197="Ø")),H197=""),"In Progress",IF(AND(NOT(OR(H197="Ø",H197="")),NOT(OR(G197="Ø",G197=""))),"Completed",IF(AND(NOT(A196=""),NOT(OR(D197="",D197="???")),G197=""),"Waiting",IF(D197="???","Waiting",""))))</f>
        <v/>
      </c>
      <c r="K197" s="107"/>
      <c r="L197" s="107"/>
      <c r="M197" s="4"/>
      <c r="N197" s="111"/>
      <c r="O197" s="107"/>
    </row>
    <row r="198" spans="1:15">
      <c r="A198" s="107" t="s">
        <v>1905</v>
      </c>
      <c r="B198" s="109" t="s">
        <v>1906</v>
      </c>
      <c r="C198" s="107"/>
      <c r="D198" s="81"/>
      <c r="E198" s="81"/>
      <c r="F198" s="7" t="str">
        <f>IF(AND(D198="Amina",OR(E198="Manual",E198="Assisted Manual")),A198&amp;"_AZ",IF(AND(D198="Amina",OR(E198="De-Novo Merge",E198="Assisted Merge")),A198&amp;"_SA_AZ",IF(AND(D198="Perry",OR(E198="Manual",E198="Assisted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f>
        <v/>
      </c>
      <c r="G198" s="85"/>
      <c r="H198" s="85"/>
      <c r="I198" s="107" t="str">
        <f>IF(AND(NOT(OR(H198="",H198="Ø")),NOT(OR(H199="",H199="Ø"))),"Needs to be Split","")</f>
        <v/>
      </c>
      <c r="J198" s="81" t="s">
        <v>1</v>
      </c>
      <c r="K198" s="107" t="str">
        <f>IF(AND(NOT(OR(H198="Ø",H198="")),I198="Split"),"In Progress",IF(AND(NOT(OR(H198="Ø",H198="")),I198="Needs to be Split"),"Waiting",IF(AND(J198="Review",J199="Review"),"Review",IF(OR(AND(J198="Review",J199="Incomplete"),AND(J198="Incomplete",J199="Review")),"Review",IF(OR(AND(J198="Untraceable",J199="Review"),AND(J198="Review",J199="Untraceable")),"Review",IF(OR(AND(J198="Review",J199="Completed"),AND(J198="Completed",J199="Review")),"Review",IF(OR(AND(J198="Other",J199="Review"),AND(J198="Review",J199="Other")),"Review",IF(OR(AND(J198="Other",J199="Incomplete"),AND(J198="Incomplete",J199="Other")),"Review",IF(OR(AND(J198="Other",J199="Untraceable"),AND(J198="Untraceable",J199="Other")),"Review",IF(OR(AND(J198="Other",J199="Completed"),AND(J198="Completed",J199="Other")),"Review",IF(AND(J198="Waiting",J199="Waiting"),"Waiting",IF(OR(AND(J198="Review",J199="Waiting"),AND(J198="Waiting",J199="Review")),"Waiting",IF(OR(AND(J198="Other",J199="Waiting"),AND(J198="Waiting",J199="Other")),"Waiting",IF(OR(AND(J198="Incomplete",J199="Waiting"),AND(J198="Waiting",J199="Incomplete")),"Waiting",IF(OR(AND(J198="Completed",J199="Waiting"),AND(J198="Waiting",J199="Completed")),"Waiting",IF(OR(J198="In Progress",J199="In Progress"),"In Progress",IF(OR(AND(J198="Completed",J199="Untraceable"),AND(J198="Untraceable",J199="Completed")),"Review",IF(OR(AND(J198="Completed",J199="Incomplete"),AND(J198="Incomplete",J199="Completed")),"Review",IF(OR(AND(J198="Incomplete",J199="Untraceable"),AND(J198="Untraceable",J199="Incomplete")),"Untraceable",IF(AND(NOT(OR(H198="Ø",H198="")),NOT(OR(H199="Ø",H199="")),I198=""),"In Progress",IF(AND(J198="Untraceable",J199="Untraceable"),"Untraceable",IF(AND(NOT(OR(H198="Ø",H198="")),NOT(OR(H199="Ø",H199="")),NOT(OR(I198="Ø",I198="",I198="Split",I198="Needs to be Split"))),"Completed",IF(AND(J198="Incomplete",J199="Incomplete"),"Incomplete",IF(AND(J198="Other",J199="Other"),"Review",IF(AND(J198="Untraceable",J199=""),"Untraceable","")))))))))))))))))))))))))</f>
        <v>Untraceable</v>
      </c>
      <c r="L198" s="107" t="str">
        <f>IF(OR(K198="Untraceable"),"Ignore",IF(OR(K198="Incomplete",K198="Completed"),"Waiting",IF(OR(K198="Waiting",K198="In Progress",K198="Review",K198="Other"),"HOLD","")))</f>
        <v>Ignore</v>
      </c>
      <c r="M198" s="4"/>
      <c r="N198" s="111" t="str">
        <f>IF(OR(K198="Untraceable",K198="Incomplete"),"No",IF(K198="Completed","In Progress",""))</f>
        <v>No</v>
      </c>
      <c r="O198" s="107"/>
    </row>
    <row r="199" spans="1:15">
      <c r="A199" s="107"/>
      <c r="B199" s="107"/>
      <c r="C199" s="107"/>
      <c r="D199" s="81" t="str">
        <f>IF(AND(NOT(A198=""),NOT(J198="Untraceable")),"???","")</f>
        <v/>
      </c>
      <c r="E199" s="81"/>
      <c r="F199" s="7" t="str">
        <f>IF(AND(D199="Amina",OR(E199="Manual",E199="Assisted Manual")),A198&amp;"_AZ",IF(AND(D199="Amina",OR(E199="De-Novo Merge",E199="Assisted Merge")),A198&amp;"_SA_AZ",IF(AND(D199="Perry",OR(E199="Manual",E199="Assisted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f>
        <v/>
      </c>
      <c r="G199" s="85"/>
      <c r="H199" s="85"/>
      <c r="I199" s="107"/>
      <c r="J199" s="81" t="str">
        <f>IF(AND(NOT(OR(G199="",G199="Ø")),H199=""),"In Progress",IF(AND(NOT(OR(H199="Ø",H199="")),NOT(OR(G199="Ø",G199=""))),"Completed",IF(AND(NOT(A198=""),NOT(OR(D199="",D199="???")),G199=""),"Waiting",IF(D199="???","Waiting",""))))</f>
        <v/>
      </c>
      <c r="K199" s="107"/>
      <c r="L199" s="107"/>
      <c r="M199" s="4"/>
      <c r="N199" s="111"/>
      <c r="O199" s="107"/>
    </row>
    <row r="200" spans="1:15">
      <c r="A200" s="107" t="s">
        <v>1907</v>
      </c>
      <c r="B200" s="109" t="s">
        <v>1908</v>
      </c>
      <c r="C200" s="107"/>
      <c r="D200" s="81" t="s">
        <v>32</v>
      </c>
      <c r="E200" s="81" t="s">
        <v>24</v>
      </c>
      <c r="F200" s="7" t="str">
        <f>IF(AND(D200="Amina",OR(E200="Manual",E200="Assisted Manual")),A200&amp;"_AZ",IF(AND(D200="Amina",OR(E200="De-Novo Merge",E200="Assisted Merge")),A200&amp;"_SA_AZ",IF(AND(D200="Perry",OR(E200="Manual",E200="Assisted Manual")),A200&amp;"_PB",IF(AND(D200="Perry",OR(E200="De-Novo Merge",E200="Assisted Merge")),A200&amp;"_SA_PB",IF(AND(D200="Gina",OR(E200="Manual",E200="Assisted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f>
        <v>2017-05-04_R-028_AZ</v>
      </c>
      <c r="G200" s="85">
        <v>42909</v>
      </c>
      <c r="H200" s="85">
        <v>42912</v>
      </c>
      <c r="I200" s="107"/>
      <c r="J200" s="81" t="str">
        <f>IF(AND(NOT(OR(G200="",G200="Ø")),H200=""),"In Progress",IF(AND(NOT(OR(H200="Ø",H200="")),NOT(OR(G200="Ø",G200=""))),"Completed",IF(AND(NOT(A200=""),NOT(OR(D200="",D200="???")),G200=""),"Waiting",IF(D200="???","Waiting",""))))</f>
        <v>Completed</v>
      </c>
      <c r="K200" s="107" t="s">
        <v>2</v>
      </c>
      <c r="L200" s="107" t="s">
        <v>190</v>
      </c>
      <c r="M200" s="4"/>
      <c r="N200" s="111" t="str">
        <f>IF(OR(K200="Untraceable",K200="Incomplete"),"No",IF(K200="Completed","In Progress",""))</f>
        <v>No</v>
      </c>
      <c r="O200" s="107"/>
    </row>
    <row r="201" spans="1:15">
      <c r="A201" s="107"/>
      <c r="B201" s="107"/>
      <c r="C201" s="107"/>
      <c r="D201" s="81" t="s">
        <v>23</v>
      </c>
      <c r="E201" s="81" t="s">
        <v>24</v>
      </c>
      <c r="F201" s="7" t="str">
        <f>IF(AND(D201="Amina",OR(E201="Manual",E201="Assisted Manual")),A200&amp;"_AZ",IF(AND(D201="Amina",OR(E201="De-Novo Merge",E201="Assisted Merge")),A200&amp;"_SA_AZ",IF(AND(D201="Perry",OR(E201="Manual",E201="Assisted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f>
        <v>2017-05-04_R-028_CA</v>
      </c>
      <c r="G201" s="85">
        <v>42959</v>
      </c>
      <c r="H201" s="85">
        <v>42959</v>
      </c>
      <c r="I201" s="107"/>
      <c r="J201" s="81" t="s">
        <v>2</v>
      </c>
      <c r="K201" s="107"/>
      <c r="L201" s="107"/>
      <c r="M201" s="4"/>
      <c r="N201" s="111"/>
      <c r="O201" s="107"/>
    </row>
    <row r="202" spans="1:15">
      <c r="A202" s="107" t="s">
        <v>1909</v>
      </c>
      <c r="B202" s="109" t="s">
        <v>1910</v>
      </c>
      <c r="C202" s="107"/>
      <c r="D202" s="81"/>
      <c r="E202" s="81"/>
      <c r="F202" s="7" t="str">
        <f>IF(AND(D202="Amina",OR(E202="Manual",E202="Assisted Manual")),A202&amp;"_AZ",IF(AND(D202="Amina",OR(E202="De-Novo Merge",E202="Assisted Merge")),A202&amp;"_SA_AZ",IF(AND(D202="Perry",OR(E202="Manual",E202="Assisted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f>
        <v/>
      </c>
      <c r="G202" s="85"/>
      <c r="H202" s="85"/>
      <c r="I202" s="107" t="str">
        <f>IF(AND(NOT(OR(H202="",H202="Ø")),NOT(OR(H203="",H203="Ø"))),"Needs to be Split","")</f>
        <v/>
      </c>
      <c r="J202" s="81" t="s">
        <v>1</v>
      </c>
      <c r="K202" s="107" t="str">
        <f>IF(AND(NOT(OR(H202="Ø",H202="")),I202="Split"),"In Progress",IF(AND(NOT(OR(H202="Ø",H202="")),I202="Needs to be Split"),"Waiting",IF(AND(J202="Review",J203="Review"),"Review",IF(OR(AND(J202="Review",J203="Incomplete"),AND(J202="Incomplete",J203="Review")),"Review",IF(OR(AND(J202="Untraceable",J203="Review"),AND(J202="Review",J203="Untraceable")),"Review",IF(OR(AND(J202="Review",J203="Completed"),AND(J202="Completed",J203="Review")),"Review",IF(OR(AND(J202="Other",J203="Review"),AND(J202="Review",J203="Other")),"Review",IF(OR(AND(J202="Other",J203="Incomplete"),AND(J202="Incomplete",J203="Other")),"Review",IF(OR(AND(J202="Other",J203="Untraceable"),AND(J202="Untraceable",J203="Other")),"Review",IF(OR(AND(J202="Other",J203="Completed"),AND(J202="Completed",J203="Other")),"Review",IF(AND(J202="Waiting",J203="Waiting"),"Waiting",IF(OR(AND(J202="Review",J203="Waiting"),AND(J202="Waiting",J203="Review")),"Waiting",IF(OR(AND(J202="Other",J203="Waiting"),AND(J202="Waiting",J203="Other")),"Waiting",IF(OR(AND(J202="Incomplete",J203="Waiting"),AND(J202="Waiting",J203="Incomplete")),"Waiting",IF(OR(AND(J202="Completed",J203="Waiting"),AND(J202="Waiting",J203="Completed")),"Waiting",IF(OR(J202="In Progress",J203="In Progress"),"In Progress",IF(OR(AND(J202="Completed",J203="Untraceable"),AND(J202="Untraceable",J203="Completed")),"Review",IF(OR(AND(J202="Completed",J203="Incomplete"),AND(J202="Incomplete",J203="Completed")),"Review",IF(OR(AND(J202="Incomplete",J203="Untraceable"),AND(J202="Untraceable",J203="Incomplete")),"Untraceable",IF(AND(NOT(OR(H202="Ø",H202="")),NOT(OR(H203="Ø",H203="")),I202=""),"In Progress",IF(AND(J202="Untraceable",J203="Untraceable"),"Untraceable",IF(AND(NOT(OR(H202="Ø",H202="")),NOT(OR(H203="Ø",H203="")),NOT(OR(I202="Ø",I202="",I202="Split",I202="Needs to be Split"))),"Completed",IF(AND(J202="Incomplete",J203="Incomplete"),"Incomplete",IF(AND(J202="Other",J203="Other"),"Review",IF(AND(J202="Untraceable",J203=""),"Untraceable","")))))))))))))))))))))))))</f>
        <v>Untraceable</v>
      </c>
      <c r="L202" s="107" t="str">
        <f>IF(OR(K202="Untraceable"),"Ignore",IF(OR(K202="Incomplete",K202="Completed"),"Waiting",IF(OR(K202="Waiting",K202="In Progress",K202="Review",K202="Other"),"HOLD","")))</f>
        <v>Ignore</v>
      </c>
      <c r="M202" s="4"/>
      <c r="N202" s="111" t="str">
        <f>IF(OR(K202="Untraceable",K202="Incomplete"),"No",IF(K202="Completed","In Progress",""))</f>
        <v>No</v>
      </c>
      <c r="O202" s="107"/>
    </row>
    <row r="203" spans="1:15">
      <c r="A203" s="107"/>
      <c r="B203" s="107"/>
      <c r="C203" s="107"/>
      <c r="D203" s="81" t="str">
        <f>IF(AND(NOT(A202=""),NOT(J202="Untraceable")),"???","")</f>
        <v/>
      </c>
      <c r="E203" s="81"/>
      <c r="F203" s="7" t="str">
        <f>IF(AND(D203="Amina",OR(E203="Manual",E203="Assisted Manual")),A202&amp;"_AZ",IF(AND(D203="Amina",OR(E203="De-Novo Merge",E203="Assisted Merge")),A202&amp;"_SA_AZ",IF(AND(D203="Perry",OR(E203="Manual",E203="Assisted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f>
        <v/>
      </c>
      <c r="G203" s="85"/>
      <c r="H203" s="85"/>
      <c r="I203" s="107"/>
      <c r="J203" s="81" t="str">
        <f>IF(AND(NOT(OR(G203="",G203="Ø")),H203=""),"In Progress",IF(AND(NOT(OR(H203="Ø",H203="")),NOT(OR(G203="Ø",G203=""))),"Completed",IF(AND(NOT(A202=""),NOT(OR(D203="",D203="???")),G203=""),"Waiting",IF(D203="???","Waiting",""))))</f>
        <v/>
      </c>
      <c r="K203" s="107"/>
      <c r="L203" s="107"/>
      <c r="M203" s="4"/>
      <c r="N203" s="111"/>
      <c r="O203" s="107"/>
    </row>
    <row r="204" spans="1:15">
      <c r="A204" s="107" t="s">
        <v>1911</v>
      </c>
      <c r="B204" s="109" t="s">
        <v>1912</v>
      </c>
      <c r="C204" s="107"/>
      <c r="D204" s="81" t="s">
        <v>32</v>
      </c>
      <c r="E204" s="81" t="s">
        <v>24</v>
      </c>
      <c r="F204" s="7" t="str">
        <f>IF(AND(D204="Amina",OR(E204="Manual",E204="Assisted Manual")),A204&amp;"_AZ",IF(AND(D204="Amina",OR(E204="De-Novo Merge",E204="Assisted Merge")),A204&amp;"_SA_AZ",IF(AND(D204="Perry",OR(E204="Manual",E204="Assisted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f>
        <v>2017-05-04_R-030_AZ</v>
      </c>
      <c r="G204" s="85">
        <v>42912</v>
      </c>
      <c r="H204" s="85" t="s">
        <v>51</v>
      </c>
      <c r="I204" s="107" t="str">
        <f>IF(AND(NOT(OR(H204="",H204="Ø")),NOT(OR(H205="",H205="Ø"))),"Needs to be Split","")</f>
        <v/>
      </c>
      <c r="J204" s="81" t="s">
        <v>2</v>
      </c>
      <c r="K204" s="107" t="s">
        <v>2</v>
      </c>
      <c r="L204" s="107" t="s">
        <v>190</v>
      </c>
      <c r="M204" s="4" t="s">
        <v>1913</v>
      </c>
      <c r="N204" s="111" t="str">
        <f>IF(OR(K204="Untraceable",K204="Incomplete"),"No",IF(K204="Completed","In Progress",""))</f>
        <v>No</v>
      </c>
      <c r="O204" s="107"/>
    </row>
    <row r="205" spans="1:15">
      <c r="A205" s="107"/>
      <c r="B205" s="107"/>
      <c r="C205" s="107"/>
      <c r="D205" s="81"/>
      <c r="E205" s="81"/>
      <c r="F205" s="7" t="str">
        <f>IF(AND(D205="Amina",OR(E205="Manual",E205="Assisted Manual")),A204&amp;"_AZ",IF(AND(D205="Amina",OR(E205="De-Novo Merge",E205="Assisted Merge")),A204&amp;"_SA_AZ",IF(AND(D205="Perry",OR(E205="Manual",E205="Assisted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f>
        <v/>
      </c>
      <c r="G205" s="85"/>
      <c r="H205" s="85"/>
      <c r="I205" s="107"/>
      <c r="J205" s="81" t="str">
        <f>IF(AND(NOT(OR(G205="",G205="Ø")),H205=""),"In Progress",IF(AND(NOT(OR(H205="Ø",H205="")),NOT(OR(G205="Ø",G205=""))),"Completed",IF(AND(NOT(A204=""),NOT(OR(D205="",D205="???")),G205=""),"Waiting",IF(D205="???","Waiting",""))))</f>
        <v/>
      </c>
      <c r="K205" s="107"/>
      <c r="L205" s="107"/>
      <c r="M205" s="4"/>
      <c r="N205" s="111"/>
      <c r="O205" s="107"/>
    </row>
    <row r="206" spans="1:15">
      <c r="A206" s="107" t="s">
        <v>1914</v>
      </c>
      <c r="B206" s="109" t="s">
        <v>1915</v>
      </c>
      <c r="C206" s="107"/>
      <c r="D206" s="81"/>
      <c r="E206" s="81"/>
      <c r="F206" s="7" t="str">
        <f>IF(AND(D206="Amina",OR(E206="Manual",E206="Assisted Manual")),A206&amp;"_AZ",IF(AND(D206="Amina",OR(E206="De-Novo Merge",E206="Assisted Merge")),A206&amp;"_SA_AZ",IF(AND(D206="Perry",OR(E206="Manual",E206="Assisted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f>
        <v/>
      </c>
      <c r="G206" s="85"/>
      <c r="H206" s="85"/>
      <c r="I206" s="107" t="str">
        <f>IF(AND(NOT(OR(H206="",H206="Ø")),NOT(OR(H207="",H207="Ø"))),"Needs to be Split","")</f>
        <v/>
      </c>
      <c r="J206" s="81" t="s">
        <v>1</v>
      </c>
      <c r="K206" s="107" t="str">
        <f>IF(AND(NOT(OR(H206="Ø",H206="")),I206="Split"),"In Progress",IF(AND(NOT(OR(H206="Ø",H206="")),I206="Needs to be Split"),"Waiting",IF(AND(J206="Review",J207="Review"),"Review",IF(OR(AND(J206="Review",J207="Incomplete"),AND(J206="Incomplete",J207="Review")),"Review",IF(OR(AND(J206="Untraceable",J207="Review"),AND(J206="Review",J207="Untraceable")),"Review",IF(OR(AND(J206="Review",J207="Completed"),AND(J206="Completed",J207="Review")),"Review",IF(OR(AND(J206="Other",J207="Review"),AND(J206="Review",J207="Other")),"Review",IF(OR(AND(J206="Other",J207="Incomplete"),AND(J206="Incomplete",J207="Other")),"Review",IF(OR(AND(J206="Other",J207="Untraceable"),AND(J206="Untraceable",J207="Other")),"Review",IF(OR(AND(J206="Other",J207="Completed"),AND(J206="Completed",J207="Other")),"Review",IF(AND(J206="Waiting",J207="Waiting"),"Waiting",IF(OR(AND(J206="Review",J207="Waiting"),AND(J206="Waiting",J207="Review")),"Waiting",IF(OR(AND(J206="Other",J207="Waiting"),AND(J206="Waiting",J207="Other")),"Waiting",IF(OR(AND(J206="Incomplete",J207="Waiting"),AND(J206="Waiting",J207="Incomplete")),"Waiting",IF(OR(AND(J206="Completed",J207="Waiting"),AND(J206="Waiting",J207="Completed")),"Waiting",IF(OR(J206="In Progress",J207="In Progress"),"In Progress",IF(OR(AND(J206="Completed",J207="Untraceable"),AND(J206="Untraceable",J207="Completed")),"Review",IF(OR(AND(J206="Completed",J207="Incomplete"),AND(J206="Incomplete",J207="Completed")),"Review",IF(OR(AND(J206="Incomplete",J207="Untraceable"),AND(J206="Untraceable",J207="Incomplete")),"Untraceable",IF(AND(NOT(OR(H206="Ø",H206="")),NOT(OR(H207="Ø",H207="")),I206=""),"In Progress",IF(AND(J206="Untraceable",J207="Untraceable"),"Untraceable",IF(AND(NOT(OR(H206="Ø",H206="")),NOT(OR(H207="Ø",H207="")),NOT(OR(I206="Ø",I206="",I206="Split",I206="Needs to be Split"))),"Completed",IF(AND(J206="Incomplete",J207="Incomplete"),"Incomplete",IF(AND(J206="Other",J207="Other"),"Review",IF(AND(J206="Untraceable",J207=""),"Untraceable","")))))))))))))))))))))))))</f>
        <v>Untraceable</v>
      </c>
      <c r="L206" s="107" t="str">
        <f>IF(OR(K206="Untraceable"),"Ignore",IF(OR(K206="Incomplete",K206="Completed"),"Waiting",IF(OR(K206="Waiting",K206="In Progress",K206="Review",K206="Other"),"HOLD","")))</f>
        <v>Ignore</v>
      </c>
      <c r="M206" s="4"/>
      <c r="N206" s="111" t="str">
        <f>IF(OR(K206="Untraceable",K206="Incomplete"),"No",IF(K206="Completed","In Progress",""))</f>
        <v>No</v>
      </c>
      <c r="O206" s="107"/>
    </row>
    <row r="207" spans="1:15">
      <c r="A207" s="107"/>
      <c r="B207" s="107"/>
      <c r="C207" s="107"/>
      <c r="D207" s="81"/>
      <c r="E207" s="81"/>
      <c r="F207" s="7" t="str">
        <f>IF(AND(D207="Amina",OR(E207="Manual",E207="Assisted Manual")),A206&amp;"_AZ",IF(AND(D207="Amina",OR(E207="De-Novo Merge",E207="Assisted Merge")),A206&amp;"_SA_AZ",IF(AND(D207="Perry",OR(E207="Manual",E207="Assisted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f>
        <v/>
      </c>
      <c r="G207" s="85"/>
      <c r="H207" s="85"/>
      <c r="I207" s="107"/>
      <c r="J207" s="81" t="str">
        <f>IF(AND(NOT(OR(G207="",G207="Ø")),H207=""),"In Progress",IF(AND(NOT(OR(H207="Ø",H207="")),NOT(OR(G207="Ø",G207=""))),"Completed",IF(AND(NOT(A206=""),NOT(OR(D207="",D207="???")),G207=""),"Waiting",IF(D207="???","Waiting",""))))</f>
        <v/>
      </c>
      <c r="K207" s="107"/>
      <c r="L207" s="107"/>
      <c r="M207" s="4"/>
      <c r="N207" s="111"/>
      <c r="O207" s="107"/>
    </row>
    <row r="208" spans="1:15">
      <c r="A208" s="107" t="s">
        <v>1916</v>
      </c>
      <c r="B208" s="109" t="s">
        <v>1917</v>
      </c>
      <c r="C208" s="107"/>
      <c r="D208" s="81"/>
      <c r="E208" s="81"/>
      <c r="F208" s="7" t="str">
        <f>IF(AND(D208="Amina",OR(E208="Manual",E208="Assisted Manual")),A208&amp;"_AZ",IF(AND(D208="Amina",OR(E208="De-Novo Merge",E208="Assisted Merge")),A208&amp;"_SA_AZ",IF(AND(D208="Perry",OR(E208="Manual",E208="Assisted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f>
        <v/>
      </c>
      <c r="G208" s="85"/>
      <c r="H208" s="85"/>
      <c r="I208" s="107" t="str">
        <f>IF(AND(NOT(OR(H208="",H208="Ø")),NOT(OR(H209="",H209="Ø"))),"Needs to be Split","")</f>
        <v/>
      </c>
      <c r="J208" s="81" t="s">
        <v>1</v>
      </c>
      <c r="K208" s="107" t="str">
        <f>IF(AND(NOT(OR(H208="Ø",H208="")),I208="Split"),"In Progress",IF(AND(NOT(OR(H208="Ø",H208="")),I208="Needs to be Split"),"Waiting",IF(AND(J208="Review",J209="Review"),"Review",IF(OR(AND(J208="Review",J209="Incomplete"),AND(J208="Incomplete",J209="Review")),"Review",IF(OR(AND(J208="Untraceable",J209="Review"),AND(J208="Review",J209="Untraceable")),"Review",IF(OR(AND(J208="Review",J209="Completed"),AND(J208="Completed",J209="Review")),"Review",IF(OR(AND(J208="Other",J209="Review"),AND(J208="Review",J209="Other")),"Review",IF(OR(AND(J208="Other",J209="Incomplete"),AND(J208="Incomplete",J209="Other")),"Review",IF(OR(AND(J208="Other",J209="Untraceable"),AND(J208="Untraceable",J209="Other")),"Review",IF(OR(AND(J208="Other",J209="Completed"),AND(J208="Completed",J209="Other")),"Review",IF(AND(J208="Waiting",J209="Waiting"),"Waiting",IF(OR(AND(J208="Review",J209="Waiting"),AND(J208="Waiting",J209="Review")),"Waiting",IF(OR(AND(J208="Other",J209="Waiting"),AND(J208="Waiting",J209="Other")),"Waiting",IF(OR(AND(J208="Incomplete",J209="Waiting"),AND(J208="Waiting",J209="Incomplete")),"Waiting",IF(OR(AND(J208="Completed",J209="Waiting"),AND(J208="Waiting",J209="Completed")),"Waiting",IF(OR(J208="In Progress",J209="In Progress"),"In Progress",IF(OR(AND(J208="Completed",J209="Untraceable"),AND(J208="Untraceable",J209="Completed")),"Review",IF(OR(AND(J208="Completed",J209="Incomplete"),AND(J208="Incomplete",J209="Completed")),"Review",IF(OR(AND(J208="Incomplete",J209="Untraceable"),AND(J208="Untraceable",J209="Incomplete")),"Untraceable",IF(AND(NOT(OR(H208="Ø",H208="")),NOT(OR(H209="Ø",H209="")),I208=""),"In Progress",IF(AND(J208="Untraceable",J209="Untraceable"),"Untraceable",IF(AND(NOT(OR(H208="Ø",H208="")),NOT(OR(H209="Ø",H209="")),NOT(OR(I208="Ø",I208="",I208="Split",I208="Needs to be Split"))),"Completed",IF(AND(J208="Incomplete",J209="Incomplete"),"Incomplete",IF(AND(J208="Other",J209="Other"),"Review",IF(AND(J208="Untraceable",J209=""),"Untraceable","")))))))))))))))))))))))))</f>
        <v>Untraceable</v>
      </c>
      <c r="L208" s="107" t="str">
        <f>IF(OR(K208="Untraceable"),"Ignore",IF(OR(K208="Incomplete",K208="Completed"),"Waiting",IF(OR(K208="Waiting",K208="In Progress",K208="Review",K208="Other"),"HOLD","")))</f>
        <v>Ignore</v>
      </c>
      <c r="M208" s="4"/>
      <c r="N208" s="111" t="str">
        <f>IF(OR(K208="Untraceable",K208="Incomplete"),"No",IF(K208="Completed","In Progress",""))</f>
        <v>No</v>
      </c>
      <c r="O208" s="107"/>
    </row>
    <row r="209" spans="1:15">
      <c r="A209" s="107"/>
      <c r="B209" s="107"/>
      <c r="C209" s="107"/>
      <c r="D209" s="81"/>
      <c r="E209" s="81"/>
      <c r="F209" s="7" t="str">
        <f>IF(AND(D209="Amina",OR(E209="Manual",E209="Assisted Manual")),A208&amp;"_AZ",IF(AND(D209="Amina",OR(E209="De-Novo Merge",E209="Assisted Merge")),A208&amp;"_SA_AZ",IF(AND(D209="Perry",OR(E209="Manual",E209="Assisted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f>
        <v/>
      </c>
      <c r="G209" s="85"/>
      <c r="H209" s="85"/>
      <c r="I209" s="107"/>
      <c r="J209" s="81" t="str">
        <f>IF(AND(NOT(OR(G209="",G209="Ø")),H209=""),"In Progress",IF(AND(NOT(OR(H209="Ø",H209="")),NOT(OR(G209="Ø",G209=""))),"Completed",IF(AND(NOT(A208=""),NOT(OR(D209="",D209="???")),G209=""),"Waiting",IF(D209="???","Waiting",""))))</f>
        <v/>
      </c>
      <c r="K209" s="107"/>
      <c r="L209" s="107"/>
      <c r="M209" s="4"/>
      <c r="N209" s="111"/>
      <c r="O209" s="107"/>
    </row>
    <row r="210" spans="1:15">
      <c r="A210" s="107" t="s">
        <v>1918</v>
      </c>
      <c r="B210" s="109" t="s">
        <v>1919</v>
      </c>
      <c r="C210" s="107"/>
      <c r="D210" s="81"/>
      <c r="E210" s="81"/>
      <c r="F210" s="7" t="str">
        <f>IF(AND(D210="Amina",OR(E210="Manual",E210="Assisted Manual")),A210&amp;"_AZ",IF(AND(D210="Amina",OR(E210="De-Novo Merge",E210="Assisted Merge")),A210&amp;"_SA_AZ",IF(AND(D210="Perry",OR(E210="Manual",E210="Assisted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f>
        <v/>
      </c>
      <c r="G210" s="85"/>
      <c r="H210" s="85"/>
      <c r="I210" s="107" t="str">
        <f>IF(AND(NOT(OR(H210="",H210="Ø")),NOT(OR(H211="",H211="Ø"))),"Needs to be Split","")</f>
        <v/>
      </c>
      <c r="J210" s="81" t="s">
        <v>1</v>
      </c>
      <c r="K210" s="107" t="str">
        <f>IF(AND(NOT(OR(H210="Ø",H210="")),I210="Split"),"In Progress",IF(AND(NOT(OR(H210="Ø",H210="")),I210="Needs to be Split"),"Waiting",IF(AND(J210="Review",J211="Review"),"Review",IF(OR(AND(J210="Review",J211="Incomplete"),AND(J210="Incomplete",J211="Review")),"Review",IF(OR(AND(J210="Untraceable",J211="Review"),AND(J210="Review",J211="Untraceable")),"Review",IF(OR(AND(J210="Review",J211="Completed"),AND(J210="Completed",J211="Review")),"Review",IF(OR(AND(J210="Other",J211="Review"),AND(J210="Review",J211="Other")),"Review",IF(OR(AND(J210="Other",J211="Incomplete"),AND(J210="Incomplete",J211="Other")),"Review",IF(OR(AND(J210="Other",J211="Untraceable"),AND(J210="Untraceable",J211="Other")),"Review",IF(OR(AND(J210="Other",J211="Completed"),AND(J210="Completed",J211="Other")),"Review",IF(AND(J210="Waiting",J211="Waiting"),"Waiting",IF(OR(AND(J210="Review",J211="Waiting"),AND(J210="Waiting",J211="Review")),"Waiting",IF(OR(AND(J210="Other",J211="Waiting"),AND(J210="Waiting",J211="Other")),"Waiting",IF(OR(AND(J210="Incomplete",J211="Waiting"),AND(J210="Waiting",J211="Incomplete")),"Waiting",IF(OR(AND(J210="Completed",J211="Waiting"),AND(J210="Waiting",J211="Completed")),"Waiting",IF(OR(J210="In Progress",J211="In Progress"),"In Progress",IF(OR(AND(J210="Completed",J211="Untraceable"),AND(J210="Untraceable",J211="Completed")),"Review",IF(OR(AND(J210="Completed",J211="Incomplete"),AND(J210="Incomplete",J211="Completed")),"Review",IF(OR(AND(J210="Incomplete",J211="Untraceable"),AND(J210="Untraceable",J211="Incomplete")),"Untraceable",IF(AND(NOT(OR(H210="Ø",H210="")),NOT(OR(H211="Ø",H211="")),I210=""),"In Progress",IF(AND(J210="Untraceable",J211="Untraceable"),"Untraceable",IF(AND(NOT(OR(H210="Ø",H210="")),NOT(OR(H211="Ø",H211="")),NOT(OR(I210="Ø",I210="",I210="Split",I210="Needs to be Split"))),"Completed",IF(AND(J210="Incomplete",J211="Incomplete"),"Incomplete",IF(AND(J210="Other",J211="Other"),"Review",IF(AND(J210="Untraceable",J211=""),"Untraceable","")))))))))))))))))))))))))</f>
        <v>Untraceable</v>
      </c>
      <c r="L210" s="107" t="str">
        <f>IF(OR(K210="Untraceable"),"Ignore",IF(OR(K210="Incomplete",K210="Completed"),"Waiting",IF(OR(K210="Waiting",K210="In Progress",K210="Review",K210="Other"),"HOLD","")))</f>
        <v>Ignore</v>
      </c>
      <c r="M210" s="4"/>
      <c r="N210" s="111" t="str">
        <f>IF(OR(K210="Untraceable",K210="Incomplete"),"No",IF(K210="Completed","In Progress",""))</f>
        <v>No</v>
      </c>
      <c r="O210" s="107"/>
    </row>
    <row r="211" spans="1:15">
      <c r="A211" s="107"/>
      <c r="B211" s="107"/>
      <c r="C211" s="107"/>
      <c r="D211" s="81"/>
      <c r="E211" s="81"/>
      <c r="F211" s="7" t="str">
        <f>IF(AND(D211="Amina",OR(E211="Manual",E211="Assisted Manual")),A210&amp;"_AZ",IF(AND(D211="Amina",OR(E211="De-Novo Merge",E211="Assisted Merge")),A210&amp;"_SA_AZ",IF(AND(D211="Perry",OR(E211="Manual",E211="Assisted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f>
        <v/>
      </c>
      <c r="G211" s="85"/>
      <c r="H211" s="85"/>
      <c r="I211" s="107"/>
      <c r="J211" s="81" t="str">
        <f>IF(AND(NOT(OR(G211="",G211="Ø")),H211=""),"In Progress",IF(AND(NOT(OR(H211="Ø",H211="")),NOT(OR(G211="Ø",G211=""))),"Completed",IF(AND(NOT(A210=""),NOT(OR(D211="",D211="???")),G211=""),"Waiting",IF(D211="???","Waiting",""))))</f>
        <v/>
      </c>
      <c r="K211" s="107"/>
      <c r="L211" s="107"/>
      <c r="M211" s="4"/>
      <c r="N211" s="111"/>
      <c r="O211" s="107"/>
    </row>
    <row r="212" spans="1:15">
      <c r="A212" s="107" t="s">
        <v>1920</v>
      </c>
      <c r="B212" s="109" t="s">
        <v>1921</v>
      </c>
      <c r="C212" s="107"/>
      <c r="D212" s="81"/>
      <c r="E212" s="81"/>
      <c r="F212" s="7" t="str">
        <f>IF(AND(D212="Amina",OR(E212="Manual",E212="Assisted Manual")),A212&amp;"_AZ",IF(AND(D212="Amina",OR(E212="De-Novo Merge",E212="Assisted Merge")),A212&amp;"_SA_AZ",IF(AND(D212="Perry",OR(E212="Manual",E212="Assisted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f>
        <v/>
      </c>
      <c r="G212" s="85"/>
      <c r="H212" s="85"/>
      <c r="I212" s="107" t="str">
        <f>IF(AND(NOT(OR(H212="",H212="Ø")),NOT(OR(H213="",H213="Ø"))),"Needs to be Split","")</f>
        <v/>
      </c>
      <c r="J212" s="81" t="s">
        <v>1</v>
      </c>
      <c r="K212" s="107" t="str">
        <f>IF(AND(NOT(OR(H212="Ø",H212="")),I212="Split"),"In Progress",IF(AND(NOT(OR(H212="Ø",H212="")),I212="Needs to be Split"),"Waiting",IF(AND(J212="Review",J213="Review"),"Review",IF(OR(AND(J212="Review",J213="Incomplete"),AND(J212="Incomplete",J213="Review")),"Review",IF(OR(AND(J212="Untraceable",J213="Review"),AND(J212="Review",J213="Untraceable")),"Review",IF(OR(AND(J212="Review",J213="Completed"),AND(J212="Completed",J213="Review")),"Review",IF(OR(AND(J212="Other",J213="Review"),AND(J212="Review",J213="Other")),"Review",IF(OR(AND(J212="Other",J213="Incomplete"),AND(J212="Incomplete",J213="Other")),"Review",IF(OR(AND(J212="Other",J213="Untraceable"),AND(J212="Untraceable",J213="Other")),"Review",IF(OR(AND(J212="Other",J213="Completed"),AND(J212="Completed",J213="Other")),"Review",IF(AND(J212="Waiting",J213="Waiting"),"Waiting",IF(OR(AND(J212="Review",J213="Waiting"),AND(J212="Waiting",J213="Review")),"Waiting",IF(OR(AND(J212="Other",J213="Waiting"),AND(J212="Waiting",J213="Other")),"Waiting",IF(OR(AND(J212="Incomplete",J213="Waiting"),AND(J212="Waiting",J213="Incomplete")),"Waiting",IF(OR(AND(J212="Completed",J213="Waiting"),AND(J212="Waiting",J213="Completed")),"Waiting",IF(OR(J212="In Progress",J213="In Progress"),"In Progress",IF(OR(AND(J212="Completed",J213="Untraceable"),AND(J212="Untraceable",J213="Completed")),"Review",IF(OR(AND(J212="Completed",J213="Incomplete"),AND(J212="Incomplete",J213="Completed")),"Review",IF(OR(AND(J212="Incomplete",J213="Untraceable"),AND(J212="Untraceable",J213="Incomplete")),"Untraceable",IF(AND(NOT(OR(H212="Ø",H212="")),NOT(OR(H213="Ø",H213="")),I212=""),"In Progress",IF(AND(J212="Untraceable",J213="Untraceable"),"Untraceable",IF(AND(NOT(OR(H212="Ø",H212="")),NOT(OR(H213="Ø",H213="")),NOT(OR(I212="Ø",I212="",I212="Split",I212="Needs to be Split"))),"Completed",IF(AND(J212="Incomplete",J213="Incomplete"),"Incomplete",IF(AND(J212="Other",J213="Other"),"Review",IF(AND(J212="Untraceable",J213=""),"Untraceable","")))))))))))))))))))))))))</f>
        <v>Untraceable</v>
      </c>
      <c r="L212" s="107" t="str">
        <f>IF(OR(K212="Untraceable"),"Ignore",IF(OR(K212="Incomplete",K212="Completed"),"Waiting",IF(OR(K212="Waiting",K212="In Progress",K212="Review",K212="Other"),"HOLD","")))</f>
        <v>Ignore</v>
      </c>
      <c r="M212" s="4"/>
      <c r="N212" s="111" t="str">
        <f>IF(OR(K212="Untraceable",K212="Incomplete"),"No",IF(K212="Completed","In Progress",""))</f>
        <v>No</v>
      </c>
      <c r="O212" s="107"/>
    </row>
    <row r="213" spans="1:15">
      <c r="A213" s="107"/>
      <c r="B213" s="107"/>
      <c r="C213" s="107"/>
      <c r="D213" s="81"/>
      <c r="E213" s="81"/>
      <c r="F213" s="7" t="str">
        <f>IF(AND(D213="Amina",OR(E213="Manual",E213="Assisted Manual")),A212&amp;"_AZ",IF(AND(D213="Amina",OR(E213="De-Novo Merge",E213="Assisted Merge")),A212&amp;"_SA_AZ",IF(AND(D213="Perry",OR(E213="Manual",E213="Assisted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f>
        <v/>
      </c>
      <c r="G213" s="85"/>
      <c r="H213" s="85"/>
      <c r="I213" s="107"/>
      <c r="J213" s="81" t="str">
        <f>IF(AND(NOT(OR(G213="",G213="Ø")),H213=""),"In Progress",IF(AND(NOT(OR(H213="Ø",H213="")),NOT(OR(G213="Ø",G213=""))),"Completed",IF(AND(NOT(A212=""),NOT(OR(D213="",D213="???")),G213=""),"Waiting",IF(D213="???","Waiting",""))))</f>
        <v/>
      </c>
      <c r="K213" s="107"/>
      <c r="L213" s="107"/>
      <c r="M213" s="4"/>
      <c r="N213" s="111"/>
      <c r="O213" s="107"/>
    </row>
    <row r="214" spans="1:15">
      <c r="A214" s="107" t="s">
        <v>1922</v>
      </c>
      <c r="B214" s="109" t="s">
        <v>1923</v>
      </c>
      <c r="C214" s="107"/>
      <c r="D214" s="81"/>
      <c r="E214" s="81"/>
      <c r="F214" s="7" t="str">
        <f>IF(AND(D214="Amina",OR(E214="Manual",E214="Assisted Manual")),A214&amp;"_AZ",IF(AND(D214="Amina",OR(E214="De-Novo Merge",E214="Assisted Merge")),A214&amp;"_SA_AZ",IF(AND(D214="Perry",OR(E214="Manual",E214="Assisted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f>
        <v/>
      </c>
      <c r="G214" s="85"/>
      <c r="H214" s="85"/>
      <c r="I214" s="107" t="str">
        <f>IF(AND(NOT(OR(H214="",H214="Ø")),NOT(OR(H215="",H215="Ø"))),"Needs to be Split","")</f>
        <v/>
      </c>
      <c r="J214" s="81" t="s">
        <v>1</v>
      </c>
      <c r="K214" s="107" t="str">
        <f>IF(AND(NOT(OR(H214="Ø",H214="")),I214="Split"),"In Progress",IF(AND(NOT(OR(H214="Ø",H214="")),I214="Needs to be Split"),"Waiting",IF(AND(J214="Review",J215="Review"),"Review",IF(OR(AND(J214="Review",J215="Incomplete"),AND(J214="Incomplete",J215="Review")),"Review",IF(OR(AND(J214="Untraceable",J215="Review"),AND(J214="Review",J215="Untraceable")),"Review",IF(OR(AND(J214="Review",J215="Completed"),AND(J214="Completed",J215="Review")),"Review",IF(OR(AND(J214="Other",J215="Review"),AND(J214="Review",J215="Other")),"Review",IF(OR(AND(J214="Other",J215="Incomplete"),AND(J214="Incomplete",J215="Other")),"Review",IF(OR(AND(J214="Other",J215="Untraceable"),AND(J214="Untraceable",J215="Other")),"Review",IF(OR(AND(J214="Other",J215="Completed"),AND(J214="Completed",J215="Other")),"Review",IF(AND(J214="Waiting",J215="Waiting"),"Waiting",IF(OR(AND(J214="Review",J215="Waiting"),AND(J214="Waiting",J215="Review")),"Waiting",IF(OR(AND(J214="Other",J215="Waiting"),AND(J214="Waiting",J215="Other")),"Waiting",IF(OR(AND(J214="Incomplete",J215="Waiting"),AND(J214="Waiting",J215="Incomplete")),"Waiting",IF(OR(AND(J214="Completed",J215="Waiting"),AND(J214="Waiting",J215="Completed")),"Waiting",IF(OR(J214="In Progress",J215="In Progress"),"In Progress",IF(OR(AND(J214="Completed",J215="Untraceable"),AND(J214="Untraceable",J215="Completed")),"Review",IF(OR(AND(J214="Completed",J215="Incomplete"),AND(J214="Incomplete",J215="Completed")),"Review",IF(OR(AND(J214="Incomplete",J215="Untraceable"),AND(J214="Untraceable",J215="Incomplete")),"Untraceable",IF(AND(NOT(OR(H214="Ø",H214="")),NOT(OR(H215="Ø",H215="")),I214=""),"In Progress",IF(AND(J214="Untraceable",J215="Untraceable"),"Untraceable",IF(AND(NOT(OR(H214="Ø",H214="")),NOT(OR(H215="Ø",H215="")),NOT(OR(I214="Ø",I214="",I214="Split",I214="Needs to be Split"))),"Completed",IF(AND(J214="Incomplete",J215="Incomplete"),"Incomplete",IF(AND(J214="Other",J215="Other"),"Review",IF(AND(J214="Untraceable",J215=""),"Untraceable","")))))))))))))))))))))))))</f>
        <v>Untraceable</v>
      </c>
      <c r="L214" s="107" t="str">
        <f>IF(OR(K214="Untraceable"),"Ignore",IF(OR(K214="Incomplete",K214="Completed"),"Waiting",IF(OR(K214="Waiting",K214="In Progress",K214="Review",K214="Other"),"HOLD","")))</f>
        <v>Ignore</v>
      </c>
      <c r="M214" s="4"/>
      <c r="N214" s="111" t="str">
        <f>IF(OR(K214="Untraceable",K214="Incomplete"),"No",IF(K214="Completed","In Progress",""))</f>
        <v>No</v>
      </c>
      <c r="O214" s="107"/>
    </row>
    <row r="215" spans="1:15">
      <c r="A215" s="107"/>
      <c r="B215" s="107"/>
      <c r="C215" s="107"/>
      <c r="D215" s="81"/>
      <c r="E215" s="81"/>
      <c r="F215" s="7" t="str">
        <f>IF(AND(D215="Amina",OR(E215="Manual",E215="Assisted Manual")),A214&amp;"_AZ",IF(AND(D215="Amina",OR(E215="De-Novo Merge",E215="Assisted Merge")),A214&amp;"_SA_AZ",IF(AND(D215="Perry",OR(E215="Manual",E215="Assisted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f>
        <v/>
      </c>
      <c r="G215" s="85"/>
      <c r="H215" s="85"/>
      <c r="I215" s="107"/>
      <c r="J215" s="81" t="str">
        <f>IF(AND(NOT(OR(G215="",G215="Ø")),H215=""),"In Progress",IF(AND(NOT(OR(H215="Ø",H215="")),NOT(OR(G215="Ø",G215=""))),"Completed",IF(AND(NOT(A214=""),NOT(OR(D215="",D215="???")),G215=""),"Waiting",IF(D215="???","Waiting",""))))</f>
        <v/>
      </c>
      <c r="K215" s="107"/>
      <c r="L215" s="107"/>
      <c r="M215" s="4"/>
      <c r="N215" s="111"/>
      <c r="O215" s="107"/>
    </row>
    <row r="216" spans="1:15">
      <c r="A216" s="107" t="s">
        <v>1924</v>
      </c>
      <c r="B216" s="109" t="s">
        <v>1925</v>
      </c>
      <c r="C216" s="107"/>
      <c r="D216" s="81"/>
      <c r="E216" s="81"/>
      <c r="F216" s="7" t="str">
        <f>IF(AND(D216="Amina",OR(E216="Manual",E216="Assisted Manual")),A216&amp;"_AZ",IF(AND(D216="Amina",OR(E216="De-Novo Merge",E216="Assisted Merge")),A216&amp;"_SA_AZ",IF(AND(D216="Perry",OR(E216="Manual",E216="Assisted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f>
        <v/>
      </c>
      <c r="G216" s="85"/>
      <c r="H216" s="85"/>
      <c r="I216" s="107" t="str">
        <f>IF(AND(NOT(OR(H216="",H216="Ø")),NOT(OR(H217="",H217="Ø"))),"Needs to be Split","")</f>
        <v/>
      </c>
      <c r="J216" s="81" t="s">
        <v>1</v>
      </c>
      <c r="K216" s="107" t="str">
        <f>IF(AND(NOT(OR(H216="Ø",H216="")),I216="Split"),"In Progress",IF(AND(NOT(OR(H216="Ø",H216="")),I216="Needs to be Split"),"Waiting",IF(AND(J216="Review",J217="Review"),"Review",IF(OR(AND(J216="Review",J217="Incomplete"),AND(J216="Incomplete",J217="Review")),"Review",IF(OR(AND(J216="Untraceable",J217="Review"),AND(J216="Review",J217="Untraceable")),"Review",IF(OR(AND(J216="Review",J217="Completed"),AND(J216="Completed",J217="Review")),"Review",IF(OR(AND(J216="Other",J217="Review"),AND(J216="Review",J217="Other")),"Review",IF(OR(AND(J216="Other",J217="Incomplete"),AND(J216="Incomplete",J217="Other")),"Review",IF(OR(AND(J216="Other",J217="Untraceable"),AND(J216="Untraceable",J217="Other")),"Review",IF(OR(AND(J216="Other",J217="Completed"),AND(J216="Completed",J217="Other")),"Review",IF(AND(J216="Waiting",J217="Waiting"),"Waiting",IF(OR(AND(J216="Review",J217="Waiting"),AND(J216="Waiting",J217="Review")),"Waiting",IF(OR(AND(J216="Other",J217="Waiting"),AND(J216="Waiting",J217="Other")),"Waiting",IF(OR(AND(J216="Incomplete",J217="Waiting"),AND(J216="Waiting",J217="Incomplete")),"Waiting",IF(OR(AND(J216="Completed",J217="Waiting"),AND(J216="Waiting",J217="Completed")),"Waiting",IF(OR(J216="In Progress",J217="In Progress"),"In Progress",IF(OR(AND(J216="Completed",J217="Untraceable"),AND(J216="Untraceable",J217="Completed")),"Review",IF(OR(AND(J216="Completed",J217="Incomplete"),AND(J216="Incomplete",J217="Completed")),"Review",IF(OR(AND(J216="Incomplete",J217="Untraceable"),AND(J216="Untraceable",J217="Incomplete")),"Untraceable",IF(AND(NOT(OR(H216="Ø",H216="")),NOT(OR(H217="Ø",H217="")),I216=""),"In Progress",IF(AND(J216="Untraceable",J217="Untraceable"),"Untraceable",IF(AND(NOT(OR(H216="Ø",H216="")),NOT(OR(H217="Ø",H217="")),NOT(OR(I216="Ø",I216="",I216="Split",I216="Needs to be Split"))),"Completed",IF(AND(J216="Incomplete",J217="Incomplete"),"Incomplete",IF(AND(J216="Other",J217="Other"),"Review",IF(AND(J216="Untraceable",J217=""),"Untraceable","")))))))))))))))))))))))))</f>
        <v>Untraceable</v>
      </c>
      <c r="L216" s="107" t="str">
        <f>IF(OR(K216="Untraceable"),"Ignore",IF(OR(K216="Incomplete",K216="Completed"),"Waiting",IF(OR(K216="Waiting",K216="In Progress",K216="Review",K216="Other"),"HOLD","")))</f>
        <v>Ignore</v>
      </c>
      <c r="M216" s="4"/>
      <c r="N216" s="111" t="str">
        <f>IF(OR(K216="Untraceable",K216="Incomplete"),"No",IF(K216="Completed","In Progress",""))</f>
        <v>No</v>
      </c>
      <c r="O216" s="107"/>
    </row>
    <row r="217" spans="1:15">
      <c r="A217" s="107"/>
      <c r="B217" s="107"/>
      <c r="C217" s="107"/>
      <c r="D217" s="81"/>
      <c r="E217" s="81"/>
      <c r="F217" s="7" t="str">
        <f>IF(AND(D217="Amina",OR(E217="Manual",E217="Assisted Manual")),A216&amp;"_AZ",IF(AND(D217="Amina",OR(E217="De-Novo Merge",E217="Assisted Merge")),A216&amp;"_SA_AZ",IF(AND(D217="Perry",OR(E217="Manual",E217="Assisted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f>
        <v/>
      </c>
      <c r="G217" s="85"/>
      <c r="H217" s="85"/>
      <c r="I217" s="107"/>
      <c r="J217" s="81" t="str">
        <f>IF(AND(NOT(OR(G217="",G217="Ø")),H217=""),"In Progress",IF(AND(NOT(OR(H217="Ø",H217="")),NOT(OR(G217="Ø",G217=""))),"Completed",IF(AND(NOT(A216=""),NOT(OR(D217="",D217="???")),G217=""),"Waiting",IF(D217="???","Waiting",""))))</f>
        <v/>
      </c>
      <c r="K217" s="107"/>
      <c r="L217" s="107"/>
      <c r="M217" s="4"/>
      <c r="N217" s="111"/>
      <c r="O217" s="107"/>
    </row>
    <row r="218" spans="1:15">
      <c r="A218" s="107" t="s">
        <v>1926</v>
      </c>
      <c r="B218" s="109" t="s">
        <v>1927</v>
      </c>
      <c r="C218" s="107"/>
      <c r="D218" s="81"/>
      <c r="E218" s="81"/>
      <c r="F218" s="7" t="str">
        <f>IF(AND(D218="Amina",OR(E218="Manual",E218="Assisted Manual")),A218&amp;"_AZ",IF(AND(D218="Amina",OR(E218="De-Novo Merge",E218="Assisted Merge")),A218&amp;"_SA_AZ",IF(AND(D218="Perry",OR(E218="Manual",E218="Assisted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f>
        <v/>
      </c>
      <c r="G218" s="85"/>
      <c r="H218" s="85"/>
      <c r="I218" s="107" t="str">
        <f>IF(AND(NOT(OR(H218="",H218="Ø")),NOT(OR(H219="",H219="Ø"))),"Needs to be Split","")</f>
        <v/>
      </c>
      <c r="J218" s="81" t="s">
        <v>1</v>
      </c>
      <c r="K218" s="107" t="str">
        <f>IF(AND(NOT(OR(H218="Ø",H218="")),I218="Split"),"In Progress",IF(AND(NOT(OR(H218="Ø",H218="")),I218="Needs to be Split"),"Waiting",IF(AND(J218="Review",J219="Review"),"Review",IF(OR(AND(J218="Review",J219="Incomplete"),AND(J218="Incomplete",J219="Review")),"Review",IF(OR(AND(J218="Untraceable",J219="Review"),AND(J218="Review",J219="Untraceable")),"Review",IF(OR(AND(J218="Review",J219="Completed"),AND(J218="Completed",J219="Review")),"Review",IF(OR(AND(J218="Other",J219="Review"),AND(J218="Review",J219="Other")),"Review",IF(OR(AND(J218="Other",J219="Incomplete"),AND(J218="Incomplete",J219="Other")),"Review",IF(OR(AND(J218="Other",J219="Untraceable"),AND(J218="Untraceable",J219="Other")),"Review",IF(OR(AND(J218="Other",J219="Completed"),AND(J218="Completed",J219="Other")),"Review",IF(AND(J218="Waiting",J219="Waiting"),"Waiting",IF(OR(AND(J218="Review",J219="Waiting"),AND(J218="Waiting",J219="Review")),"Waiting",IF(OR(AND(J218="Other",J219="Waiting"),AND(J218="Waiting",J219="Other")),"Waiting",IF(OR(AND(J218="Incomplete",J219="Waiting"),AND(J218="Waiting",J219="Incomplete")),"Waiting",IF(OR(AND(J218="Completed",J219="Waiting"),AND(J218="Waiting",J219="Completed")),"Waiting",IF(OR(J218="In Progress",J219="In Progress"),"In Progress",IF(OR(AND(J218="Completed",J219="Untraceable"),AND(J218="Untraceable",J219="Completed")),"Review",IF(OR(AND(J218="Completed",J219="Incomplete"),AND(J218="Incomplete",J219="Completed")),"Review",IF(OR(AND(J218="Incomplete",J219="Untraceable"),AND(J218="Untraceable",J219="Incomplete")),"Untraceable",IF(AND(NOT(OR(H218="Ø",H218="")),NOT(OR(H219="Ø",H219="")),I218=""),"In Progress",IF(AND(J218="Untraceable",J219="Untraceable"),"Untraceable",IF(AND(NOT(OR(H218="Ø",H218="")),NOT(OR(H219="Ø",H219="")),NOT(OR(I218="Ø",I218="",I218="Split",I218="Needs to be Split"))),"Completed",IF(AND(J218="Incomplete",J219="Incomplete"),"Incomplete",IF(AND(J218="Other",J219="Other"),"Review",IF(AND(J218="Untraceable",J219=""),"Untraceable","")))))))))))))))))))))))))</f>
        <v>Untraceable</v>
      </c>
      <c r="L218" s="107" t="str">
        <f>IF(OR(K218="Untraceable"),"Ignore",IF(OR(K218="Incomplete",K218="Completed"),"Waiting",IF(OR(K218="Waiting",K218="In Progress",K218="Review",K218="Other"),"HOLD","")))</f>
        <v>Ignore</v>
      </c>
      <c r="M218" s="4"/>
      <c r="N218" s="111" t="str">
        <f>IF(OR(K218="Untraceable",K218="Incomplete"),"No",IF(K218="Completed","In Progress",""))</f>
        <v>No</v>
      </c>
      <c r="O218" s="107"/>
    </row>
    <row r="219" spans="1:15">
      <c r="A219" s="107"/>
      <c r="B219" s="107"/>
      <c r="C219" s="107"/>
      <c r="D219" s="81"/>
      <c r="E219" s="81"/>
      <c r="F219" s="7" t="str">
        <f>IF(AND(D219="Amina",OR(E219="Manual",E219="Assisted Manual")),A218&amp;"_AZ",IF(AND(D219="Amina",OR(E219="De-Novo Merge",E219="Assisted Merge")),A218&amp;"_SA_AZ",IF(AND(D219="Perry",OR(E219="Manual",E219="Assisted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f>
        <v/>
      </c>
      <c r="G219" s="85"/>
      <c r="H219" s="85"/>
      <c r="I219" s="107"/>
      <c r="J219" s="81" t="str">
        <f>IF(AND(NOT(OR(G219="",G219="Ø")),H219=""),"In Progress",IF(AND(NOT(OR(H219="Ø",H219="")),NOT(OR(G219="Ø",G219=""))),"Completed",IF(AND(NOT(A218=""),NOT(OR(D219="",D219="???")),G219=""),"Waiting",IF(D219="???","Waiting",""))))</f>
        <v/>
      </c>
      <c r="K219" s="107"/>
      <c r="L219" s="107"/>
      <c r="M219" s="4"/>
      <c r="N219" s="111"/>
      <c r="O219" s="107"/>
    </row>
    <row r="220" spans="1:15">
      <c r="A220" s="107" t="s">
        <v>1928</v>
      </c>
      <c r="B220" s="109" t="s">
        <v>1929</v>
      </c>
      <c r="C220" s="107" t="s">
        <v>465</v>
      </c>
      <c r="D220" s="81"/>
      <c r="E220" s="81"/>
      <c r="F220" s="7" t="str">
        <f>IF(AND(D220="Amina",OR(E220="Manual",E220="Assisted Manual")),A220&amp;"_AZ",IF(AND(D220="Amina",OR(E220="De-Novo Merge",E220="Assisted Merge")),A220&amp;"_SA_AZ",IF(AND(D220="Perry",OR(E220="Manual",E220="Assisted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f>
        <v/>
      </c>
      <c r="G220" s="85"/>
      <c r="H220" s="85"/>
      <c r="I220" s="107" t="str">
        <f>IF(AND(NOT(OR(H220="",H220="Ø")),NOT(OR(H221="",H221="Ø"))),"Needs to be Split","")</f>
        <v/>
      </c>
      <c r="J220" s="81" t="s">
        <v>1</v>
      </c>
      <c r="K220" s="107" t="str">
        <f>IF(AND(NOT(OR(H220="Ø",H220="")),I220="Split"),"In Progress",IF(AND(NOT(OR(H220="Ø",H220="")),I220="Needs to be Split"),"Waiting",IF(AND(J220="Review",J221="Review"),"Review",IF(OR(AND(J220="Review",J221="Incomplete"),AND(J220="Incomplete",J221="Review")),"Review",IF(OR(AND(J220="Untraceable",J221="Review"),AND(J220="Review",J221="Untraceable")),"Review",IF(OR(AND(J220="Review",J221="Completed"),AND(J220="Completed",J221="Review")),"Review",IF(OR(AND(J220="Other",J221="Review"),AND(J220="Review",J221="Other")),"Review",IF(OR(AND(J220="Other",J221="Incomplete"),AND(J220="Incomplete",J221="Other")),"Review",IF(OR(AND(J220="Other",J221="Untraceable"),AND(J220="Untraceable",J221="Other")),"Review",IF(OR(AND(J220="Other",J221="Completed"),AND(J220="Completed",J221="Other")),"Review",IF(AND(J220="Waiting",J221="Waiting"),"Waiting",IF(OR(AND(J220="Review",J221="Waiting"),AND(J220="Waiting",J221="Review")),"Waiting",IF(OR(AND(J220="Other",J221="Waiting"),AND(J220="Waiting",J221="Other")),"Waiting",IF(OR(AND(J220="Incomplete",J221="Waiting"),AND(J220="Waiting",J221="Incomplete")),"Waiting",IF(OR(AND(J220="Completed",J221="Waiting"),AND(J220="Waiting",J221="Completed")),"Waiting",IF(OR(J220="In Progress",J221="In Progress"),"In Progress",IF(OR(AND(J220="Completed",J221="Untraceable"),AND(J220="Untraceable",J221="Completed")),"Review",IF(OR(AND(J220="Completed",J221="Incomplete"),AND(J220="Incomplete",J221="Completed")),"Review",IF(OR(AND(J220="Incomplete",J221="Untraceable"),AND(J220="Untraceable",J221="Incomplete")),"Untraceable",IF(AND(NOT(OR(H220="Ø",H220="")),NOT(OR(H221="Ø",H221="")),I220=""),"In Progress",IF(AND(J220="Untraceable",J221="Untraceable"),"Untraceable",IF(AND(NOT(OR(H220="Ø",H220="")),NOT(OR(H221="Ø",H221="")),NOT(OR(I220="Ø",I220="",I220="Split",I220="Needs to be Split"))),"Completed",IF(AND(J220="Incomplete",J221="Incomplete"),"Incomplete",IF(AND(J220="Other",J221="Other"),"Review",IF(AND(J220="Untraceable",J221=""),"Untraceable","")))))))))))))))))))))))))</f>
        <v>Untraceable</v>
      </c>
      <c r="L220" s="107" t="str">
        <f>IF(OR(K220="Untraceable"),"Ignore",IF(OR(K220="Incomplete",K220="Completed"),"Waiting",IF(OR(K220="Waiting",K220="In Progress",K220="Review",K220="Other"),"HOLD","")))</f>
        <v>Ignore</v>
      </c>
      <c r="M220" s="4"/>
      <c r="N220" s="111" t="str">
        <f>IF(OR(K220="Untraceable",K220="Incomplete"),"No",IF(K220="Completed","In Progress",""))</f>
        <v>No</v>
      </c>
      <c r="O220" s="107"/>
    </row>
    <row r="221" spans="1:15">
      <c r="A221" s="107"/>
      <c r="B221" s="107"/>
      <c r="C221" s="107"/>
      <c r="D221" s="81"/>
      <c r="E221" s="81"/>
      <c r="F221" s="7" t="str">
        <f>IF(AND(D221="Amina",OR(E221="Manual",E221="Assisted Manual")),A220&amp;"_AZ",IF(AND(D221="Amina",OR(E221="De-Novo Merge",E221="Assisted Merge")),A220&amp;"_SA_AZ",IF(AND(D221="Perry",OR(E221="Manual",E221="Assisted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f>
        <v/>
      </c>
      <c r="G221" s="85"/>
      <c r="H221" s="85"/>
      <c r="I221" s="107"/>
      <c r="J221" s="81" t="str">
        <f>IF(AND(NOT(OR(G221="",G221="Ø")),H221=""),"In Progress",IF(AND(NOT(OR(H221="Ø",H221="")),NOT(OR(G221="Ø",G221=""))),"Completed",IF(AND(NOT(A220=""),NOT(OR(D221="",D221="???")),G221=""),"Waiting",IF(D221="???","Waiting",""))))</f>
        <v/>
      </c>
      <c r="K221" s="107"/>
      <c r="L221" s="107"/>
      <c r="M221" s="4"/>
      <c r="N221" s="111"/>
      <c r="O221" s="107"/>
    </row>
    <row r="222" spans="1:15">
      <c r="A222" s="107" t="s">
        <v>1930</v>
      </c>
      <c r="B222" s="109" t="s">
        <v>1931</v>
      </c>
      <c r="C222" s="107"/>
      <c r="D222" s="81"/>
      <c r="E222" s="81"/>
      <c r="F222" s="7" t="str">
        <f>IF(AND(D222="Amina",OR(E222="Manual",E222="Assisted Manual")),A222&amp;"_AZ",IF(AND(D222="Amina",OR(E222="De-Novo Merge",E222="Assisted Merge")),A222&amp;"_SA_AZ",IF(AND(D222="Perry",OR(E222="Manual",E222="Assisted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f>
        <v/>
      </c>
      <c r="G222" s="85"/>
      <c r="H222" s="85"/>
      <c r="I222" s="107" t="str">
        <f>IF(AND(NOT(OR(H222="",H222="Ø")),NOT(OR(H223="",H223="Ø"))),"Needs to be Split","")</f>
        <v/>
      </c>
      <c r="J222" s="81" t="s">
        <v>1</v>
      </c>
      <c r="K222" s="107" t="str">
        <f>IF(AND(NOT(OR(H222="Ø",H222="")),I222="Split"),"In Progress",IF(AND(NOT(OR(H222="Ø",H222="")),I222="Needs to be Split"),"Waiting",IF(AND(J222="Review",J223="Review"),"Review",IF(OR(AND(J222="Review",J223="Incomplete"),AND(J222="Incomplete",J223="Review")),"Review",IF(OR(AND(J222="Untraceable",J223="Review"),AND(J222="Review",J223="Untraceable")),"Review",IF(OR(AND(J222="Review",J223="Completed"),AND(J222="Completed",J223="Review")),"Review",IF(OR(AND(J222="Other",J223="Review"),AND(J222="Review",J223="Other")),"Review",IF(OR(AND(J222="Other",J223="Incomplete"),AND(J222="Incomplete",J223="Other")),"Review",IF(OR(AND(J222="Other",J223="Untraceable"),AND(J222="Untraceable",J223="Other")),"Review",IF(OR(AND(J222="Other",J223="Completed"),AND(J222="Completed",J223="Other")),"Review",IF(AND(J222="Waiting",J223="Waiting"),"Waiting",IF(OR(AND(J222="Review",J223="Waiting"),AND(J222="Waiting",J223="Review")),"Waiting",IF(OR(AND(J222="Other",J223="Waiting"),AND(J222="Waiting",J223="Other")),"Waiting",IF(OR(AND(J222="Incomplete",J223="Waiting"),AND(J222="Waiting",J223="Incomplete")),"Waiting",IF(OR(AND(J222="Completed",J223="Waiting"),AND(J222="Waiting",J223="Completed")),"Waiting",IF(OR(J222="In Progress",J223="In Progress"),"In Progress",IF(OR(AND(J222="Completed",J223="Untraceable"),AND(J222="Untraceable",J223="Completed")),"Review",IF(OR(AND(J222="Completed",J223="Incomplete"),AND(J222="Incomplete",J223="Completed")),"Review",IF(OR(AND(J222="Incomplete",J223="Untraceable"),AND(J222="Untraceable",J223="Incomplete")),"Untraceable",IF(AND(NOT(OR(H222="Ø",H222="")),NOT(OR(H223="Ø",H223="")),I222=""),"In Progress",IF(AND(J222="Untraceable",J223="Untraceable"),"Untraceable",IF(AND(NOT(OR(H222="Ø",H222="")),NOT(OR(H223="Ø",H223="")),NOT(OR(I222="Ø",I222="",I222="Split",I222="Needs to be Split"))),"Completed",IF(AND(J222="Incomplete",J223="Incomplete"),"Incomplete",IF(AND(J222="Other",J223="Other"),"Review",IF(AND(J222="Untraceable",J223=""),"Untraceable","")))))))))))))))))))))))))</f>
        <v>Untraceable</v>
      </c>
      <c r="L222" s="107" t="str">
        <f>IF(OR(K222="Untraceable"),"Ignore",IF(OR(K222="Incomplete",K222="Completed"),"Waiting",IF(OR(K222="Waiting",K222="In Progress",K222="Review",K222="Other"),"HOLD","")))</f>
        <v>Ignore</v>
      </c>
      <c r="M222" s="4"/>
      <c r="N222" s="111" t="str">
        <f>IF(OR(K222="Untraceable",K222="Incomplete"),"No",IF(K222="Completed","In Progress",""))</f>
        <v>No</v>
      </c>
      <c r="O222" s="107"/>
    </row>
    <row r="223" spans="1:15">
      <c r="A223" s="107"/>
      <c r="B223" s="107"/>
      <c r="C223" s="107"/>
      <c r="D223" s="81"/>
      <c r="E223" s="81"/>
      <c r="F223" s="7" t="str">
        <f>IF(AND(D223="Amina",OR(E223="Manual",E223="Assisted Manual")),A222&amp;"_AZ",IF(AND(D223="Amina",OR(E223="De-Novo Merge",E223="Assisted Merge")),A222&amp;"_SA_AZ",IF(AND(D223="Perry",OR(E223="Manual",E223="Assisted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f>
        <v/>
      </c>
      <c r="G223" s="85"/>
      <c r="H223" s="85"/>
      <c r="I223" s="107"/>
      <c r="J223" s="81" t="str">
        <f>IF(AND(NOT(OR(G223="",G223="Ø")),H223=""),"In Progress",IF(AND(NOT(OR(H223="Ø",H223="")),NOT(OR(G223="Ø",G223=""))),"Completed",IF(AND(NOT(A222=""),NOT(OR(D223="",D223="???")),G223=""),"Waiting",IF(D223="???","Waiting",""))))</f>
        <v/>
      </c>
      <c r="K223" s="107"/>
      <c r="L223" s="107"/>
      <c r="M223" s="4"/>
      <c r="N223" s="111"/>
      <c r="O223" s="107"/>
    </row>
    <row r="224" spans="1:15">
      <c r="A224" s="107" t="s">
        <v>1932</v>
      </c>
      <c r="B224" s="109" t="s">
        <v>1933</v>
      </c>
      <c r="C224" s="107"/>
      <c r="D224" s="81"/>
      <c r="E224" s="81"/>
      <c r="F224" s="7" t="str">
        <f>IF(AND(D224="Amina",OR(E224="Manual",E224="Assisted Manual")),A224&amp;"_AZ",IF(AND(D224="Amina",OR(E224="De-Novo Merge",E224="Assisted Merge")),A224&amp;"_SA_AZ",IF(AND(D224="Perry",OR(E224="Manual",E224="Assisted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f>
        <v/>
      </c>
      <c r="G224" s="85"/>
      <c r="H224" s="85"/>
      <c r="I224" s="107" t="str">
        <f>IF(AND(NOT(OR(H224="",H224="Ø")),NOT(OR(H225="",H225="Ø"))),"Needs to be Split","")</f>
        <v/>
      </c>
      <c r="J224" s="81" t="s">
        <v>1</v>
      </c>
      <c r="K224" s="107" t="str">
        <f>IF(AND(NOT(OR(H224="Ø",H224="")),I224="Split"),"In Progress",IF(AND(NOT(OR(H224="Ø",H224="")),I224="Needs to be Split"),"Waiting",IF(AND(J224="Review",J225="Review"),"Review",IF(OR(AND(J224="Review",J225="Incomplete"),AND(J224="Incomplete",J225="Review")),"Review",IF(OR(AND(J224="Untraceable",J225="Review"),AND(J224="Review",J225="Untraceable")),"Review",IF(OR(AND(J224="Review",J225="Completed"),AND(J224="Completed",J225="Review")),"Review",IF(OR(AND(J224="Other",J225="Review"),AND(J224="Review",J225="Other")),"Review",IF(OR(AND(J224="Other",J225="Incomplete"),AND(J224="Incomplete",J225="Other")),"Review",IF(OR(AND(J224="Other",J225="Untraceable"),AND(J224="Untraceable",J225="Other")),"Review",IF(OR(AND(J224="Other",J225="Completed"),AND(J224="Completed",J225="Other")),"Review",IF(AND(J224="Waiting",J225="Waiting"),"Waiting",IF(OR(AND(J224="Review",J225="Waiting"),AND(J224="Waiting",J225="Review")),"Waiting",IF(OR(AND(J224="Other",J225="Waiting"),AND(J224="Waiting",J225="Other")),"Waiting",IF(OR(AND(J224="Incomplete",J225="Waiting"),AND(J224="Waiting",J225="Incomplete")),"Waiting",IF(OR(AND(J224="Completed",J225="Waiting"),AND(J224="Waiting",J225="Completed")),"Waiting",IF(OR(J224="In Progress",J225="In Progress"),"In Progress",IF(OR(AND(J224="Completed",J225="Untraceable"),AND(J224="Untraceable",J225="Completed")),"Review",IF(OR(AND(J224="Completed",J225="Incomplete"),AND(J224="Incomplete",J225="Completed")),"Review",IF(OR(AND(J224="Incomplete",J225="Untraceable"),AND(J224="Untraceable",J225="Incomplete")),"Untraceable",IF(AND(NOT(OR(H224="Ø",H224="")),NOT(OR(H225="Ø",H225="")),I224=""),"In Progress",IF(AND(J224="Untraceable",J225="Untraceable"),"Untraceable",IF(AND(NOT(OR(H224="Ø",H224="")),NOT(OR(H225="Ø",H225="")),NOT(OR(I224="Ø",I224="",I224="Split",I224="Needs to be Split"))),"Completed",IF(AND(J224="Incomplete",J225="Incomplete"),"Incomplete",IF(AND(J224="Other",J225="Other"),"Review",IF(AND(J224="Untraceable",J225=""),"Untraceable","")))))))))))))))))))))))))</f>
        <v>Untraceable</v>
      </c>
      <c r="L224" s="107" t="str">
        <f>IF(OR(K224="Untraceable"),"Ignore",IF(OR(K224="Incomplete",K224="Completed"),"Waiting",IF(OR(K224="Waiting",K224="In Progress",K224="Review",K224="Other"),"HOLD","")))</f>
        <v>Ignore</v>
      </c>
      <c r="M224" s="4"/>
      <c r="N224" s="111" t="str">
        <f>IF(OR(K224="Untraceable",K224="Incomplete"),"No",IF(K224="Completed","In Progress",""))</f>
        <v>No</v>
      </c>
      <c r="O224" s="107"/>
    </row>
    <row r="225" spans="1:15">
      <c r="A225" s="107"/>
      <c r="B225" s="107"/>
      <c r="C225" s="107"/>
      <c r="D225" s="81"/>
      <c r="E225" s="81"/>
      <c r="F225" s="7" t="str">
        <f>IF(AND(D225="Amina",OR(E225="Manual",E225="Assisted Manual")),A224&amp;"_AZ",IF(AND(D225="Amina",OR(E225="De-Novo Merge",E225="Assisted Merge")),A224&amp;"_SA_AZ",IF(AND(D225="Perry",OR(E225="Manual",E225="Assisted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f>
        <v/>
      </c>
      <c r="G225" s="85"/>
      <c r="H225" s="85"/>
      <c r="I225" s="107"/>
      <c r="J225" s="81" t="str">
        <f>IF(AND(NOT(OR(G225="",G225="Ø")),H225=""),"In Progress",IF(AND(NOT(OR(H225="Ø",H225="")),NOT(OR(G225="Ø",G225=""))),"Completed",IF(AND(NOT(A224=""),NOT(OR(D225="",D225="???")),G225=""),"Waiting",IF(D225="???","Waiting",""))))</f>
        <v/>
      </c>
      <c r="K225" s="107"/>
      <c r="L225" s="107"/>
      <c r="M225" s="4"/>
      <c r="N225" s="111"/>
      <c r="O225" s="107"/>
    </row>
    <row r="226" spans="1:15">
      <c r="A226" s="107" t="s">
        <v>1934</v>
      </c>
      <c r="B226" s="109" t="s">
        <v>1935</v>
      </c>
      <c r="C226" s="107"/>
      <c r="D226" s="81"/>
      <c r="E226" s="81"/>
      <c r="F226" s="7" t="str">
        <f>IF(AND(D226="Amina",OR(E226="Manual",E226="Assisted Manual")),A226&amp;"_AZ",IF(AND(D226="Amina",OR(E226="De-Novo Merge",E226="Assisted Merge")),A226&amp;"_SA_AZ",IF(AND(D226="Perry",OR(E226="Manual",E226="Assisted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f>
        <v/>
      </c>
      <c r="G226" s="85"/>
      <c r="H226" s="85"/>
      <c r="I226" s="107" t="str">
        <f>IF(AND(NOT(OR(H226="",H226="Ø")),NOT(OR(H227="",H227="Ø"))),"Needs to be Split","")</f>
        <v/>
      </c>
      <c r="J226" s="81" t="s">
        <v>1</v>
      </c>
      <c r="K226" s="107" t="str">
        <f>IF(AND(NOT(OR(H226="Ø",H226="")),I226="Split"),"In Progress",IF(AND(NOT(OR(H226="Ø",H226="")),I226="Needs to be Split"),"Waiting",IF(AND(J226="Review",J227="Review"),"Review",IF(OR(AND(J226="Review",J227="Incomplete"),AND(J226="Incomplete",J227="Review")),"Review",IF(OR(AND(J226="Untraceable",J227="Review"),AND(J226="Review",J227="Untraceable")),"Review",IF(OR(AND(J226="Review",J227="Completed"),AND(J226="Completed",J227="Review")),"Review",IF(OR(AND(J226="Other",J227="Review"),AND(J226="Review",J227="Other")),"Review",IF(OR(AND(J226="Other",J227="Incomplete"),AND(J226="Incomplete",J227="Other")),"Review",IF(OR(AND(J226="Other",J227="Untraceable"),AND(J226="Untraceable",J227="Other")),"Review",IF(OR(AND(J226="Other",J227="Completed"),AND(J226="Completed",J227="Other")),"Review",IF(AND(J226="Waiting",J227="Waiting"),"Waiting",IF(OR(AND(J226="Review",J227="Waiting"),AND(J226="Waiting",J227="Review")),"Waiting",IF(OR(AND(J226="Other",J227="Waiting"),AND(J226="Waiting",J227="Other")),"Waiting",IF(OR(AND(J226="Incomplete",J227="Waiting"),AND(J226="Waiting",J227="Incomplete")),"Waiting",IF(OR(AND(J226="Completed",J227="Waiting"),AND(J226="Waiting",J227="Completed")),"Waiting",IF(OR(J226="In Progress",J227="In Progress"),"In Progress",IF(OR(AND(J226="Completed",J227="Untraceable"),AND(J226="Untraceable",J227="Completed")),"Review",IF(OR(AND(J226="Completed",J227="Incomplete"),AND(J226="Incomplete",J227="Completed")),"Review",IF(OR(AND(J226="Incomplete",J227="Untraceable"),AND(J226="Untraceable",J227="Incomplete")),"Untraceable",IF(AND(NOT(OR(H226="Ø",H226="")),NOT(OR(H227="Ø",H227="")),I226=""),"In Progress",IF(AND(J226="Untraceable",J227="Untraceable"),"Untraceable",IF(AND(NOT(OR(H226="Ø",H226="")),NOT(OR(H227="Ø",H227="")),NOT(OR(I226="Ø",I226="",I226="Split",I226="Needs to be Split"))),"Completed",IF(AND(J226="Incomplete",J227="Incomplete"),"Incomplete",IF(AND(J226="Other",J227="Other"),"Review",IF(AND(J226="Untraceable",J227=""),"Untraceable","")))))))))))))))))))))))))</f>
        <v>Untraceable</v>
      </c>
      <c r="L226" s="107" t="str">
        <f>IF(OR(K226="Untraceable"),"Ignore",IF(OR(K226="Incomplete",K226="Completed"),"Waiting",IF(OR(K226="Waiting",K226="In Progress",K226="Review",K226="Other"),"HOLD","")))</f>
        <v>Ignore</v>
      </c>
      <c r="M226" s="4"/>
      <c r="N226" s="111" t="str">
        <f>IF(OR(K226="Untraceable",K226="Incomplete"),"No",IF(K226="Completed","In Progress",""))</f>
        <v>No</v>
      </c>
      <c r="O226" s="107"/>
    </row>
    <row r="227" spans="1:15">
      <c r="A227" s="107"/>
      <c r="B227" s="107"/>
      <c r="C227" s="107"/>
      <c r="D227" s="81"/>
      <c r="E227" s="81"/>
      <c r="F227" s="7" t="str">
        <f>IF(AND(D227="Amina",OR(E227="Manual",E227="Assisted Manual")),A226&amp;"_AZ",IF(AND(D227="Amina",OR(E227="De-Novo Merge",E227="Assisted Merge")),A226&amp;"_SA_AZ",IF(AND(D227="Perry",OR(E227="Manual",E227="Assisted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f>
        <v/>
      </c>
      <c r="G227" s="85"/>
      <c r="H227" s="85"/>
      <c r="I227" s="107"/>
      <c r="J227" s="81" t="str">
        <f>IF(AND(NOT(OR(G227="",G227="Ø")),H227=""),"In Progress",IF(AND(NOT(OR(H227="Ø",H227="")),NOT(OR(G227="Ø",G227=""))),"Completed",IF(AND(NOT(A226=""),NOT(OR(D227="",D227="???")),G227=""),"Waiting",IF(D227="???","Waiting",""))))</f>
        <v/>
      </c>
      <c r="K227" s="107"/>
      <c r="L227" s="107"/>
      <c r="M227" s="4"/>
      <c r="N227" s="111"/>
      <c r="O227" s="107"/>
    </row>
    <row r="228" spans="1:15">
      <c r="A228" s="107" t="s">
        <v>1936</v>
      </c>
      <c r="B228" s="109" t="s">
        <v>1937</v>
      </c>
      <c r="C228" s="107"/>
      <c r="D228" s="81"/>
      <c r="E228" s="81"/>
      <c r="F228" s="7" t="str">
        <f>IF(AND(D228="Amina",OR(E228="Manual",E228="Assisted Manual")),A228&amp;"_AZ",IF(AND(D228="Amina",OR(E228="De-Novo Merge",E228="Assisted Merge")),A228&amp;"_SA_AZ",IF(AND(D228="Perry",OR(E228="Manual",E228="Assisted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f>
        <v/>
      </c>
      <c r="G228" s="85"/>
      <c r="H228" s="85"/>
      <c r="I228" s="107" t="str">
        <f>IF(AND(NOT(OR(H228="",H228="Ø")),NOT(OR(H229="",H229="Ø"))),"Needs to be Split","")</f>
        <v/>
      </c>
      <c r="J228" s="81" t="s">
        <v>1</v>
      </c>
      <c r="K228" s="107" t="str">
        <f>IF(AND(NOT(OR(H228="Ø",H228="")),I228="Split"),"In Progress",IF(AND(NOT(OR(H228="Ø",H228="")),I228="Needs to be Split"),"Waiting",IF(AND(J228="Review",J229="Review"),"Review",IF(OR(AND(J228="Review",J229="Incomplete"),AND(J228="Incomplete",J229="Review")),"Review",IF(OR(AND(J228="Untraceable",J229="Review"),AND(J228="Review",J229="Untraceable")),"Review",IF(OR(AND(J228="Review",J229="Completed"),AND(J228="Completed",J229="Review")),"Review",IF(OR(AND(J228="Other",J229="Review"),AND(J228="Review",J229="Other")),"Review",IF(OR(AND(J228="Other",J229="Incomplete"),AND(J228="Incomplete",J229="Other")),"Review",IF(OR(AND(J228="Other",J229="Untraceable"),AND(J228="Untraceable",J229="Other")),"Review",IF(OR(AND(J228="Other",J229="Completed"),AND(J228="Completed",J229="Other")),"Review",IF(AND(J228="Waiting",J229="Waiting"),"Waiting",IF(OR(AND(J228="Review",J229="Waiting"),AND(J228="Waiting",J229="Review")),"Waiting",IF(OR(AND(J228="Other",J229="Waiting"),AND(J228="Waiting",J229="Other")),"Waiting",IF(OR(AND(J228="Incomplete",J229="Waiting"),AND(J228="Waiting",J229="Incomplete")),"Waiting",IF(OR(AND(J228="Completed",J229="Waiting"),AND(J228="Waiting",J229="Completed")),"Waiting",IF(OR(J228="In Progress",J229="In Progress"),"In Progress",IF(OR(AND(J228="Completed",J229="Untraceable"),AND(J228="Untraceable",J229="Completed")),"Review",IF(OR(AND(J228="Completed",J229="Incomplete"),AND(J228="Incomplete",J229="Completed")),"Review",IF(OR(AND(J228="Incomplete",J229="Untraceable"),AND(J228="Untraceable",J229="Incomplete")),"Untraceable",IF(AND(NOT(OR(H228="Ø",H228="")),NOT(OR(H229="Ø",H229="")),I228=""),"In Progress",IF(AND(J228="Untraceable",J229="Untraceable"),"Untraceable",IF(AND(NOT(OR(H228="Ø",H228="")),NOT(OR(H229="Ø",H229="")),NOT(OR(I228="Ø",I228="",I228="Split",I228="Needs to be Split"))),"Completed",IF(AND(J228="Incomplete",J229="Incomplete"),"Incomplete",IF(AND(J228="Other",J229="Other"),"Review",IF(AND(J228="Untraceable",J229=""),"Untraceable","")))))))))))))))))))))))))</f>
        <v>Untraceable</v>
      </c>
      <c r="L228" s="107" t="str">
        <f>IF(OR(K228="Untraceable"),"Ignore",IF(OR(K228="Incomplete",K228="Completed"),"Waiting",IF(OR(K228="Waiting",K228="In Progress",K228="Review",K228="Other"),"HOLD","")))</f>
        <v>Ignore</v>
      </c>
      <c r="M228" s="4"/>
      <c r="N228" s="111" t="str">
        <f>IF(OR(K228="Untraceable",K228="Incomplete"),"No",IF(K228="Completed","In Progress",""))</f>
        <v>No</v>
      </c>
      <c r="O228" s="107"/>
    </row>
    <row r="229" spans="1:15">
      <c r="A229" s="107"/>
      <c r="B229" s="107"/>
      <c r="C229" s="107"/>
      <c r="D229" s="81"/>
      <c r="E229" s="81"/>
      <c r="F229" s="7" t="str">
        <f>IF(AND(D229="Amina",OR(E229="Manual",E229="Assisted Manual")),A228&amp;"_AZ",IF(AND(D229="Amina",OR(E229="De-Novo Merge",E229="Assisted Merge")),A228&amp;"_SA_AZ",IF(AND(D229="Perry",OR(E229="Manual",E229="Assisted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f>
        <v/>
      </c>
      <c r="G229" s="85"/>
      <c r="H229" s="85"/>
      <c r="I229" s="107"/>
      <c r="J229" s="81" t="str">
        <f>IF(AND(NOT(OR(G229="",G229="Ø")),H229=""),"In Progress",IF(AND(NOT(OR(H229="Ø",H229="")),NOT(OR(G229="Ø",G229=""))),"Completed",IF(AND(NOT(A228=""),NOT(OR(D229="",D229="???")),G229=""),"Waiting",IF(D229="???","Waiting",""))))</f>
        <v/>
      </c>
      <c r="K229" s="107"/>
      <c r="L229" s="107"/>
      <c r="M229" s="4"/>
      <c r="N229" s="111"/>
      <c r="O229" s="107"/>
    </row>
    <row r="230" spans="1:15">
      <c r="A230" s="107" t="s">
        <v>1938</v>
      </c>
      <c r="B230" s="109" t="s">
        <v>1939</v>
      </c>
      <c r="C230" s="107"/>
      <c r="D230" s="81"/>
      <c r="E230" s="81"/>
      <c r="F230" s="7" t="str">
        <f>IF(AND(D230="Amina",OR(E230="Manual",E230="Assisted Manual")),A230&amp;"_AZ",IF(AND(D230="Amina",OR(E230="De-Novo Merge",E230="Assisted Merge")),A230&amp;"_SA_AZ",IF(AND(D230="Perry",OR(E230="Manual",E230="Assisted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f>
        <v/>
      </c>
      <c r="G230" s="85"/>
      <c r="H230" s="85"/>
      <c r="I230" s="107" t="str">
        <f>IF(AND(NOT(OR(H230="",H230="Ø")),NOT(OR(H231="",H231="Ø"))),"Needs to be Split","")</f>
        <v/>
      </c>
      <c r="J230" s="81" t="s">
        <v>1</v>
      </c>
      <c r="K230" s="107" t="str">
        <f>IF(AND(NOT(OR(H230="Ø",H230="")),I230="Split"),"In Progress",IF(AND(NOT(OR(H230="Ø",H230="")),I230="Needs to be Split"),"Waiting",IF(AND(J230="Review",J231="Review"),"Review",IF(OR(AND(J230="Review",J231="Incomplete"),AND(J230="Incomplete",J231="Review")),"Review",IF(OR(AND(J230="Untraceable",J231="Review"),AND(J230="Review",J231="Untraceable")),"Review",IF(OR(AND(J230="Review",J231="Completed"),AND(J230="Completed",J231="Review")),"Review",IF(OR(AND(J230="Other",J231="Review"),AND(J230="Review",J231="Other")),"Review",IF(OR(AND(J230="Other",J231="Incomplete"),AND(J230="Incomplete",J231="Other")),"Review",IF(OR(AND(J230="Other",J231="Untraceable"),AND(J230="Untraceable",J231="Other")),"Review",IF(OR(AND(J230="Other",J231="Completed"),AND(J230="Completed",J231="Other")),"Review",IF(AND(J230="Waiting",J231="Waiting"),"Waiting",IF(OR(AND(J230="Review",J231="Waiting"),AND(J230="Waiting",J231="Review")),"Waiting",IF(OR(AND(J230="Other",J231="Waiting"),AND(J230="Waiting",J231="Other")),"Waiting",IF(OR(AND(J230="Incomplete",J231="Waiting"),AND(J230="Waiting",J231="Incomplete")),"Waiting",IF(OR(AND(J230="Completed",J231="Waiting"),AND(J230="Waiting",J231="Completed")),"Waiting",IF(OR(J230="In Progress",J231="In Progress"),"In Progress",IF(OR(AND(J230="Completed",J231="Untraceable"),AND(J230="Untraceable",J231="Completed")),"Review",IF(OR(AND(J230="Completed",J231="Incomplete"),AND(J230="Incomplete",J231="Completed")),"Review",IF(OR(AND(J230="Incomplete",J231="Untraceable"),AND(J230="Untraceable",J231="Incomplete")),"Untraceable",IF(AND(NOT(OR(H230="Ø",H230="")),NOT(OR(H231="Ø",H231="")),I230=""),"In Progress",IF(AND(J230="Untraceable",J231="Untraceable"),"Untraceable",IF(AND(NOT(OR(H230="Ø",H230="")),NOT(OR(H231="Ø",H231="")),NOT(OR(I230="Ø",I230="",I230="Split",I230="Needs to be Split"))),"Completed",IF(AND(J230="Incomplete",J231="Incomplete"),"Incomplete",IF(AND(J230="Other",J231="Other"),"Review",IF(AND(J230="Untraceable",J231=""),"Untraceable","")))))))))))))))))))))))))</f>
        <v>Untraceable</v>
      </c>
      <c r="L230" s="107" t="str">
        <f>IF(OR(K230="Untraceable"),"Ignore",IF(OR(K230="Incomplete",K230="Completed"),"Waiting",IF(OR(K230="Waiting",K230="In Progress",K230="Review",K230="Other"),"HOLD","")))</f>
        <v>Ignore</v>
      </c>
      <c r="M230" s="4"/>
      <c r="N230" s="111" t="str">
        <f>IF(OR(K230="Untraceable",K230="Incomplete"),"No",IF(K230="Completed","In Progress",""))</f>
        <v>No</v>
      </c>
      <c r="O230" s="107"/>
    </row>
    <row r="231" spans="1:15">
      <c r="A231" s="107"/>
      <c r="B231" s="107"/>
      <c r="C231" s="107"/>
      <c r="D231" s="81"/>
      <c r="E231" s="81"/>
      <c r="F231" s="7" t="str">
        <f>IF(AND(D231="Amina",OR(E231="Manual",E231="Assisted Manual")),A230&amp;"_AZ",IF(AND(D231="Amina",OR(E231="De-Novo Merge",E231="Assisted Merge")),A230&amp;"_SA_AZ",IF(AND(D231="Perry",OR(E231="Manual",E231="Assisted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f>
        <v/>
      </c>
      <c r="G231" s="85"/>
      <c r="H231" s="85"/>
      <c r="I231" s="107"/>
      <c r="J231" s="81" t="str">
        <f>IF(AND(NOT(OR(G231="",G231="Ø")),H231=""),"In Progress",IF(AND(NOT(OR(H231="Ø",H231="")),NOT(OR(G231="Ø",G231=""))),"Completed",IF(AND(NOT(A230=""),NOT(OR(D231="",D231="???")),G231=""),"Waiting",IF(D231="???","Waiting",""))))</f>
        <v/>
      </c>
      <c r="K231" s="107"/>
      <c r="L231" s="107"/>
      <c r="M231" s="4"/>
      <c r="N231" s="111"/>
      <c r="O231" s="107"/>
    </row>
    <row r="232" spans="1:15">
      <c r="A232" s="107" t="s">
        <v>1940</v>
      </c>
      <c r="B232" s="109" t="s">
        <v>1941</v>
      </c>
      <c r="C232" s="107"/>
      <c r="D232" s="81"/>
      <c r="E232" s="81"/>
      <c r="F232" s="7" t="str">
        <f>IF(AND(D232="Amina",OR(E232="Manual",E232="Assisted Manual")),A232&amp;"_AZ",IF(AND(D232="Amina",OR(E232="De-Novo Merge",E232="Assisted Merge")),A232&amp;"_SA_AZ",IF(AND(D232="Perry",OR(E232="Manual",E232="Assisted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f>
        <v/>
      </c>
      <c r="G232" s="85"/>
      <c r="H232" s="85"/>
      <c r="I232" s="107" t="str">
        <f>IF(AND(NOT(OR(H232="",H232="Ø")),NOT(OR(H233="",H233="Ø"))),"Needs to be Split","")</f>
        <v/>
      </c>
      <c r="J232" s="81" t="s">
        <v>1</v>
      </c>
      <c r="K232" s="107" t="str">
        <f>IF(AND(NOT(OR(H232="Ø",H232="")),I232="Split"),"In Progress",IF(AND(NOT(OR(H232="Ø",H232="")),I232="Needs to be Split"),"Waiting",IF(AND(J232="Review",J233="Review"),"Review",IF(OR(AND(J232="Review",J233="Incomplete"),AND(J232="Incomplete",J233="Review")),"Review",IF(OR(AND(J232="Untraceable",J233="Review"),AND(J232="Review",J233="Untraceable")),"Review",IF(OR(AND(J232="Review",J233="Completed"),AND(J232="Completed",J233="Review")),"Review",IF(OR(AND(J232="Other",J233="Review"),AND(J232="Review",J233="Other")),"Review",IF(OR(AND(J232="Other",J233="Incomplete"),AND(J232="Incomplete",J233="Other")),"Review",IF(OR(AND(J232="Other",J233="Untraceable"),AND(J232="Untraceable",J233="Other")),"Review",IF(OR(AND(J232="Other",J233="Completed"),AND(J232="Completed",J233="Other")),"Review",IF(AND(J232="Waiting",J233="Waiting"),"Waiting",IF(OR(AND(J232="Review",J233="Waiting"),AND(J232="Waiting",J233="Review")),"Waiting",IF(OR(AND(J232="Other",J233="Waiting"),AND(J232="Waiting",J233="Other")),"Waiting",IF(OR(AND(J232="Incomplete",J233="Waiting"),AND(J232="Waiting",J233="Incomplete")),"Waiting",IF(OR(AND(J232="Completed",J233="Waiting"),AND(J232="Waiting",J233="Completed")),"Waiting",IF(OR(J232="In Progress",J233="In Progress"),"In Progress",IF(OR(AND(J232="Completed",J233="Untraceable"),AND(J232="Untraceable",J233="Completed")),"Review",IF(OR(AND(J232="Completed",J233="Incomplete"),AND(J232="Incomplete",J233="Completed")),"Review",IF(OR(AND(J232="Incomplete",J233="Untraceable"),AND(J232="Untraceable",J233="Incomplete")),"Untraceable",IF(AND(NOT(OR(H232="Ø",H232="")),NOT(OR(H233="Ø",H233="")),I232=""),"In Progress",IF(AND(J232="Untraceable",J233="Untraceable"),"Untraceable",IF(AND(NOT(OR(H232="Ø",H232="")),NOT(OR(H233="Ø",H233="")),NOT(OR(I232="Ø",I232="",I232="Split",I232="Needs to be Split"))),"Completed",IF(AND(J232="Incomplete",J233="Incomplete"),"Incomplete",IF(AND(J232="Other",J233="Other"),"Review",IF(AND(J232="Untraceable",J233=""),"Untraceable","")))))))))))))))))))))))))</f>
        <v>Untraceable</v>
      </c>
      <c r="L232" s="107" t="str">
        <f>IF(OR(K232="Untraceable"),"Ignore",IF(OR(K232="Incomplete",K232="Completed"),"Waiting",IF(OR(K232="Waiting",K232="In Progress",K232="Review",K232="Other"),"HOLD","")))</f>
        <v>Ignore</v>
      </c>
      <c r="M232" s="4"/>
      <c r="N232" s="111" t="str">
        <f>IF(OR(K232="Untraceable",K232="Incomplete"),"No",IF(K232="Completed","In Progress",""))</f>
        <v>No</v>
      </c>
      <c r="O232" s="107"/>
    </row>
    <row r="233" spans="1:15">
      <c r="A233" s="107"/>
      <c r="B233" s="107"/>
      <c r="C233" s="107"/>
      <c r="D233" s="81"/>
      <c r="E233" s="81"/>
      <c r="F233" s="7" t="str">
        <f>IF(AND(D233="Amina",OR(E233="Manual",E233="Assisted Manual")),A232&amp;"_AZ",IF(AND(D233="Amina",OR(E233="De-Novo Merge",E233="Assisted Merge")),A232&amp;"_SA_AZ",IF(AND(D233="Perry",OR(E233="Manual",E233="Assisted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f>
        <v/>
      </c>
      <c r="G233" s="85"/>
      <c r="H233" s="85"/>
      <c r="I233" s="107"/>
      <c r="J233" s="81" t="str">
        <f>IF(AND(NOT(OR(G233="",G233="Ø")),H233=""),"In Progress",IF(AND(NOT(OR(H233="Ø",H233="")),NOT(OR(G233="Ø",G233=""))),"Completed",IF(AND(NOT(A232=""),NOT(OR(D233="",D233="???")),G233=""),"Waiting",IF(D233="???","Waiting",""))))</f>
        <v/>
      </c>
      <c r="K233" s="107"/>
      <c r="L233" s="107"/>
      <c r="M233" s="4"/>
      <c r="N233" s="111"/>
      <c r="O233" s="107"/>
    </row>
    <row r="234" spans="1:15">
      <c r="A234" s="107" t="s">
        <v>1942</v>
      </c>
      <c r="B234" s="109" t="s">
        <v>1943</v>
      </c>
      <c r="C234" s="107"/>
      <c r="D234" s="81"/>
      <c r="E234" s="81"/>
      <c r="F234" s="7" t="str">
        <f>IF(AND(D234="Amina",OR(E234="Manual",E234="Assisted Manual")),A234&amp;"_AZ",IF(AND(D234="Amina",OR(E234="De-Novo Merge",E234="Assisted Merge")),A234&amp;"_SA_AZ",IF(AND(D234="Perry",OR(E234="Manual",E234="Assisted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f>
        <v/>
      </c>
      <c r="G234" s="85"/>
      <c r="H234" s="85"/>
      <c r="I234" s="107" t="str">
        <f>IF(AND(NOT(OR(H234="",H234="Ø")),NOT(OR(H235="",H235="Ø"))),"Needs to be Split","")</f>
        <v/>
      </c>
      <c r="J234" s="81" t="s">
        <v>1</v>
      </c>
      <c r="K234" s="107" t="str">
        <f>IF(AND(NOT(OR(H234="Ø",H234="")),I234="Split"),"In Progress",IF(AND(NOT(OR(H234="Ø",H234="")),I234="Needs to be Split"),"Waiting",IF(AND(J234="Review",J235="Review"),"Review",IF(OR(AND(J234="Review",J235="Incomplete"),AND(J234="Incomplete",J235="Review")),"Review",IF(OR(AND(J234="Untraceable",J235="Review"),AND(J234="Review",J235="Untraceable")),"Review",IF(OR(AND(J234="Review",J235="Completed"),AND(J234="Completed",J235="Review")),"Review",IF(OR(AND(J234="Other",J235="Review"),AND(J234="Review",J235="Other")),"Review",IF(OR(AND(J234="Other",J235="Incomplete"),AND(J234="Incomplete",J235="Other")),"Review",IF(OR(AND(J234="Other",J235="Untraceable"),AND(J234="Untraceable",J235="Other")),"Review",IF(OR(AND(J234="Other",J235="Completed"),AND(J234="Completed",J235="Other")),"Review",IF(AND(J234="Waiting",J235="Waiting"),"Waiting",IF(OR(AND(J234="Review",J235="Waiting"),AND(J234="Waiting",J235="Review")),"Waiting",IF(OR(AND(J234="Other",J235="Waiting"),AND(J234="Waiting",J235="Other")),"Waiting",IF(OR(AND(J234="Incomplete",J235="Waiting"),AND(J234="Waiting",J235="Incomplete")),"Waiting",IF(OR(AND(J234="Completed",J235="Waiting"),AND(J234="Waiting",J235="Completed")),"Waiting",IF(OR(J234="In Progress",J235="In Progress"),"In Progress",IF(OR(AND(J234="Completed",J235="Untraceable"),AND(J234="Untraceable",J235="Completed")),"Review",IF(OR(AND(J234="Completed",J235="Incomplete"),AND(J234="Incomplete",J235="Completed")),"Review",IF(OR(AND(J234="Incomplete",J235="Untraceable"),AND(J234="Untraceable",J235="Incomplete")),"Untraceable",IF(AND(NOT(OR(H234="Ø",H234="")),NOT(OR(H235="Ø",H235="")),I234=""),"In Progress",IF(AND(J234="Untraceable",J235="Untraceable"),"Untraceable",IF(AND(NOT(OR(H234="Ø",H234="")),NOT(OR(H235="Ø",H235="")),NOT(OR(I234="Ø",I234="",I234="Split",I234="Needs to be Split"))),"Completed",IF(AND(J234="Incomplete",J235="Incomplete"),"Incomplete",IF(AND(J234="Other",J235="Other"),"Review",IF(AND(J234="Untraceable",J235=""),"Untraceable","")))))))))))))))))))))))))</f>
        <v>Untraceable</v>
      </c>
      <c r="L234" s="107" t="str">
        <f>IF(OR(K234="Untraceable"),"Ignore",IF(OR(K234="Incomplete",K234="Completed"),"Waiting",IF(OR(K234="Waiting",K234="In Progress",K234="Review",K234="Other"),"HOLD","")))</f>
        <v>Ignore</v>
      </c>
      <c r="M234" s="4"/>
      <c r="N234" s="111" t="str">
        <f>IF(OR(K234="Untraceable",K234="Incomplete"),"No",IF(K234="Completed","In Progress",""))</f>
        <v>No</v>
      </c>
      <c r="O234" s="107"/>
    </row>
    <row r="235" spans="1:15">
      <c r="A235" s="107"/>
      <c r="B235" s="107"/>
      <c r="C235" s="107"/>
      <c r="D235" s="81"/>
      <c r="E235" s="81"/>
      <c r="F235" s="7" t="str">
        <f>IF(AND(D235="Amina",OR(E235="Manual",E235="Assisted Manual")),A234&amp;"_AZ",IF(AND(D235="Amina",OR(E235="De-Novo Merge",E235="Assisted Merge")),A234&amp;"_SA_AZ",IF(AND(D235="Perry",OR(E235="Manual",E235="Assisted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f>
        <v/>
      </c>
      <c r="G235" s="85"/>
      <c r="H235" s="85"/>
      <c r="I235" s="107"/>
      <c r="J235" s="81" t="str">
        <f>IF(AND(NOT(OR(G235="",G235="Ø")),H235=""),"In Progress",IF(AND(NOT(OR(H235="Ø",H235="")),NOT(OR(G235="Ø",G235=""))),"Completed",IF(AND(NOT(A234=""),NOT(OR(D235="",D235="???")),G235=""),"Waiting",IF(D235="???","Waiting",""))))</f>
        <v/>
      </c>
      <c r="K235" s="107"/>
      <c r="L235" s="107"/>
      <c r="M235" s="4"/>
      <c r="N235" s="111"/>
      <c r="O235" s="107"/>
    </row>
    <row r="236" spans="1:15">
      <c r="A236" s="107" t="s">
        <v>1944</v>
      </c>
      <c r="B236" s="109" t="s">
        <v>1945</v>
      </c>
      <c r="C236" s="107"/>
      <c r="D236" s="81"/>
      <c r="E236" s="81"/>
      <c r="F236" s="7" t="str">
        <f>IF(AND(D236="Amina",OR(E236="Manual",E236="Assisted Manual")),A236&amp;"_AZ",IF(AND(D236="Amina",OR(E236="De-Novo Merge",E236="Assisted Merge")),A236&amp;"_SA_AZ",IF(AND(D236="Perry",OR(E236="Manual",E236="Assisted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f>
        <v/>
      </c>
      <c r="G236" s="85"/>
      <c r="H236" s="85"/>
      <c r="I236" s="107" t="str">
        <f>IF(AND(NOT(OR(H236="",H236="Ø")),NOT(OR(H237="",H237="Ø"))),"Needs to be Split","")</f>
        <v/>
      </c>
      <c r="J236" s="81" t="s">
        <v>1</v>
      </c>
      <c r="K236" s="107" t="str">
        <f>IF(AND(NOT(OR(H236="Ø",H236="")),I236="Split"),"In Progress",IF(AND(NOT(OR(H236="Ø",H236="")),I236="Needs to be Split"),"Waiting",IF(AND(J236="Review",J237="Review"),"Review",IF(OR(AND(J236="Review",J237="Incomplete"),AND(J236="Incomplete",J237="Review")),"Review",IF(OR(AND(J236="Untraceable",J237="Review"),AND(J236="Review",J237="Untraceable")),"Review",IF(OR(AND(J236="Review",J237="Completed"),AND(J236="Completed",J237="Review")),"Review",IF(OR(AND(J236="Other",J237="Review"),AND(J236="Review",J237="Other")),"Review",IF(OR(AND(J236="Other",J237="Incomplete"),AND(J236="Incomplete",J237="Other")),"Review",IF(OR(AND(J236="Other",J237="Untraceable"),AND(J236="Untraceable",J237="Other")),"Review",IF(OR(AND(J236="Other",J237="Completed"),AND(J236="Completed",J237="Other")),"Review",IF(AND(J236="Waiting",J237="Waiting"),"Waiting",IF(OR(AND(J236="Review",J237="Waiting"),AND(J236="Waiting",J237="Review")),"Waiting",IF(OR(AND(J236="Other",J237="Waiting"),AND(J236="Waiting",J237="Other")),"Waiting",IF(OR(AND(J236="Incomplete",J237="Waiting"),AND(J236="Waiting",J237="Incomplete")),"Waiting",IF(OR(AND(J236="Completed",J237="Waiting"),AND(J236="Waiting",J237="Completed")),"Waiting",IF(OR(J236="In Progress",J237="In Progress"),"In Progress",IF(OR(AND(J236="Completed",J237="Untraceable"),AND(J236="Untraceable",J237="Completed")),"Review",IF(OR(AND(J236="Completed",J237="Incomplete"),AND(J236="Incomplete",J237="Completed")),"Review",IF(OR(AND(J236="Incomplete",J237="Untraceable"),AND(J236="Untraceable",J237="Incomplete")),"Untraceable",IF(AND(NOT(OR(H236="Ø",H236="")),NOT(OR(H237="Ø",H237="")),I236=""),"In Progress",IF(AND(J236="Untraceable",J237="Untraceable"),"Untraceable",IF(AND(NOT(OR(H236="Ø",H236="")),NOT(OR(H237="Ø",H237="")),NOT(OR(I236="Ø",I236="",I236="Split",I236="Needs to be Split"))),"Completed",IF(AND(J236="Incomplete",J237="Incomplete"),"Incomplete",IF(AND(J236="Other",J237="Other"),"Review",IF(AND(J236="Untraceable",J237=""),"Untraceable","")))))))))))))))))))))))))</f>
        <v>Untraceable</v>
      </c>
      <c r="L236" s="107" t="str">
        <f>IF(OR(K236="Untraceable"),"Ignore",IF(OR(K236="Incomplete",K236="Completed"),"Waiting",IF(OR(K236="Waiting",K236="In Progress",K236="Review",K236="Other"),"HOLD","")))</f>
        <v>Ignore</v>
      </c>
      <c r="M236" s="4"/>
      <c r="N236" s="111" t="str">
        <f>IF(OR(K236="Untraceable",K236="Incomplete"),"No",IF(K236="Completed","In Progress",""))</f>
        <v>No</v>
      </c>
      <c r="O236" s="107"/>
    </row>
    <row r="237" spans="1:15">
      <c r="A237" s="107"/>
      <c r="B237" s="107"/>
      <c r="C237" s="107"/>
      <c r="D237" s="81"/>
      <c r="E237" s="81"/>
      <c r="F237" s="7" t="str">
        <f>IF(AND(D237="Amina",OR(E237="Manual",E237="Assisted Manual")),A236&amp;"_AZ",IF(AND(D237="Amina",OR(E237="De-Novo Merge",E237="Assisted Merge")),A236&amp;"_SA_AZ",IF(AND(D237="Perry",OR(E237="Manual",E237="Assisted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f>
        <v/>
      </c>
      <c r="G237" s="85"/>
      <c r="H237" s="85"/>
      <c r="I237" s="107"/>
      <c r="J237" s="81" t="str">
        <f>IF(AND(NOT(OR(G237="",G237="Ø")),H237=""),"In Progress",IF(AND(NOT(OR(H237="Ø",H237="")),NOT(OR(G237="Ø",G237=""))),"Completed",IF(AND(NOT(A236=""),NOT(OR(D237="",D237="???")),G237=""),"Waiting",IF(D237="???","Waiting",""))))</f>
        <v/>
      </c>
      <c r="K237" s="107"/>
      <c r="L237" s="107"/>
      <c r="M237" s="4"/>
      <c r="N237" s="111"/>
      <c r="O237" s="107"/>
    </row>
    <row r="238" spans="1:15">
      <c r="A238" s="107" t="s">
        <v>1946</v>
      </c>
      <c r="B238" s="109" t="s">
        <v>1947</v>
      </c>
      <c r="C238" s="107"/>
      <c r="D238" s="81"/>
      <c r="E238" s="81"/>
      <c r="F238" s="7" t="str">
        <f>IF(AND(D238="Amina",OR(E238="Manual",E238="Assisted Manual")),A238&amp;"_AZ",IF(AND(D238="Amina",OR(E238="De-Novo Merge",E238="Assisted Merge")),A238&amp;"_SA_AZ",IF(AND(D238="Perry",OR(E238="Manual",E238="Assisted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f>
        <v/>
      </c>
      <c r="G238" s="85"/>
      <c r="H238" s="85"/>
      <c r="I238" s="107" t="str">
        <f>IF(AND(NOT(OR(H238="",H238="Ø")),NOT(OR(H239="",H239="Ø"))),"Needs to be Split","")</f>
        <v/>
      </c>
      <c r="J238" s="81" t="s">
        <v>1</v>
      </c>
      <c r="K238" s="107" t="str">
        <f>IF(AND(NOT(OR(H238="Ø",H238="")),I238="Split"),"In Progress",IF(AND(NOT(OR(H238="Ø",H238="")),I238="Needs to be Split"),"Waiting",IF(AND(J238="Review",J239="Review"),"Review",IF(OR(AND(J238="Review",J239="Incomplete"),AND(J238="Incomplete",J239="Review")),"Review",IF(OR(AND(J238="Untraceable",J239="Review"),AND(J238="Review",J239="Untraceable")),"Review",IF(OR(AND(J238="Review",J239="Completed"),AND(J238="Completed",J239="Review")),"Review",IF(OR(AND(J238="Other",J239="Review"),AND(J238="Review",J239="Other")),"Review",IF(OR(AND(J238="Other",J239="Incomplete"),AND(J238="Incomplete",J239="Other")),"Review",IF(OR(AND(J238="Other",J239="Untraceable"),AND(J238="Untraceable",J239="Other")),"Review",IF(OR(AND(J238="Other",J239="Completed"),AND(J238="Completed",J239="Other")),"Review",IF(AND(J238="Waiting",J239="Waiting"),"Waiting",IF(OR(AND(J238="Review",J239="Waiting"),AND(J238="Waiting",J239="Review")),"Waiting",IF(OR(AND(J238="Other",J239="Waiting"),AND(J238="Waiting",J239="Other")),"Waiting",IF(OR(AND(J238="Incomplete",J239="Waiting"),AND(J238="Waiting",J239="Incomplete")),"Waiting",IF(OR(AND(J238="Completed",J239="Waiting"),AND(J238="Waiting",J239="Completed")),"Waiting",IF(OR(J238="In Progress",J239="In Progress"),"In Progress",IF(OR(AND(J238="Completed",J239="Untraceable"),AND(J238="Untraceable",J239="Completed")),"Review",IF(OR(AND(J238="Completed",J239="Incomplete"),AND(J238="Incomplete",J239="Completed")),"Review",IF(OR(AND(J238="Incomplete",J239="Untraceable"),AND(J238="Untraceable",J239="Incomplete")),"Untraceable",IF(AND(NOT(OR(H238="Ø",H238="")),NOT(OR(H239="Ø",H239="")),I238=""),"In Progress",IF(AND(J238="Untraceable",J239="Untraceable"),"Untraceable",IF(AND(NOT(OR(H238="Ø",H238="")),NOT(OR(H239="Ø",H239="")),NOT(OR(I238="Ø",I238="",I238="Split",I238="Needs to be Split"))),"Completed",IF(AND(J238="Incomplete",J239="Incomplete"),"Incomplete",IF(AND(J238="Other",J239="Other"),"Review",IF(AND(J238="Untraceable",J239=""),"Untraceable","")))))))))))))))))))))))))</f>
        <v>Untraceable</v>
      </c>
      <c r="L238" s="107" t="str">
        <f>IF(OR(K238="Untraceable"),"Ignore",IF(OR(K238="Incomplete",K238="Completed"),"Waiting",IF(OR(K238="Waiting",K238="In Progress",K238="Review",K238="Other"),"HOLD","")))</f>
        <v>Ignore</v>
      </c>
      <c r="M238" s="4"/>
      <c r="N238" s="111" t="str">
        <f>IF(OR(K238="Untraceable",K238="Incomplete"),"No",IF(K238="Completed","In Progress",""))</f>
        <v>No</v>
      </c>
      <c r="O238" s="107"/>
    </row>
    <row r="239" spans="1:15">
      <c r="A239" s="107"/>
      <c r="B239" s="107"/>
      <c r="C239" s="107"/>
      <c r="D239" s="81"/>
      <c r="E239" s="81"/>
      <c r="F239" s="7" t="str">
        <f>IF(AND(D239="Amina",OR(E239="Manual",E239="Assisted Manual")),A238&amp;"_AZ",IF(AND(D239="Amina",OR(E239="De-Novo Merge",E239="Assisted Merge")),A238&amp;"_SA_AZ",IF(AND(D239="Perry",OR(E239="Manual",E239="Assisted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f>
        <v/>
      </c>
      <c r="G239" s="85"/>
      <c r="H239" s="85"/>
      <c r="I239" s="107"/>
      <c r="J239" s="81" t="str">
        <f>IF(AND(NOT(OR(G239="",G239="Ø")),H239=""),"In Progress",IF(AND(NOT(OR(H239="Ø",H239="")),NOT(OR(G239="Ø",G239=""))),"Completed",IF(AND(NOT(A238=""),NOT(OR(D239="",D239="???")),G239=""),"Waiting",IF(D239="???","Waiting",""))))</f>
        <v/>
      </c>
      <c r="K239" s="107"/>
      <c r="L239" s="107"/>
      <c r="M239" s="4"/>
      <c r="N239" s="111"/>
      <c r="O239" s="107"/>
    </row>
    <row r="240" spans="1:15">
      <c r="A240" s="107" t="s">
        <v>1948</v>
      </c>
      <c r="B240" s="109" t="s">
        <v>1949</v>
      </c>
      <c r="C240" s="107"/>
      <c r="D240" s="81"/>
      <c r="E240" s="81"/>
      <c r="F240" s="7" t="str">
        <f>IF(AND(D240="Amina",OR(E240="Manual",E240="Assisted Manual")),A240&amp;"_AZ",IF(AND(D240="Amina",OR(E240="De-Novo Merge",E240="Assisted Merge")),A240&amp;"_SA_AZ",IF(AND(D240="Perry",OR(E240="Manual",E240="Assisted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f>
        <v/>
      </c>
      <c r="G240" s="85"/>
      <c r="H240" s="85"/>
      <c r="I240" s="107" t="str">
        <f>IF(AND(NOT(OR(H240="",H240="Ø")),NOT(OR(H241="",H241="Ø"))),"Needs to be Split","")</f>
        <v/>
      </c>
      <c r="J240" s="81" t="s">
        <v>1</v>
      </c>
      <c r="K240" s="107" t="str">
        <f>IF(AND(NOT(OR(H240="Ø",H240="")),I240="Split"),"In Progress",IF(AND(NOT(OR(H240="Ø",H240="")),I240="Needs to be Split"),"Waiting",IF(AND(J240="Review",J241="Review"),"Review",IF(OR(AND(J240="Review",J241="Incomplete"),AND(J240="Incomplete",J241="Review")),"Review",IF(OR(AND(J240="Untraceable",J241="Review"),AND(J240="Review",J241="Untraceable")),"Review",IF(OR(AND(J240="Review",J241="Completed"),AND(J240="Completed",J241="Review")),"Review",IF(OR(AND(J240="Other",J241="Review"),AND(J240="Review",J241="Other")),"Review",IF(OR(AND(J240="Other",J241="Incomplete"),AND(J240="Incomplete",J241="Other")),"Review",IF(OR(AND(J240="Other",J241="Untraceable"),AND(J240="Untraceable",J241="Other")),"Review",IF(OR(AND(J240="Other",J241="Completed"),AND(J240="Completed",J241="Other")),"Review",IF(AND(J240="Waiting",J241="Waiting"),"Waiting",IF(OR(AND(J240="Review",J241="Waiting"),AND(J240="Waiting",J241="Review")),"Waiting",IF(OR(AND(J240="Other",J241="Waiting"),AND(J240="Waiting",J241="Other")),"Waiting",IF(OR(AND(J240="Incomplete",J241="Waiting"),AND(J240="Waiting",J241="Incomplete")),"Waiting",IF(OR(AND(J240="Completed",J241="Waiting"),AND(J240="Waiting",J241="Completed")),"Waiting",IF(OR(J240="In Progress",J241="In Progress"),"In Progress",IF(OR(AND(J240="Completed",J241="Untraceable"),AND(J240="Untraceable",J241="Completed")),"Review",IF(OR(AND(J240="Completed",J241="Incomplete"),AND(J240="Incomplete",J241="Completed")),"Review",IF(OR(AND(J240="Incomplete",J241="Untraceable"),AND(J240="Untraceable",J241="Incomplete")),"Untraceable",IF(AND(NOT(OR(H240="Ø",H240="")),NOT(OR(H241="Ø",H241="")),I240=""),"In Progress",IF(AND(J240="Untraceable",J241="Untraceable"),"Untraceable",IF(AND(NOT(OR(H240="Ø",H240="")),NOT(OR(H241="Ø",H241="")),NOT(OR(I240="Ø",I240="",I240="Split",I240="Needs to be Split"))),"Completed",IF(AND(J240="Incomplete",J241="Incomplete"),"Incomplete",IF(AND(J240="Other",J241="Other"),"Review",IF(AND(J240="Untraceable",J241=""),"Untraceable","")))))))))))))))))))))))))</f>
        <v>Untraceable</v>
      </c>
      <c r="L240" s="107" t="str">
        <f>IF(OR(K240="Untraceable"),"Ignore",IF(OR(K240="Incomplete",K240="Completed"),"Waiting",IF(OR(K240="Waiting",K240="In Progress",K240="Review",K240="Other"),"HOLD","")))</f>
        <v>Ignore</v>
      </c>
      <c r="M240" s="4"/>
      <c r="N240" s="111" t="str">
        <f>IF(OR(K240="Untraceable",K240="Incomplete"),"No",IF(K240="Completed","In Progress",""))</f>
        <v>No</v>
      </c>
      <c r="O240" s="107"/>
    </row>
    <row r="241" spans="1:15">
      <c r="A241" s="107"/>
      <c r="B241" s="107"/>
      <c r="C241" s="107"/>
      <c r="D241" s="81"/>
      <c r="E241" s="81"/>
      <c r="F241" s="7" t="str">
        <f>IF(AND(D241="Amina",OR(E241="Manual",E241="Assisted Manual")),A240&amp;"_AZ",IF(AND(D241="Amina",OR(E241="De-Novo Merge",E241="Assisted Merge")),A240&amp;"_SA_AZ",IF(AND(D241="Perry",OR(E241="Manual",E241="Assisted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f>
        <v/>
      </c>
      <c r="G241" s="85"/>
      <c r="H241" s="85"/>
      <c r="I241" s="107"/>
      <c r="J241" s="81" t="str">
        <f>IF(AND(NOT(OR(G241="",G241="Ø")),H241=""),"In Progress",IF(AND(NOT(OR(H241="Ø",H241="")),NOT(OR(G241="Ø",G241=""))),"Completed",IF(AND(NOT(A240=""),NOT(OR(D241="",D241="???")),G241=""),"Waiting",IF(D241="???","Waiting",""))))</f>
        <v/>
      </c>
      <c r="K241" s="107"/>
      <c r="L241" s="107"/>
      <c r="M241" s="4"/>
      <c r="N241" s="111"/>
      <c r="O241" s="107"/>
    </row>
    <row r="242" spans="1:15">
      <c r="A242" s="107" t="s">
        <v>1950</v>
      </c>
      <c r="B242" s="109" t="s">
        <v>1951</v>
      </c>
      <c r="C242" s="107"/>
      <c r="D242" s="81"/>
      <c r="E242" s="81"/>
      <c r="F242" s="7" t="str">
        <f>IF(AND(D242="Amina",OR(E242="Manual",E242="Assisted Manual")),A242&amp;"_AZ",IF(AND(D242="Amina",OR(E242="De-Novo Merge",E242="Assisted Merge")),A242&amp;"_SA_AZ",IF(AND(D242="Perry",OR(E242="Manual",E242="Assisted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f>
        <v/>
      </c>
      <c r="G242" s="85"/>
      <c r="H242" s="85"/>
      <c r="I242" s="107" t="str">
        <f>IF(AND(NOT(OR(H242="",H242="Ø")),NOT(OR(H243="",H243="Ø"))),"Needs to be Split","")</f>
        <v/>
      </c>
      <c r="J242" s="81" t="s">
        <v>1</v>
      </c>
      <c r="K242" s="107" t="str">
        <f>IF(AND(NOT(OR(H242="Ø",H242="")),I242="Split"),"In Progress",IF(AND(NOT(OR(H242="Ø",H242="")),I242="Needs to be Split"),"Waiting",IF(AND(J242="Review",J243="Review"),"Review",IF(OR(AND(J242="Review",J243="Incomplete"),AND(J242="Incomplete",J243="Review")),"Review",IF(OR(AND(J242="Untraceable",J243="Review"),AND(J242="Review",J243="Untraceable")),"Review",IF(OR(AND(J242="Review",J243="Completed"),AND(J242="Completed",J243="Review")),"Review",IF(OR(AND(J242="Other",J243="Review"),AND(J242="Review",J243="Other")),"Review",IF(OR(AND(J242="Other",J243="Incomplete"),AND(J242="Incomplete",J243="Other")),"Review",IF(OR(AND(J242="Other",J243="Untraceable"),AND(J242="Untraceable",J243="Other")),"Review",IF(OR(AND(J242="Other",J243="Completed"),AND(J242="Completed",J243="Other")),"Review",IF(AND(J242="Waiting",J243="Waiting"),"Waiting",IF(OR(AND(J242="Review",J243="Waiting"),AND(J242="Waiting",J243="Review")),"Waiting",IF(OR(AND(J242="Other",J243="Waiting"),AND(J242="Waiting",J243="Other")),"Waiting",IF(OR(AND(J242="Incomplete",J243="Waiting"),AND(J242="Waiting",J243="Incomplete")),"Waiting",IF(OR(AND(J242="Completed",J243="Waiting"),AND(J242="Waiting",J243="Completed")),"Waiting",IF(OR(J242="In Progress",J243="In Progress"),"In Progress",IF(OR(AND(J242="Completed",J243="Untraceable"),AND(J242="Untraceable",J243="Completed")),"Review",IF(OR(AND(J242="Completed",J243="Incomplete"),AND(J242="Incomplete",J243="Completed")),"Review",IF(OR(AND(J242="Incomplete",J243="Untraceable"),AND(J242="Untraceable",J243="Incomplete")),"Untraceable",IF(AND(NOT(OR(H242="Ø",H242="")),NOT(OR(H243="Ø",H243="")),I242=""),"In Progress",IF(AND(J242="Untraceable",J243="Untraceable"),"Untraceable",IF(AND(NOT(OR(H242="Ø",H242="")),NOT(OR(H243="Ø",H243="")),NOT(OR(I242="Ø",I242="",I242="Split",I242="Needs to be Split"))),"Completed",IF(AND(J242="Incomplete",J243="Incomplete"),"Incomplete",IF(AND(J242="Other",J243="Other"),"Review",IF(AND(J242="Untraceable",J243=""),"Untraceable","")))))))))))))))))))))))))</f>
        <v>Untraceable</v>
      </c>
      <c r="L242" s="107" t="str">
        <f>IF(OR(K242="Untraceable"),"Ignore",IF(OR(K242="Incomplete",K242="Completed"),"Waiting",IF(OR(K242="Waiting",K242="In Progress",K242="Review",K242="Other"),"HOLD","")))</f>
        <v>Ignore</v>
      </c>
      <c r="M242" s="4"/>
      <c r="N242" s="111" t="str">
        <f>IF(OR(K242="Untraceable",K242="Incomplete"),"No",IF(K242="Completed","In Progress",""))</f>
        <v>No</v>
      </c>
      <c r="O242" s="107"/>
    </row>
    <row r="243" spans="1:15">
      <c r="A243" s="107"/>
      <c r="B243" s="107"/>
      <c r="C243" s="107"/>
      <c r="D243" s="81"/>
      <c r="E243" s="81"/>
      <c r="F243" s="7" t="str">
        <f>IF(AND(D243="Amina",OR(E243="Manual",E243="Assisted Manual")),A242&amp;"_AZ",IF(AND(D243="Amina",OR(E243="De-Novo Merge",E243="Assisted Merge")),A242&amp;"_SA_AZ",IF(AND(D243="Perry",OR(E243="Manual",E243="Assisted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f>
        <v/>
      </c>
      <c r="G243" s="85"/>
      <c r="H243" s="85"/>
      <c r="I243" s="107"/>
      <c r="J243" s="81" t="str">
        <f>IF(AND(NOT(OR(G243="",G243="Ø")),H243=""),"In Progress",IF(AND(NOT(OR(H243="Ø",H243="")),NOT(OR(G243="Ø",G243=""))),"Completed",IF(AND(NOT(A242=""),NOT(OR(D243="",D243="???")),G243=""),"Waiting",IF(D243="???","Waiting",""))))</f>
        <v/>
      </c>
      <c r="K243" s="107"/>
      <c r="L243" s="107"/>
      <c r="M243" s="4"/>
      <c r="N243" s="111"/>
      <c r="O243" s="107"/>
    </row>
    <row r="244" spans="1:15">
      <c r="A244" s="107" t="s">
        <v>1952</v>
      </c>
      <c r="B244" s="109" t="s">
        <v>1953</v>
      </c>
      <c r="C244" s="107"/>
      <c r="D244" s="81"/>
      <c r="E244" s="81"/>
      <c r="F244" s="7" t="str">
        <f>IF(AND(D244="Amina",OR(E244="Manual",E244="Assisted Manual")),A244&amp;"_AZ",IF(AND(D244="Amina",OR(E244="De-Novo Merge",E244="Assisted Merge")),A244&amp;"_SA_AZ",IF(AND(D244="Perry",OR(E244="Manual",E244="Assisted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f>
        <v/>
      </c>
      <c r="G244" s="85"/>
      <c r="H244" s="85"/>
      <c r="I244" s="107" t="str">
        <f>IF(AND(NOT(OR(H244="",H244="Ø")),NOT(OR(H245="",H245="Ø"))),"Needs to be Split","")</f>
        <v/>
      </c>
      <c r="J244" s="81" t="s">
        <v>1</v>
      </c>
      <c r="K244" s="107" t="str">
        <f>IF(AND(NOT(OR(H244="Ø",H244="")),I244="Split"),"In Progress",IF(AND(NOT(OR(H244="Ø",H244="")),I244="Needs to be Split"),"Waiting",IF(AND(J244="Review",J245="Review"),"Review",IF(OR(AND(J244="Review",J245="Incomplete"),AND(J244="Incomplete",J245="Review")),"Review",IF(OR(AND(J244="Untraceable",J245="Review"),AND(J244="Review",J245="Untraceable")),"Review",IF(OR(AND(J244="Review",J245="Completed"),AND(J244="Completed",J245="Review")),"Review",IF(OR(AND(J244="Other",J245="Review"),AND(J244="Review",J245="Other")),"Review",IF(OR(AND(J244="Other",J245="Incomplete"),AND(J244="Incomplete",J245="Other")),"Review",IF(OR(AND(J244="Other",J245="Untraceable"),AND(J244="Untraceable",J245="Other")),"Review",IF(OR(AND(J244="Other",J245="Completed"),AND(J244="Completed",J245="Other")),"Review",IF(AND(J244="Waiting",J245="Waiting"),"Waiting",IF(OR(AND(J244="Review",J245="Waiting"),AND(J244="Waiting",J245="Review")),"Waiting",IF(OR(AND(J244="Other",J245="Waiting"),AND(J244="Waiting",J245="Other")),"Waiting",IF(OR(AND(J244="Incomplete",J245="Waiting"),AND(J244="Waiting",J245="Incomplete")),"Waiting",IF(OR(AND(J244="Completed",J245="Waiting"),AND(J244="Waiting",J245="Completed")),"Waiting",IF(OR(J244="In Progress",J245="In Progress"),"In Progress",IF(OR(AND(J244="Completed",J245="Untraceable"),AND(J244="Untraceable",J245="Completed")),"Review",IF(OR(AND(J244="Completed",J245="Incomplete"),AND(J244="Incomplete",J245="Completed")),"Review",IF(OR(AND(J244="Incomplete",J245="Untraceable"),AND(J244="Untraceable",J245="Incomplete")),"Untraceable",IF(AND(NOT(OR(H244="Ø",H244="")),NOT(OR(H245="Ø",H245="")),I244=""),"In Progress",IF(AND(J244="Untraceable",J245="Untraceable"),"Untraceable",IF(AND(NOT(OR(H244="Ø",H244="")),NOT(OR(H245="Ø",H245="")),NOT(OR(I244="Ø",I244="",I244="Split",I244="Needs to be Split"))),"Completed",IF(AND(J244="Incomplete",J245="Incomplete"),"Incomplete",IF(AND(J244="Other",J245="Other"),"Review",IF(AND(J244="Untraceable",J245=""),"Untraceable","")))))))))))))))))))))))))</f>
        <v>Untraceable</v>
      </c>
      <c r="L244" s="107" t="str">
        <f>IF(OR(K244="Untraceable"),"Ignore",IF(OR(K244="Incomplete",K244="Completed"),"Waiting",IF(OR(K244="Waiting",K244="In Progress",K244="Review",K244="Other"),"HOLD","")))</f>
        <v>Ignore</v>
      </c>
      <c r="M244" s="4"/>
      <c r="N244" s="111" t="str">
        <f>IF(OR(K244="Untraceable",K244="Incomplete"),"No",IF(K244="Completed","In Progress",""))</f>
        <v>No</v>
      </c>
      <c r="O244" s="107"/>
    </row>
    <row r="245" spans="1:15">
      <c r="A245" s="107"/>
      <c r="B245" s="107"/>
      <c r="C245" s="107"/>
      <c r="D245" s="81"/>
      <c r="E245" s="81"/>
      <c r="F245" s="7" t="str">
        <f>IF(AND(D245="Amina",OR(E245="Manual",E245="Assisted Manual")),A244&amp;"_AZ",IF(AND(D245="Amina",OR(E245="De-Novo Merge",E245="Assisted Merge")),A244&amp;"_SA_AZ",IF(AND(D245="Perry",OR(E245="Manual",E245="Assisted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f>
        <v/>
      </c>
      <c r="G245" s="85"/>
      <c r="H245" s="85"/>
      <c r="I245" s="107"/>
      <c r="J245" s="81" t="str">
        <f>IF(AND(NOT(OR(G245="",G245="Ø")),H245=""),"In Progress",IF(AND(NOT(OR(H245="Ø",H245="")),NOT(OR(G245="Ø",G245=""))),"Completed",IF(AND(NOT(A244=""),NOT(OR(D245="",D245="???")),G245=""),"Waiting",IF(D245="???","Waiting",""))))</f>
        <v/>
      </c>
      <c r="K245" s="107"/>
      <c r="L245" s="107"/>
      <c r="M245" s="4"/>
      <c r="N245" s="111"/>
      <c r="O245" s="107"/>
    </row>
    <row r="246" spans="1:15">
      <c r="A246" s="107" t="s">
        <v>1954</v>
      </c>
      <c r="B246" s="109" t="s">
        <v>1955</v>
      </c>
      <c r="C246" s="107"/>
      <c r="D246" s="81"/>
      <c r="E246" s="81"/>
      <c r="F246" s="7" t="str">
        <f>IF(AND(D246="Amina",OR(E246="Manual",E246="Assisted Manual")),A246&amp;"_AZ",IF(AND(D246="Amina",OR(E246="De-Novo Merge",E246="Assisted Merge")),A246&amp;"_SA_AZ",IF(AND(D246="Perry",OR(E246="Manual",E246="Assisted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f>
        <v/>
      </c>
      <c r="G246" s="85"/>
      <c r="H246" s="85"/>
      <c r="I246" s="107" t="str">
        <f>IF(AND(NOT(OR(H246="",H246="Ø")),NOT(OR(H247="",H247="Ø"))),"Needs to be Split","")</f>
        <v/>
      </c>
      <c r="J246" s="81" t="s">
        <v>1</v>
      </c>
      <c r="K246" s="107" t="str">
        <f>IF(AND(NOT(OR(H246="Ø",H246="")),I246="Split"),"In Progress",IF(AND(NOT(OR(H246="Ø",H246="")),I246="Needs to be Split"),"Waiting",IF(AND(J246="Review",J247="Review"),"Review",IF(OR(AND(J246="Review",J247="Incomplete"),AND(J246="Incomplete",J247="Review")),"Review",IF(OR(AND(J246="Untraceable",J247="Review"),AND(J246="Review",J247="Untraceable")),"Review",IF(OR(AND(J246="Review",J247="Completed"),AND(J246="Completed",J247="Review")),"Review",IF(OR(AND(J246="Other",J247="Review"),AND(J246="Review",J247="Other")),"Review",IF(OR(AND(J246="Other",J247="Incomplete"),AND(J246="Incomplete",J247="Other")),"Review",IF(OR(AND(J246="Other",J247="Untraceable"),AND(J246="Untraceable",J247="Other")),"Review",IF(OR(AND(J246="Other",J247="Completed"),AND(J246="Completed",J247="Other")),"Review",IF(AND(J246="Waiting",J247="Waiting"),"Waiting",IF(OR(AND(J246="Review",J247="Waiting"),AND(J246="Waiting",J247="Review")),"Waiting",IF(OR(AND(J246="Other",J247="Waiting"),AND(J246="Waiting",J247="Other")),"Waiting",IF(OR(AND(J246="Incomplete",J247="Waiting"),AND(J246="Waiting",J247="Incomplete")),"Waiting",IF(OR(AND(J246="Completed",J247="Waiting"),AND(J246="Waiting",J247="Completed")),"Waiting",IF(OR(J246="In Progress",J247="In Progress"),"In Progress",IF(OR(AND(J246="Completed",J247="Untraceable"),AND(J246="Untraceable",J247="Completed")),"Review",IF(OR(AND(J246="Completed",J247="Incomplete"),AND(J246="Incomplete",J247="Completed")),"Review",IF(OR(AND(J246="Incomplete",J247="Untraceable"),AND(J246="Untraceable",J247="Incomplete")),"Untraceable",IF(AND(NOT(OR(H246="Ø",H246="")),NOT(OR(H247="Ø",H247="")),I246=""),"In Progress",IF(AND(J246="Untraceable",J247="Untraceable"),"Untraceable",IF(AND(NOT(OR(H246="Ø",H246="")),NOT(OR(H247="Ø",H247="")),NOT(OR(I246="Ø",I246="",I246="Split",I246="Needs to be Split"))),"Completed",IF(AND(J246="Incomplete",J247="Incomplete"),"Incomplete",IF(AND(J246="Other",J247="Other"),"Review",IF(AND(J246="Untraceable",J247=""),"Untraceable","")))))))))))))))))))))))))</f>
        <v>Untraceable</v>
      </c>
      <c r="L246" s="107" t="str">
        <f>IF(OR(K246="Untraceable"),"Ignore",IF(OR(K246="Incomplete",K246="Completed"),"Waiting",IF(OR(K246="Waiting",K246="In Progress",K246="Review",K246="Other"),"HOLD","")))</f>
        <v>Ignore</v>
      </c>
      <c r="M246" s="4"/>
      <c r="N246" s="111" t="str">
        <f>IF(OR(K246="Untraceable",K246="Incomplete"),"No",IF(K246="Completed","In Progress",""))</f>
        <v>No</v>
      </c>
      <c r="O246" s="107"/>
    </row>
    <row r="247" spans="1:15">
      <c r="A247" s="107"/>
      <c r="B247" s="107"/>
      <c r="C247" s="107"/>
      <c r="D247" s="81"/>
      <c r="E247" s="81"/>
      <c r="F247" s="7" t="str">
        <f>IF(AND(D247="Amina",OR(E247="Manual",E247="Assisted Manual")),A246&amp;"_AZ",IF(AND(D247="Amina",OR(E247="De-Novo Merge",E247="Assisted Merge")),A246&amp;"_SA_AZ",IF(AND(D247="Perry",OR(E247="Manual",E247="Assisted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f>
        <v/>
      </c>
      <c r="G247" s="85"/>
      <c r="H247" s="85"/>
      <c r="I247" s="107"/>
      <c r="J247" s="81" t="str">
        <f>IF(AND(NOT(OR(G247="",G247="Ø")),H247=""),"In Progress",IF(AND(NOT(OR(H247="Ø",H247="")),NOT(OR(G247="Ø",G247=""))),"Completed",IF(AND(NOT(A246=""),NOT(OR(D247="",D247="???")),G247=""),"Waiting",IF(D247="???","Waiting",""))))</f>
        <v/>
      </c>
      <c r="K247" s="107"/>
      <c r="L247" s="107"/>
      <c r="M247" s="4"/>
      <c r="N247" s="111"/>
      <c r="O247" s="107"/>
    </row>
    <row r="248" spans="1:15">
      <c r="A248" s="107" t="s">
        <v>1956</v>
      </c>
      <c r="B248" s="109" t="s">
        <v>1957</v>
      </c>
      <c r="C248" s="107"/>
      <c r="D248" s="81"/>
      <c r="E248" s="81"/>
      <c r="F248" s="7" t="str">
        <f>IF(AND(D248="Amina",OR(E248="Manual",E248="Assisted Manual")),A248&amp;"_AZ",IF(AND(D248="Amina",OR(E248="De-Novo Merge",E248="Assisted Merge")),A248&amp;"_SA_AZ",IF(AND(D248="Perry",OR(E248="Manual",E248="Assisted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f>
        <v/>
      </c>
      <c r="G248" s="85"/>
      <c r="H248" s="85"/>
      <c r="I248" s="107" t="str">
        <f>IF(AND(NOT(OR(H248="",H248="Ø")),NOT(OR(H249="",H249="Ø"))),"Needs to be Split","")</f>
        <v/>
      </c>
      <c r="J248" s="81" t="s">
        <v>1</v>
      </c>
      <c r="K248" s="107" t="str">
        <f>IF(AND(NOT(OR(H248="Ø",H248="")),I248="Split"),"In Progress",IF(AND(NOT(OR(H248="Ø",H248="")),I248="Needs to be Split"),"Waiting",IF(AND(J248="Review",J249="Review"),"Review",IF(OR(AND(J248="Review",J249="Incomplete"),AND(J248="Incomplete",J249="Review")),"Review",IF(OR(AND(J248="Untraceable",J249="Review"),AND(J248="Review",J249="Untraceable")),"Review",IF(OR(AND(J248="Review",J249="Completed"),AND(J248="Completed",J249="Review")),"Review",IF(OR(AND(J248="Other",J249="Review"),AND(J248="Review",J249="Other")),"Review",IF(OR(AND(J248="Other",J249="Incomplete"),AND(J248="Incomplete",J249="Other")),"Review",IF(OR(AND(J248="Other",J249="Untraceable"),AND(J248="Untraceable",J249="Other")),"Review",IF(OR(AND(J248="Other",J249="Completed"),AND(J248="Completed",J249="Other")),"Review",IF(AND(J248="Waiting",J249="Waiting"),"Waiting",IF(OR(AND(J248="Review",J249="Waiting"),AND(J248="Waiting",J249="Review")),"Waiting",IF(OR(AND(J248="Other",J249="Waiting"),AND(J248="Waiting",J249="Other")),"Waiting",IF(OR(AND(J248="Incomplete",J249="Waiting"),AND(J248="Waiting",J249="Incomplete")),"Waiting",IF(OR(AND(J248="Completed",J249="Waiting"),AND(J248="Waiting",J249="Completed")),"Waiting",IF(OR(J248="In Progress",J249="In Progress"),"In Progress",IF(OR(AND(J248="Completed",J249="Untraceable"),AND(J248="Untraceable",J249="Completed")),"Review",IF(OR(AND(J248="Completed",J249="Incomplete"),AND(J248="Incomplete",J249="Completed")),"Review",IF(OR(AND(J248="Incomplete",J249="Untraceable"),AND(J248="Untraceable",J249="Incomplete")),"Untraceable",IF(AND(NOT(OR(H248="Ø",H248="")),NOT(OR(H249="Ø",H249="")),I248=""),"In Progress",IF(AND(J248="Untraceable",J249="Untraceable"),"Untraceable",IF(AND(NOT(OR(H248="Ø",H248="")),NOT(OR(H249="Ø",H249="")),NOT(OR(I248="Ø",I248="",I248="Split",I248="Needs to be Split"))),"Completed",IF(AND(J248="Incomplete",J249="Incomplete"),"Incomplete",IF(AND(J248="Other",J249="Other"),"Review",IF(AND(J248="Untraceable",J249=""),"Untraceable","")))))))))))))))))))))))))</f>
        <v>Untraceable</v>
      </c>
      <c r="L248" s="107" t="str">
        <f>IF(OR(K248="Untraceable"),"Ignore",IF(OR(K248="Incomplete",K248="Completed"),"Waiting",IF(OR(K248="Waiting",K248="In Progress",K248="Review",K248="Other"),"HOLD","")))</f>
        <v>Ignore</v>
      </c>
      <c r="M248" s="4"/>
      <c r="N248" s="111" t="str">
        <f>IF(OR(K248="Untraceable",K248="Incomplete"),"No",IF(K248="Completed","In Progress",""))</f>
        <v>No</v>
      </c>
      <c r="O248" s="107"/>
    </row>
    <row r="249" spans="1:15">
      <c r="A249" s="107"/>
      <c r="B249" s="107"/>
      <c r="C249" s="107"/>
      <c r="D249" s="81"/>
      <c r="E249" s="81"/>
      <c r="F249" s="7" t="str">
        <f>IF(AND(D249="Amina",OR(E249="Manual",E249="Assisted Manual")),A248&amp;"_AZ",IF(AND(D249="Amina",OR(E249="De-Novo Merge",E249="Assisted Merge")),A248&amp;"_SA_AZ",IF(AND(D249="Perry",OR(E249="Manual",E249="Assisted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f>
        <v/>
      </c>
      <c r="G249" s="85"/>
      <c r="H249" s="85"/>
      <c r="I249" s="107"/>
      <c r="J249" s="81" t="str">
        <f>IF(AND(NOT(OR(G249="",G249="Ø")),H249=""),"In Progress",IF(AND(NOT(OR(H249="Ø",H249="")),NOT(OR(G249="Ø",G249=""))),"Completed",IF(AND(NOT(A248=""),NOT(OR(D249="",D249="???")),G249=""),"Waiting",IF(D249="???","Waiting",""))))</f>
        <v/>
      </c>
      <c r="K249" s="107"/>
      <c r="L249" s="107"/>
      <c r="M249" s="4"/>
      <c r="N249" s="111"/>
      <c r="O249" s="107"/>
    </row>
    <row r="250" spans="1:15">
      <c r="A250" s="107" t="s">
        <v>1958</v>
      </c>
      <c r="B250" s="109" t="s">
        <v>1959</v>
      </c>
      <c r="C250" s="107"/>
      <c r="D250" s="81"/>
      <c r="E250" s="81"/>
      <c r="F250" s="7" t="str">
        <f>IF(AND(D250="Amina",OR(E250="Manual",E250="Assisted Manual")),A250&amp;"_AZ",IF(AND(D250="Amina",OR(E250="De-Novo Merge",E250="Assisted Merge")),A250&amp;"_SA_AZ",IF(AND(D250="Perry",OR(E250="Manual",E250="Assisted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f>
        <v/>
      </c>
      <c r="G250" s="85"/>
      <c r="H250" s="85"/>
      <c r="I250" s="107" t="str">
        <f>IF(AND(NOT(OR(H250="",H250="Ø")),NOT(OR(H251="",H251="Ø"))),"Needs to be Split","")</f>
        <v/>
      </c>
      <c r="J250" s="81" t="s">
        <v>1</v>
      </c>
      <c r="K250" s="107" t="str">
        <f>IF(AND(NOT(OR(H250="Ø",H250="")),I250="Split"),"In Progress",IF(AND(NOT(OR(H250="Ø",H250="")),I250="Needs to be Split"),"Waiting",IF(AND(J250="Review",J251="Review"),"Review",IF(OR(AND(J250="Review",J251="Incomplete"),AND(J250="Incomplete",J251="Review")),"Review",IF(OR(AND(J250="Untraceable",J251="Review"),AND(J250="Review",J251="Untraceable")),"Review",IF(OR(AND(J250="Review",J251="Completed"),AND(J250="Completed",J251="Review")),"Review",IF(OR(AND(J250="Other",J251="Review"),AND(J250="Review",J251="Other")),"Review",IF(OR(AND(J250="Other",J251="Incomplete"),AND(J250="Incomplete",J251="Other")),"Review",IF(OR(AND(J250="Other",J251="Untraceable"),AND(J250="Untraceable",J251="Other")),"Review",IF(OR(AND(J250="Other",J251="Completed"),AND(J250="Completed",J251="Other")),"Review",IF(AND(J250="Waiting",J251="Waiting"),"Waiting",IF(OR(AND(J250="Review",J251="Waiting"),AND(J250="Waiting",J251="Review")),"Waiting",IF(OR(AND(J250="Other",J251="Waiting"),AND(J250="Waiting",J251="Other")),"Waiting",IF(OR(AND(J250="Incomplete",J251="Waiting"),AND(J250="Waiting",J251="Incomplete")),"Waiting",IF(OR(AND(J250="Completed",J251="Waiting"),AND(J250="Waiting",J251="Completed")),"Waiting",IF(OR(J250="In Progress",J251="In Progress"),"In Progress",IF(OR(AND(J250="Completed",J251="Untraceable"),AND(J250="Untraceable",J251="Completed")),"Review",IF(OR(AND(J250="Completed",J251="Incomplete"),AND(J250="Incomplete",J251="Completed")),"Review",IF(OR(AND(J250="Incomplete",J251="Untraceable"),AND(J250="Untraceable",J251="Incomplete")),"Untraceable",IF(AND(NOT(OR(H250="Ø",H250="")),NOT(OR(H251="Ø",H251="")),I250=""),"In Progress",IF(AND(J250="Untraceable",J251="Untraceable"),"Untraceable",IF(AND(NOT(OR(H250="Ø",H250="")),NOT(OR(H251="Ø",H251="")),NOT(OR(I250="Ø",I250="",I250="Split",I250="Needs to be Split"))),"Completed",IF(AND(J250="Incomplete",J251="Incomplete"),"Incomplete",IF(AND(J250="Other",J251="Other"),"Review",IF(AND(J250="Untraceable",J251=""),"Untraceable","")))))))))))))))))))))))))</f>
        <v>Untraceable</v>
      </c>
      <c r="L250" s="107" t="str">
        <f>IF(OR(K250="Untraceable"),"Ignore",IF(OR(K250="Incomplete",K250="Completed"),"Waiting",IF(OR(K250="Waiting",K250="In Progress",K250="Review",K250="Other"),"HOLD","")))</f>
        <v>Ignore</v>
      </c>
      <c r="M250" s="4"/>
      <c r="N250" s="111" t="str">
        <f>IF(OR(K250="Untraceable",K250="Incomplete"),"No",IF(K250="Completed","In Progress",""))</f>
        <v>No</v>
      </c>
      <c r="O250" s="107"/>
    </row>
    <row r="251" spans="1:15">
      <c r="A251" s="107"/>
      <c r="B251" s="107"/>
      <c r="C251" s="107"/>
      <c r="D251" s="81"/>
      <c r="E251" s="81"/>
      <c r="F251" s="7" t="str">
        <f>IF(AND(D251="Amina",OR(E251="Manual",E251="Assisted Manual")),A250&amp;"_AZ",IF(AND(D251="Amina",OR(E251="De-Novo Merge",E251="Assisted Merge")),A250&amp;"_SA_AZ",IF(AND(D251="Perry",OR(E251="Manual",E251="Assisted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f>
        <v/>
      </c>
      <c r="G251" s="85"/>
      <c r="H251" s="85"/>
      <c r="I251" s="107"/>
      <c r="J251" s="81" t="str">
        <f>IF(AND(NOT(OR(G251="",G251="Ø")),H251=""),"In Progress",IF(AND(NOT(OR(H251="Ø",H251="")),NOT(OR(G251="Ø",G251=""))),"Completed",IF(AND(NOT(A250=""),NOT(OR(D251="",D251="???")),G251=""),"Waiting",IF(D251="???","Waiting",""))))</f>
        <v/>
      </c>
      <c r="K251" s="107"/>
      <c r="L251" s="107"/>
      <c r="M251" s="4"/>
      <c r="N251" s="111"/>
      <c r="O251" s="107"/>
    </row>
    <row r="252" spans="1:15">
      <c r="A252" s="107" t="s">
        <v>1960</v>
      </c>
      <c r="B252" s="109" t="s">
        <v>1961</v>
      </c>
      <c r="C252" s="107"/>
      <c r="D252" s="81"/>
      <c r="E252" s="81"/>
      <c r="F252" s="7" t="str">
        <f>IF(AND(D252="Amina",OR(E252="Manual",E252="Assisted Manual")),A252&amp;"_AZ",IF(AND(D252="Amina",OR(E252="De-Novo Merge",E252="Assisted Merge")),A252&amp;"_SA_AZ",IF(AND(D252="Perry",OR(E252="Manual",E252="Assisted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f>
        <v/>
      </c>
      <c r="G252" s="85"/>
      <c r="H252" s="85"/>
      <c r="I252" s="107" t="str">
        <f>IF(AND(NOT(OR(H252="",H252="Ø")),NOT(OR(H253="",H253="Ø"))),"Needs to be Split","")</f>
        <v/>
      </c>
      <c r="J252" s="81" t="s">
        <v>1</v>
      </c>
      <c r="K252" s="107" t="str">
        <f>IF(AND(NOT(OR(H252="Ø",H252="")),I252="Split"),"In Progress",IF(AND(NOT(OR(H252="Ø",H252="")),I252="Needs to be Split"),"Waiting",IF(AND(J252="Review",J253="Review"),"Review",IF(OR(AND(J252="Review",J253="Incomplete"),AND(J252="Incomplete",J253="Review")),"Review",IF(OR(AND(J252="Untraceable",J253="Review"),AND(J252="Review",J253="Untraceable")),"Review",IF(OR(AND(J252="Review",J253="Completed"),AND(J252="Completed",J253="Review")),"Review",IF(OR(AND(J252="Other",J253="Review"),AND(J252="Review",J253="Other")),"Review",IF(OR(AND(J252="Other",J253="Incomplete"),AND(J252="Incomplete",J253="Other")),"Review",IF(OR(AND(J252="Other",J253="Untraceable"),AND(J252="Untraceable",J253="Other")),"Review",IF(OR(AND(J252="Other",J253="Completed"),AND(J252="Completed",J253="Other")),"Review",IF(AND(J252="Waiting",J253="Waiting"),"Waiting",IF(OR(AND(J252="Review",J253="Waiting"),AND(J252="Waiting",J253="Review")),"Waiting",IF(OR(AND(J252="Other",J253="Waiting"),AND(J252="Waiting",J253="Other")),"Waiting",IF(OR(AND(J252="Incomplete",J253="Waiting"),AND(J252="Waiting",J253="Incomplete")),"Waiting",IF(OR(AND(J252="Completed",J253="Waiting"),AND(J252="Waiting",J253="Completed")),"Waiting",IF(OR(J252="In Progress",J253="In Progress"),"In Progress",IF(OR(AND(J252="Completed",J253="Untraceable"),AND(J252="Untraceable",J253="Completed")),"Review",IF(OR(AND(J252="Completed",J253="Incomplete"),AND(J252="Incomplete",J253="Completed")),"Review",IF(OR(AND(J252="Incomplete",J253="Untraceable"),AND(J252="Untraceable",J253="Incomplete")),"Untraceable",IF(AND(NOT(OR(H252="Ø",H252="")),NOT(OR(H253="Ø",H253="")),I252=""),"In Progress",IF(AND(J252="Untraceable",J253="Untraceable"),"Untraceable",IF(AND(NOT(OR(H252="Ø",H252="")),NOT(OR(H253="Ø",H253="")),NOT(OR(I252="Ø",I252="",I252="Split",I252="Needs to be Split"))),"Completed",IF(AND(J252="Incomplete",J253="Incomplete"),"Incomplete",IF(AND(J252="Other",J253="Other"),"Review",IF(AND(J252="Untraceable",J253=""),"Untraceable","")))))))))))))))))))))))))</f>
        <v>Untraceable</v>
      </c>
      <c r="L252" s="107" t="str">
        <f>IF(OR(K252="Untraceable"),"Ignore",IF(OR(K252="Incomplete",K252="Completed"),"Waiting",IF(OR(K252="Waiting",K252="In Progress",K252="Review",K252="Other"),"HOLD","")))</f>
        <v>Ignore</v>
      </c>
      <c r="M252" s="4"/>
      <c r="N252" s="111" t="str">
        <f>IF(OR(K252="Untraceable",K252="Incomplete"),"No",IF(K252="Completed","In Progress",""))</f>
        <v>No</v>
      </c>
      <c r="O252" s="107"/>
    </row>
    <row r="253" spans="1:15">
      <c r="A253" s="107"/>
      <c r="B253" s="107"/>
      <c r="C253" s="107"/>
      <c r="D253" s="81"/>
      <c r="E253" s="81"/>
      <c r="F253" s="7" t="str">
        <f>IF(AND(D253="Amina",OR(E253="Manual",E253="Assisted Manual")),A252&amp;"_AZ",IF(AND(D253="Amina",OR(E253="De-Novo Merge",E253="Assisted Merge")),A252&amp;"_SA_AZ",IF(AND(D253="Perry",OR(E253="Manual",E253="Assisted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f>
        <v/>
      </c>
      <c r="G253" s="85"/>
      <c r="H253" s="85"/>
      <c r="I253" s="107"/>
      <c r="J253" s="81" t="str">
        <f>IF(AND(NOT(OR(G253="",G253="Ø")),H253=""),"In Progress",IF(AND(NOT(OR(H253="Ø",H253="")),NOT(OR(G253="Ø",G253=""))),"Completed",IF(AND(NOT(A252=""),NOT(OR(D253="",D253="???")),G253=""),"Waiting",IF(D253="???","Waiting",""))))</f>
        <v/>
      </c>
      <c r="K253" s="107"/>
      <c r="L253" s="107"/>
      <c r="M253" s="4"/>
      <c r="N253" s="111"/>
      <c r="O253" s="107"/>
    </row>
    <row r="254" spans="1:15">
      <c r="A254" s="107" t="s">
        <v>1962</v>
      </c>
      <c r="B254" s="109" t="s">
        <v>1963</v>
      </c>
      <c r="C254" s="107"/>
      <c r="D254" s="81"/>
      <c r="E254" s="81"/>
      <c r="F254" s="7" t="str">
        <f>IF(AND(D254="Amina",OR(E254="Manual",E254="Assisted Manual")),A254&amp;"_AZ",IF(AND(D254="Amina",OR(E254="De-Novo Merge",E254="Assisted Merge")),A254&amp;"_SA_AZ",IF(AND(D254="Perry",OR(E254="Manual",E254="Assisted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f>
        <v/>
      </c>
      <c r="G254" s="85"/>
      <c r="H254" s="85"/>
      <c r="I254" s="107" t="str">
        <f>IF(AND(NOT(OR(H254="",H254="Ø")),NOT(OR(H255="",H255="Ø"))),"Needs to be Split","")</f>
        <v/>
      </c>
      <c r="J254" s="81" t="s">
        <v>1</v>
      </c>
      <c r="K254" s="107" t="str">
        <f>IF(AND(NOT(OR(H254="Ø",H254="")),I254="Split"),"In Progress",IF(AND(NOT(OR(H254="Ø",H254="")),I254="Needs to be Split"),"Waiting",IF(AND(J254="Review",J255="Review"),"Review",IF(OR(AND(J254="Review",J255="Incomplete"),AND(J254="Incomplete",J255="Review")),"Review",IF(OR(AND(J254="Untraceable",J255="Review"),AND(J254="Review",J255="Untraceable")),"Review",IF(OR(AND(J254="Review",J255="Completed"),AND(J254="Completed",J255="Review")),"Review",IF(OR(AND(J254="Other",J255="Review"),AND(J254="Review",J255="Other")),"Review",IF(OR(AND(J254="Other",J255="Incomplete"),AND(J254="Incomplete",J255="Other")),"Review",IF(OR(AND(J254="Other",J255="Untraceable"),AND(J254="Untraceable",J255="Other")),"Review",IF(OR(AND(J254="Other",J255="Completed"),AND(J254="Completed",J255="Other")),"Review",IF(AND(J254="Waiting",J255="Waiting"),"Waiting",IF(OR(AND(J254="Review",J255="Waiting"),AND(J254="Waiting",J255="Review")),"Waiting",IF(OR(AND(J254="Other",J255="Waiting"),AND(J254="Waiting",J255="Other")),"Waiting",IF(OR(AND(J254="Incomplete",J255="Waiting"),AND(J254="Waiting",J255="Incomplete")),"Waiting",IF(OR(AND(J254="Completed",J255="Waiting"),AND(J254="Waiting",J255="Completed")),"Waiting",IF(OR(J254="In Progress",J255="In Progress"),"In Progress",IF(OR(AND(J254="Completed",J255="Untraceable"),AND(J254="Untraceable",J255="Completed")),"Review",IF(OR(AND(J254="Completed",J255="Incomplete"),AND(J254="Incomplete",J255="Completed")),"Review",IF(OR(AND(J254="Incomplete",J255="Untraceable"),AND(J254="Untraceable",J255="Incomplete")),"Untraceable",IF(AND(NOT(OR(H254="Ø",H254="")),NOT(OR(H255="Ø",H255="")),I254=""),"In Progress",IF(AND(J254="Untraceable",J255="Untraceable"),"Untraceable",IF(AND(NOT(OR(H254="Ø",H254="")),NOT(OR(H255="Ø",H255="")),NOT(OR(I254="Ø",I254="",I254="Split",I254="Needs to be Split"))),"Completed",IF(AND(J254="Incomplete",J255="Incomplete"),"Incomplete",IF(AND(J254="Other",J255="Other"),"Review",IF(AND(J254="Untraceable",J255=""),"Untraceable","")))))))))))))))))))))))))</f>
        <v>Untraceable</v>
      </c>
      <c r="L254" s="107" t="str">
        <f>IF(OR(K254="Untraceable"),"Ignore",IF(OR(K254="Incomplete",K254="Completed"),"Waiting",IF(OR(K254="Waiting",K254="In Progress",K254="Review",K254="Other"),"HOLD","")))</f>
        <v>Ignore</v>
      </c>
      <c r="M254" s="4"/>
      <c r="N254" s="111" t="str">
        <f>IF(OR(K254="Untraceable",K254="Incomplete"),"No",IF(K254="Completed","In Progress",""))</f>
        <v>No</v>
      </c>
      <c r="O254" s="107"/>
    </row>
    <row r="255" spans="1:15">
      <c r="A255" s="107"/>
      <c r="B255" s="107"/>
      <c r="C255" s="107"/>
      <c r="D255" s="81"/>
      <c r="E255" s="81"/>
      <c r="F255" s="7" t="str">
        <f>IF(AND(D255="Amina",OR(E255="Manual",E255="Assisted Manual")),A254&amp;"_AZ",IF(AND(D255="Amina",OR(E255="De-Novo Merge",E255="Assisted Merge")),A254&amp;"_SA_AZ",IF(AND(D255="Perry",OR(E255="Manual",E255="Assisted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f>
        <v/>
      </c>
      <c r="G255" s="85"/>
      <c r="H255" s="85"/>
      <c r="I255" s="107"/>
      <c r="J255" s="81" t="str">
        <f>IF(AND(NOT(OR(G255="",G255="Ø")),H255=""),"In Progress",IF(AND(NOT(OR(H255="Ø",H255="")),NOT(OR(G255="Ø",G255=""))),"Completed",IF(AND(NOT(A254=""),NOT(OR(D255="",D255="???")),G255=""),"Waiting",IF(D255="???","Waiting",""))))</f>
        <v/>
      </c>
      <c r="K255" s="107"/>
      <c r="L255" s="107"/>
      <c r="M255" s="4"/>
      <c r="N255" s="111"/>
      <c r="O255" s="107"/>
    </row>
    <row r="256" spans="1:15">
      <c r="A256" s="107" t="s">
        <v>1964</v>
      </c>
      <c r="B256" s="109" t="s">
        <v>1965</v>
      </c>
      <c r="C256" s="107"/>
      <c r="D256" s="81"/>
      <c r="E256" s="81"/>
      <c r="F256" s="7" t="str">
        <f>IF(AND(D256="Amina",OR(E256="Manual",E256="Assisted Manual")),A256&amp;"_AZ",IF(AND(D256="Amina",OR(E256="De-Novo Merge",E256="Assisted Merge")),A256&amp;"_SA_AZ",IF(AND(D256="Perry",OR(E256="Manual",E256="Assisted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f>
        <v/>
      </c>
      <c r="G256" s="85"/>
      <c r="H256" s="85"/>
      <c r="I256" s="107" t="str">
        <f>IF(AND(NOT(OR(H256="",H256="Ø")),NOT(OR(H257="",H257="Ø"))),"Needs to be Split","")</f>
        <v/>
      </c>
      <c r="J256" s="81" t="s">
        <v>1</v>
      </c>
      <c r="K256" s="107" t="str">
        <f>IF(AND(NOT(OR(H256="Ø",H256="")),I256="Split"),"In Progress",IF(AND(NOT(OR(H256="Ø",H256="")),I256="Needs to be Split"),"Waiting",IF(AND(J256="Review",J257="Review"),"Review",IF(OR(AND(J256="Review",J257="Incomplete"),AND(J256="Incomplete",J257="Review")),"Review",IF(OR(AND(J256="Untraceable",J257="Review"),AND(J256="Review",J257="Untraceable")),"Review",IF(OR(AND(J256="Review",J257="Completed"),AND(J256="Completed",J257="Review")),"Review",IF(OR(AND(J256="Other",J257="Review"),AND(J256="Review",J257="Other")),"Review",IF(OR(AND(J256="Other",J257="Incomplete"),AND(J256="Incomplete",J257="Other")),"Review",IF(OR(AND(J256="Other",J257="Untraceable"),AND(J256="Untraceable",J257="Other")),"Review",IF(OR(AND(J256="Other",J257="Completed"),AND(J256="Completed",J257="Other")),"Review",IF(AND(J256="Waiting",J257="Waiting"),"Waiting",IF(OR(AND(J256="Review",J257="Waiting"),AND(J256="Waiting",J257="Review")),"Waiting",IF(OR(AND(J256="Other",J257="Waiting"),AND(J256="Waiting",J257="Other")),"Waiting",IF(OR(AND(J256="Incomplete",J257="Waiting"),AND(J256="Waiting",J257="Incomplete")),"Waiting",IF(OR(AND(J256="Completed",J257="Waiting"),AND(J256="Waiting",J257="Completed")),"Waiting",IF(OR(J256="In Progress",J257="In Progress"),"In Progress",IF(OR(AND(J256="Completed",J257="Untraceable"),AND(J256="Untraceable",J257="Completed")),"Review",IF(OR(AND(J256="Completed",J257="Incomplete"),AND(J256="Incomplete",J257="Completed")),"Review",IF(OR(AND(J256="Incomplete",J257="Untraceable"),AND(J256="Untraceable",J257="Incomplete")),"Untraceable",IF(AND(NOT(OR(H256="Ø",H256="")),NOT(OR(H257="Ø",H257="")),I256=""),"In Progress",IF(AND(J256="Untraceable",J257="Untraceable"),"Untraceable",IF(AND(NOT(OR(H256="Ø",H256="")),NOT(OR(H257="Ø",H257="")),NOT(OR(I256="Ø",I256="",I256="Split",I256="Needs to be Split"))),"Completed",IF(AND(J256="Incomplete",J257="Incomplete"),"Incomplete",IF(AND(J256="Other",J257="Other"),"Review",IF(AND(J256="Untraceable",J257=""),"Untraceable","")))))))))))))))))))))))))</f>
        <v>Untraceable</v>
      </c>
      <c r="L256" s="107" t="str">
        <f>IF(OR(K256="Untraceable"),"Ignore",IF(OR(K256="Incomplete",K256="Completed"),"Waiting",IF(OR(K256="Waiting",K256="In Progress",K256="Review",K256="Other"),"HOLD","")))</f>
        <v>Ignore</v>
      </c>
      <c r="M256" s="4"/>
      <c r="N256" s="111" t="str">
        <f>IF(OR(K256="Untraceable",K256="Incomplete"),"No",IF(K256="Completed","In Progress",""))</f>
        <v>No</v>
      </c>
      <c r="O256" s="107"/>
    </row>
    <row r="257" spans="1:15">
      <c r="A257" s="107"/>
      <c r="B257" s="107"/>
      <c r="C257" s="107"/>
      <c r="D257" s="81"/>
      <c r="E257" s="81"/>
      <c r="F257" s="7" t="str">
        <f>IF(AND(D257="Amina",OR(E257="Manual",E257="Assisted Manual")),A256&amp;"_AZ",IF(AND(D257="Amina",OR(E257="De-Novo Merge",E257="Assisted Merge")),A256&amp;"_SA_AZ",IF(AND(D257="Perry",OR(E257="Manual",E257="Assisted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f>
        <v/>
      </c>
      <c r="G257" s="85"/>
      <c r="H257" s="85"/>
      <c r="I257" s="107"/>
      <c r="J257" s="81" t="str">
        <f>IF(AND(NOT(OR(G257="",G257="Ø")),H257=""),"In Progress",IF(AND(NOT(OR(H257="Ø",H257="")),NOT(OR(G257="Ø",G257=""))),"Completed",IF(AND(NOT(A256=""),NOT(OR(D257="",D257="???")),G257=""),"Waiting",IF(D257="???","Waiting",""))))</f>
        <v/>
      </c>
      <c r="K257" s="107"/>
      <c r="L257" s="107"/>
      <c r="M257" s="4"/>
      <c r="N257" s="111"/>
      <c r="O257" s="107"/>
    </row>
    <row r="258" spans="1:15">
      <c r="A258" s="107" t="s">
        <v>1966</v>
      </c>
      <c r="B258" s="109" t="s">
        <v>1967</v>
      </c>
      <c r="C258" s="107"/>
      <c r="D258" s="81"/>
      <c r="E258" s="81"/>
      <c r="F258" s="7" t="str">
        <f>IF(AND(D258="Amina",OR(E258="Manual",E258="Assisted Manual")),A258&amp;"_AZ",IF(AND(D258="Amina",OR(E258="De-Novo Merge",E258="Assisted Merge")),A258&amp;"_SA_AZ",IF(AND(D258="Perry",OR(E258="Manual",E258="Assisted Manual")),A258&amp;"_PB",IF(AND(D258="Perry",OR(E258="De-Novo Merge",E258="Assisted Merge")),A258&amp;"_SA_PB",IF(AND(D258="Gina",OR(E258="Manual",E258="Assisted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f>
        <v/>
      </c>
      <c r="G258" s="85"/>
      <c r="H258" s="85"/>
      <c r="I258" s="107" t="str">
        <f>IF(AND(NOT(OR(H258="",H258="Ø")),NOT(OR(H259="",H259="Ø"))),"Needs to be Split","")</f>
        <v/>
      </c>
      <c r="J258" s="81" t="s">
        <v>1</v>
      </c>
      <c r="K258" s="107" t="str">
        <f>IF(AND(NOT(OR(H258="Ø",H258="")),I258="Split"),"In Progress",IF(AND(NOT(OR(H258="Ø",H258="")),I258="Needs to be Split"),"Waiting",IF(AND(J258="Review",J259="Review"),"Review",IF(OR(AND(J258="Review",J259="Incomplete"),AND(J258="Incomplete",J259="Review")),"Review",IF(OR(AND(J258="Untraceable",J259="Review"),AND(J258="Review",J259="Untraceable")),"Review",IF(OR(AND(J258="Review",J259="Completed"),AND(J258="Completed",J259="Review")),"Review",IF(OR(AND(J258="Other",J259="Review"),AND(J258="Review",J259="Other")),"Review",IF(OR(AND(J258="Other",J259="Incomplete"),AND(J258="Incomplete",J259="Other")),"Review",IF(OR(AND(J258="Other",J259="Untraceable"),AND(J258="Untraceable",J259="Other")),"Review",IF(OR(AND(J258="Other",J259="Completed"),AND(J258="Completed",J259="Other")),"Review",IF(AND(J258="Waiting",J259="Waiting"),"Waiting",IF(OR(AND(J258="Review",J259="Waiting"),AND(J258="Waiting",J259="Review")),"Waiting",IF(OR(AND(J258="Other",J259="Waiting"),AND(J258="Waiting",J259="Other")),"Waiting",IF(OR(AND(J258="Incomplete",J259="Waiting"),AND(J258="Waiting",J259="Incomplete")),"Waiting",IF(OR(AND(J258="Completed",J259="Waiting"),AND(J258="Waiting",J259="Completed")),"Waiting",IF(OR(J258="In Progress",J259="In Progress"),"In Progress",IF(OR(AND(J258="Completed",J259="Untraceable"),AND(J258="Untraceable",J259="Completed")),"Review",IF(OR(AND(J258="Completed",J259="Incomplete"),AND(J258="Incomplete",J259="Completed")),"Review",IF(OR(AND(J258="Incomplete",J259="Untraceable"),AND(J258="Untraceable",J259="Incomplete")),"Untraceable",IF(AND(NOT(OR(H258="Ø",H258="")),NOT(OR(H259="Ø",H259="")),I258=""),"In Progress",IF(AND(J258="Untraceable",J259="Untraceable"),"Untraceable",IF(AND(NOT(OR(H258="Ø",H258="")),NOT(OR(H259="Ø",H259="")),NOT(OR(I258="Ø",I258="",I258="Split",I258="Needs to be Split"))),"Completed",IF(AND(J258="Incomplete",J259="Incomplete"),"Incomplete",IF(AND(J258="Other",J259="Other"),"Review",IF(AND(J258="Untraceable",J259=""),"Untraceable","")))))))))))))))))))))))))</f>
        <v>Untraceable</v>
      </c>
      <c r="L258" s="107" t="str">
        <f>IF(OR(K258="Untraceable"),"Ignore",IF(OR(K258="Incomplete",K258="Completed"),"Waiting",IF(OR(K258="Waiting",K258="In Progress",K258="Review",K258="Other"),"HOLD","")))</f>
        <v>Ignore</v>
      </c>
      <c r="M258" s="4"/>
      <c r="N258" s="111" t="str">
        <f>IF(OR(K258="Untraceable",K258="Incomplete"),"No",IF(K258="Completed","In Progress",""))</f>
        <v>No</v>
      </c>
      <c r="O258" s="107"/>
    </row>
    <row r="259" spans="1:15">
      <c r="A259" s="107"/>
      <c r="B259" s="107"/>
      <c r="C259" s="107"/>
      <c r="D259" s="81"/>
      <c r="E259" s="81"/>
      <c r="F259" s="7" t="str">
        <f>IF(AND(D259="Amina",OR(E259="Manual",E259="Assisted Manual")),A258&amp;"_AZ",IF(AND(D259="Amina",OR(E259="De-Novo Merge",E259="Assisted Merge")),A258&amp;"_SA_AZ",IF(AND(D259="Perry",OR(E259="Manual",E259="Assisted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f>
        <v/>
      </c>
      <c r="G259" s="85"/>
      <c r="H259" s="85"/>
      <c r="I259" s="107"/>
      <c r="J259" s="81" t="str">
        <f>IF(AND(NOT(OR(G259="",G259="Ø")),H259=""),"In Progress",IF(AND(NOT(OR(H259="Ø",H259="")),NOT(OR(G259="Ø",G259=""))),"Completed",IF(AND(NOT(A258=""),NOT(OR(D259="",D259="???")),G259=""),"Waiting",IF(D259="???","Waiting",""))))</f>
        <v/>
      </c>
      <c r="K259" s="107"/>
      <c r="L259" s="107"/>
      <c r="M259" s="4"/>
      <c r="N259" s="111"/>
      <c r="O259" s="107"/>
    </row>
    <row r="260" spans="1:15">
      <c r="A260" s="107" t="s">
        <v>1968</v>
      </c>
      <c r="B260" s="109" t="s">
        <v>1969</v>
      </c>
      <c r="C260" s="107"/>
      <c r="D260" s="81"/>
      <c r="E260" s="81"/>
      <c r="F260" s="7" t="str">
        <f>IF(AND(D260="Amina",OR(E260="Manual",E260="Assisted Manual")),A260&amp;"_AZ",IF(AND(D260="Amina",OR(E260="De-Novo Merge",E260="Assisted Merge")),A260&amp;"_SA_AZ",IF(AND(D260="Perry",OR(E260="Manual",E260="Assisted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f>
        <v/>
      </c>
      <c r="G260" s="85"/>
      <c r="H260" s="85"/>
      <c r="I260" s="107" t="str">
        <f>IF(AND(NOT(OR(H260="",H260="Ø")),NOT(OR(H261="",H261="Ø"))),"Needs to be Split","")</f>
        <v/>
      </c>
      <c r="J260" s="81" t="s">
        <v>1</v>
      </c>
      <c r="K260" s="107" t="str">
        <f>IF(AND(NOT(OR(H260="Ø",H260="")),I260="Split"),"In Progress",IF(AND(NOT(OR(H260="Ø",H260="")),I260="Needs to be Split"),"Waiting",IF(AND(J260="Review",J261="Review"),"Review",IF(OR(AND(J260="Review",J261="Incomplete"),AND(J260="Incomplete",J261="Review")),"Review",IF(OR(AND(J260="Untraceable",J261="Review"),AND(J260="Review",J261="Untraceable")),"Review",IF(OR(AND(J260="Review",J261="Completed"),AND(J260="Completed",J261="Review")),"Review",IF(OR(AND(J260="Other",J261="Review"),AND(J260="Review",J261="Other")),"Review",IF(OR(AND(J260="Other",J261="Incomplete"),AND(J260="Incomplete",J261="Other")),"Review",IF(OR(AND(J260="Other",J261="Untraceable"),AND(J260="Untraceable",J261="Other")),"Review",IF(OR(AND(J260="Other",J261="Completed"),AND(J260="Completed",J261="Other")),"Review",IF(AND(J260="Waiting",J261="Waiting"),"Waiting",IF(OR(AND(J260="Review",J261="Waiting"),AND(J260="Waiting",J261="Review")),"Waiting",IF(OR(AND(J260="Other",J261="Waiting"),AND(J260="Waiting",J261="Other")),"Waiting",IF(OR(AND(J260="Incomplete",J261="Waiting"),AND(J260="Waiting",J261="Incomplete")),"Waiting",IF(OR(AND(J260="Completed",J261="Waiting"),AND(J260="Waiting",J261="Completed")),"Waiting",IF(OR(J260="In Progress",J261="In Progress"),"In Progress",IF(OR(AND(J260="Completed",J261="Untraceable"),AND(J260="Untraceable",J261="Completed")),"Review",IF(OR(AND(J260="Completed",J261="Incomplete"),AND(J260="Incomplete",J261="Completed")),"Review",IF(OR(AND(J260="Incomplete",J261="Untraceable"),AND(J260="Untraceable",J261="Incomplete")),"Untraceable",IF(AND(NOT(OR(H260="Ø",H260="")),NOT(OR(H261="Ø",H261="")),I260=""),"In Progress",IF(AND(J260="Untraceable",J261="Untraceable"),"Untraceable",IF(AND(NOT(OR(H260="Ø",H260="")),NOT(OR(H261="Ø",H261="")),NOT(OR(I260="Ø",I260="",I260="Split",I260="Needs to be Split"))),"Completed",IF(AND(J260="Incomplete",J261="Incomplete"),"Incomplete",IF(AND(J260="Other",J261="Other"),"Review",IF(AND(J260="Untraceable",J261=""),"Untraceable","")))))))))))))))))))))))))</f>
        <v>Untraceable</v>
      </c>
      <c r="L260" s="107" t="str">
        <f>IF(OR(K260="Untraceable"),"Ignore",IF(OR(K260="Incomplete",K260="Completed"),"Waiting",IF(OR(K260="Waiting",K260="In Progress",K260="Review",K260="Other"),"HOLD","")))</f>
        <v>Ignore</v>
      </c>
      <c r="M260" s="4"/>
      <c r="N260" s="111" t="str">
        <f>IF(OR(K260="Untraceable",K260="Incomplete"),"No",IF(K260="Completed","In Progress",""))</f>
        <v>No</v>
      </c>
      <c r="O260" s="107"/>
    </row>
    <row r="261" spans="1:15">
      <c r="A261" s="107"/>
      <c r="B261" s="107"/>
      <c r="C261" s="107"/>
      <c r="D261" s="81"/>
      <c r="E261" s="81"/>
      <c r="F261" s="7" t="str">
        <f>IF(AND(D261="Amina",OR(E261="Manual",E261="Assisted Manual")),A260&amp;"_AZ",IF(AND(D261="Amina",OR(E261="De-Novo Merge",E261="Assisted Merge")),A260&amp;"_SA_AZ",IF(AND(D261="Perry",OR(E261="Manual",E261="Assisted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f>
        <v/>
      </c>
      <c r="G261" s="85"/>
      <c r="H261" s="85"/>
      <c r="I261" s="107"/>
      <c r="J261" s="81" t="str">
        <f>IF(AND(NOT(OR(G261="",G261="Ø")),H261=""),"In Progress",IF(AND(NOT(OR(H261="Ø",H261="")),NOT(OR(G261="Ø",G261=""))),"Completed",IF(AND(NOT(A260=""),NOT(OR(D261="",D261="???")),G261=""),"Waiting",IF(D261="???","Waiting",""))))</f>
        <v/>
      </c>
      <c r="K261" s="107"/>
      <c r="L261" s="107"/>
      <c r="M261" s="4"/>
      <c r="N261" s="111"/>
      <c r="O261" s="107"/>
    </row>
    <row r="262" spans="1:15">
      <c r="A262" s="107" t="s">
        <v>1970</v>
      </c>
      <c r="B262" s="109" t="s">
        <v>1971</v>
      </c>
      <c r="C262" s="107"/>
      <c r="D262" s="81"/>
      <c r="E262" s="81"/>
      <c r="F262" s="7" t="str">
        <f>IF(AND(D262="Amina",OR(E262="Manual",E262="Assisted Manual")),A262&amp;"_AZ",IF(AND(D262="Amina",OR(E262="De-Novo Merge",E262="Assisted Merge")),A262&amp;"_SA_AZ",IF(AND(D262="Perry",OR(E262="Manual",E262="Assisted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f>
        <v/>
      </c>
      <c r="G262" s="85"/>
      <c r="H262" s="85"/>
      <c r="I262" s="107" t="str">
        <f>IF(AND(NOT(OR(H262="",H262="Ø")),NOT(OR(H263="",H263="Ø"))),"Needs to be Split","")</f>
        <v/>
      </c>
      <c r="J262" s="81" t="s">
        <v>1</v>
      </c>
      <c r="K262" s="107" t="str">
        <f>IF(AND(NOT(OR(H262="Ø",H262="")),I262="Split"),"In Progress",IF(AND(NOT(OR(H262="Ø",H262="")),I262="Needs to be Split"),"Waiting",IF(AND(J262="Review",J263="Review"),"Review",IF(OR(AND(J262="Review",J263="Incomplete"),AND(J262="Incomplete",J263="Review")),"Review",IF(OR(AND(J262="Untraceable",J263="Review"),AND(J262="Review",J263="Untraceable")),"Review",IF(OR(AND(J262="Review",J263="Completed"),AND(J262="Completed",J263="Review")),"Review",IF(OR(AND(J262="Other",J263="Review"),AND(J262="Review",J263="Other")),"Review",IF(OR(AND(J262="Other",J263="Incomplete"),AND(J262="Incomplete",J263="Other")),"Review",IF(OR(AND(J262="Other",J263="Untraceable"),AND(J262="Untraceable",J263="Other")),"Review",IF(OR(AND(J262="Other",J263="Completed"),AND(J262="Completed",J263="Other")),"Review",IF(AND(J262="Waiting",J263="Waiting"),"Waiting",IF(OR(AND(J262="Review",J263="Waiting"),AND(J262="Waiting",J263="Review")),"Waiting",IF(OR(AND(J262="Other",J263="Waiting"),AND(J262="Waiting",J263="Other")),"Waiting",IF(OR(AND(J262="Incomplete",J263="Waiting"),AND(J262="Waiting",J263="Incomplete")),"Waiting",IF(OR(AND(J262="Completed",J263="Waiting"),AND(J262="Waiting",J263="Completed")),"Waiting",IF(OR(J262="In Progress",J263="In Progress"),"In Progress",IF(OR(AND(J262="Completed",J263="Untraceable"),AND(J262="Untraceable",J263="Completed")),"Review",IF(OR(AND(J262="Completed",J263="Incomplete"),AND(J262="Incomplete",J263="Completed")),"Review",IF(OR(AND(J262="Incomplete",J263="Untraceable"),AND(J262="Untraceable",J263="Incomplete")),"Untraceable",IF(AND(NOT(OR(H262="Ø",H262="")),NOT(OR(H263="Ø",H263="")),I262=""),"In Progress",IF(AND(J262="Untraceable",J263="Untraceable"),"Untraceable",IF(AND(NOT(OR(H262="Ø",H262="")),NOT(OR(H263="Ø",H263="")),NOT(OR(I262="Ø",I262="",I262="Split",I262="Needs to be Split"))),"Completed",IF(AND(J262="Incomplete",J263="Incomplete"),"Incomplete",IF(AND(J262="Other",J263="Other"),"Review",IF(AND(J262="Untraceable",J263=""),"Untraceable","")))))))))))))))))))))))))</f>
        <v>Untraceable</v>
      </c>
      <c r="L262" s="107" t="str">
        <f>IF(OR(K262="Untraceable"),"Ignore",IF(OR(K262="Incomplete",K262="Completed"),"Waiting",IF(OR(K262="Waiting",K262="In Progress",K262="Review",K262="Other"),"HOLD","")))</f>
        <v>Ignore</v>
      </c>
      <c r="M262" s="4"/>
      <c r="N262" s="111" t="str">
        <f>IF(OR(K262="Untraceable",K262="Incomplete"),"No",IF(K262="Completed","In Progress",""))</f>
        <v>No</v>
      </c>
      <c r="O262" s="107"/>
    </row>
    <row r="263" spans="1:15">
      <c r="A263" s="107"/>
      <c r="B263" s="107"/>
      <c r="C263" s="107"/>
      <c r="D263" s="81"/>
      <c r="E263" s="81"/>
      <c r="F263" s="7" t="str">
        <f>IF(AND(D263="Amina",OR(E263="Manual",E263="Assisted Manual")),A262&amp;"_AZ",IF(AND(D263="Amina",OR(E263="De-Novo Merge",E263="Assisted Merge")),A262&amp;"_SA_AZ",IF(AND(D263="Perry",OR(E263="Manual",E263="Assisted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f>
        <v/>
      </c>
      <c r="G263" s="85"/>
      <c r="H263" s="85"/>
      <c r="I263" s="107"/>
      <c r="J263" s="81" t="str">
        <f>IF(AND(NOT(OR(G263="",G263="Ø")),H263=""),"In Progress",IF(AND(NOT(OR(H263="Ø",H263="")),NOT(OR(G263="Ø",G263=""))),"Completed",IF(AND(NOT(A262=""),NOT(OR(D263="",D263="???")),G263=""),"Waiting",IF(D263="???","Waiting",""))))</f>
        <v/>
      </c>
      <c r="K263" s="107"/>
      <c r="L263" s="107"/>
      <c r="M263" s="4"/>
      <c r="N263" s="111"/>
      <c r="O263" s="107"/>
    </row>
    <row r="264" spans="1:15">
      <c r="A264" s="107" t="s">
        <v>1972</v>
      </c>
      <c r="B264" s="109" t="s">
        <v>1973</v>
      </c>
      <c r="C264" s="107"/>
      <c r="D264" s="81"/>
      <c r="E264" s="81"/>
      <c r="F264" s="7" t="str">
        <f>IF(AND(D264="Amina",OR(E264="Manual",E264="Assisted Manual")),A264&amp;"_AZ",IF(AND(D264="Amina",OR(E264="De-Novo Merge",E264="Assisted Merge")),A264&amp;"_SA_AZ",IF(AND(D264="Perry",OR(E264="Manual",E264="Assisted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f>
        <v/>
      </c>
      <c r="G264" s="85"/>
      <c r="H264" s="85"/>
      <c r="I264" s="107" t="str">
        <f>IF(AND(NOT(OR(H264="",H264="Ø")),NOT(OR(H265="",H265="Ø"))),"Needs to be Split","")</f>
        <v/>
      </c>
      <c r="J264" s="81" t="s">
        <v>1</v>
      </c>
      <c r="K264" s="107" t="str">
        <f>IF(AND(NOT(OR(H264="Ø",H264="")),I264="Split"),"In Progress",IF(AND(NOT(OR(H264="Ø",H264="")),I264="Needs to be Split"),"Waiting",IF(AND(J264="Review",J265="Review"),"Review",IF(OR(AND(J264="Review",J265="Incomplete"),AND(J264="Incomplete",J265="Review")),"Review",IF(OR(AND(J264="Untraceable",J265="Review"),AND(J264="Review",J265="Untraceable")),"Review",IF(OR(AND(J264="Review",J265="Completed"),AND(J264="Completed",J265="Review")),"Review",IF(OR(AND(J264="Other",J265="Review"),AND(J264="Review",J265="Other")),"Review",IF(OR(AND(J264="Other",J265="Incomplete"),AND(J264="Incomplete",J265="Other")),"Review",IF(OR(AND(J264="Other",J265="Untraceable"),AND(J264="Untraceable",J265="Other")),"Review",IF(OR(AND(J264="Other",J265="Completed"),AND(J264="Completed",J265="Other")),"Review",IF(AND(J264="Waiting",J265="Waiting"),"Waiting",IF(OR(AND(J264="Review",J265="Waiting"),AND(J264="Waiting",J265="Review")),"Waiting",IF(OR(AND(J264="Other",J265="Waiting"),AND(J264="Waiting",J265="Other")),"Waiting",IF(OR(AND(J264="Incomplete",J265="Waiting"),AND(J264="Waiting",J265="Incomplete")),"Waiting",IF(OR(AND(J264="Completed",J265="Waiting"),AND(J264="Waiting",J265="Completed")),"Waiting",IF(OR(J264="In Progress",J265="In Progress"),"In Progress",IF(OR(AND(J264="Completed",J265="Untraceable"),AND(J264="Untraceable",J265="Completed")),"Review",IF(OR(AND(J264="Completed",J265="Incomplete"),AND(J264="Incomplete",J265="Completed")),"Review",IF(OR(AND(J264="Incomplete",J265="Untraceable"),AND(J264="Untraceable",J265="Incomplete")),"Untraceable",IF(AND(NOT(OR(H264="Ø",H264="")),NOT(OR(H265="Ø",H265="")),I264=""),"In Progress",IF(AND(J264="Untraceable",J265="Untraceable"),"Untraceable",IF(AND(NOT(OR(H264="Ø",H264="")),NOT(OR(H265="Ø",H265="")),NOT(OR(I264="Ø",I264="",I264="Split",I264="Needs to be Split"))),"Completed",IF(AND(J264="Incomplete",J265="Incomplete"),"Incomplete",IF(AND(J264="Other",J265="Other"),"Review",IF(AND(J264="Untraceable",J265=""),"Untraceable","")))))))))))))))))))))))))</f>
        <v>Untraceable</v>
      </c>
      <c r="L264" s="107" t="str">
        <f>IF(OR(K264="Untraceable"),"Ignore",IF(OR(K264="Incomplete",K264="Completed"),"Waiting",IF(OR(K264="Waiting",K264="In Progress",K264="Review",K264="Other"),"HOLD","")))</f>
        <v>Ignore</v>
      </c>
      <c r="M264" s="4"/>
      <c r="N264" s="111" t="str">
        <f>IF(OR(K264="Untraceable",K264="Incomplete"),"No",IF(K264="Completed","In Progress",""))</f>
        <v>No</v>
      </c>
      <c r="O264" s="107"/>
    </row>
    <row r="265" spans="1:15">
      <c r="A265" s="107"/>
      <c r="B265" s="107"/>
      <c r="C265" s="107"/>
      <c r="D265" s="81"/>
      <c r="E265" s="81"/>
      <c r="F265" s="7" t="str">
        <f>IF(AND(D265="Amina",OR(E265="Manual",E265="Assisted Manual")),A264&amp;"_AZ",IF(AND(D265="Amina",OR(E265="De-Novo Merge",E265="Assisted Merge")),A264&amp;"_SA_AZ",IF(AND(D265="Perry",OR(E265="Manual",E265="Assisted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f>
        <v/>
      </c>
      <c r="G265" s="85"/>
      <c r="H265" s="85"/>
      <c r="I265" s="107"/>
      <c r="J265" s="81" t="str">
        <f>IF(AND(NOT(OR(G265="",G265="Ø")),H265=""),"In Progress",IF(AND(NOT(OR(H265="Ø",H265="")),NOT(OR(G265="Ø",G265=""))),"Completed",IF(AND(NOT(A264=""),NOT(OR(D265="",D265="???")),G265=""),"Waiting",IF(D265="???","Waiting",""))))</f>
        <v/>
      </c>
      <c r="K265" s="107"/>
      <c r="L265" s="107"/>
      <c r="M265" s="4"/>
      <c r="N265" s="111"/>
      <c r="O265" s="107"/>
    </row>
    <row r="266" spans="1:15">
      <c r="A266" s="107" t="s">
        <v>1974</v>
      </c>
      <c r="B266" s="109" t="s">
        <v>1975</v>
      </c>
      <c r="C266" s="107"/>
      <c r="D266" s="81"/>
      <c r="E266" s="81"/>
      <c r="F266" s="7" t="str">
        <f>IF(AND(D266="Amina",OR(E266="Manual",E266="Assisted Manual")),A266&amp;"_AZ",IF(AND(D266="Amina",OR(E266="De-Novo Merge",E266="Assisted Merge")),A266&amp;"_SA_AZ",IF(AND(D266="Perry",OR(E266="Manual",E266="Assisted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f>
        <v/>
      </c>
      <c r="G266" s="85"/>
      <c r="H266" s="85"/>
      <c r="I266" s="107" t="str">
        <f>IF(AND(NOT(OR(H266="",H266="Ø")),NOT(OR(H267="",H267="Ø"))),"Needs to be Split","")</f>
        <v/>
      </c>
      <c r="J266" s="81" t="s">
        <v>1</v>
      </c>
      <c r="K266" s="107" t="str">
        <f>IF(AND(NOT(OR(H266="Ø",H266="")),I266="Split"),"In Progress",IF(AND(NOT(OR(H266="Ø",H266="")),I266="Needs to be Split"),"Waiting",IF(AND(J266="Review",J267="Review"),"Review",IF(OR(AND(J266="Review",J267="Incomplete"),AND(J266="Incomplete",J267="Review")),"Review",IF(OR(AND(J266="Untraceable",J267="Review"),AND(J266="Review",J267="Untraceable")),"Review",IF(OR(AND(J266="Review",J267="Completed"),AND(J266="Completed",J267="Review")),"Review",IF(OR(AND(J266="Other",J267="Review"),AND(J266="Review",J267="Other")),"Review",IF(OR(AND(J266="Other",J267="Incomplete"),AND(J266="Incomplete",J267="Other")),"Review",IF(OR(AND(J266="Other",J267="Untraceable"),AND(J266="Untraceable",J267="Other")),"Review",IF(OR(AND(J266="Other",J267="Completed"),AND(J266="Completed",J267="Other")),"Review",IF(AND(J266="Waiting",J267="Waiting"),"Waiting",IF(OR(AND(J266="Review",J267="Waiting"),AND(J266="Waiting",J267="Review")),"Waiting",IF(OR(AND(J266="Other",J267="Waiting"),AND(J266="Waiting",J267="Other")),"Waiting",IF(OR(AND(J266="Incomplete",J267="Waiting"),AND(J266="Waiting",J267="Incomplete")),"Waiting",IF(OR(AND(J266="Completed",J267="Waiting"),AND(J266="Waiting",J267="Completed")),"Waiting",IF(OR(J266="In Progress",J267="In Progress"),"In Progress",IF(OR(AND(J266="Completed",J267="Untraceable"),AND(J266="Untraceable",J267="Completed")),"Review",IF(OR(AND(J266="Completed",J267="Incomplete"),AND(J266="Incomplete",J267="Completed")),"Review",IF(OR(AND(J266="Incomplete",J267="Untraceable"),AND(J266="Untraceable",J267="Incomplete")),"Untraceable",IF(AND(NOT(OR(H266="Ø",H266="")),NOT(OR(H267="Ø",H267="")),I266=""),"In Progress",IF(AND(J266="Untraceable",J267="Untraceable"),"Untraceable",IF(AND(NOT(OR(H266="Ø",H266="")),NOT(OR(H267="Ø",H267="")),NOT(OR(I266="Ø",I266="",I266="Split",I266="Needs to be Split"))),"Completed",IF(AND(J266="Incomplete",J267="Incomplete"),"Incomplete",IF(AND(J266="Other",J267="Other"),"Review",IF(AND(J266="Untraceable",J267=""),"Untraceable","")))))))))))))))))))))))))</f>
        <v>Untraceable</v>
      </c>
      <c r="L266" s="107" t="str">
        <f>IF(OR(K266="Untraceable"),"Ignore",IF(OR(K266="Incomplete",K266="Completed"),"Waiting",IF(OR(K266="Waiting",K266="In Progress",K266="Review",K266="Other"),"HOLD","")))</f>
        <v>Ignore</v>
      </c>
      <c r="M266" s="4"/>
      <c r="N266" s="111" t="str">
        <f>IF(OR(K266="Untraceable",K266="Incomplete"),"No",IF(K266="Completed","In Progress",""))</f>
        <v>No</v>
      </c>
      <c r="O266" s="107"/>
    </row>
    <row r="267" spans="1:15">
      <c r="A267" s="107"/>
      <c r="B267" s="107"/>
      <c r="C267" s="107"/>
      <c r="D267" s="81"/>
      <c r="E267" s="81"/>
      <c r="F267" s="7" t="str">
        <f>IF(AND(D267="Amina",OR(E267="Manual",E267="Assisted Manual")),A266&amp;"_AZ",IF(AND(D267="Amina",OR(E267="De-Novo Merge",E267="Assisted Merge")),A266&amp;"_SA_AZ",IF(AND(D267="Perry",OR(E267="Manual",E267="Assisted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f>
        <v/>
      </c>
      <c r="G267" s="85"/>
      <c r="H267" s="85"/>
      <c r="I267" s="107"/>
      <c r="J267" s="81" t="str">
        <f>IF(AND(NOT(OR(G267="",G267="Ø")),H267=""),"In Progress",IF(AND(NOT(OR(H267="Ø",H267="")),NOT(OR(G267="Ø",G267=""))),"Completed",IF(AND(NOT(A266=""),NOT(OR(D267="",D267="???")),G267=""),"Waiting",IF(D267="???","Waiting",""))))</f>
        <v/>
      </c>
      <c r="K267" s="107"/>
      <c r="L267" s="107"/>
      <c r="M267" s="4"/>
      <c r="N267" s="111"/>
      <c r="O267" s="107"/>
    </row>
    <row r="268" spans="1:15">
      <c r="A268" s="107" t="s">
        <v>1976</v>
      </c>
      <c r="B268" s="109" t="s">
        <v>1977</v>
      </c>
      <c r="C268" s="107"/>
      <c r="D268" s="81"/>
      <c r="E268" s="81"/>
      <c r="F268" s="7" t="str">
        <f>IF(AND(D268="Amina",OR(E268="Manual",E268="Assisted Manual")),A268&amp;"_AZ",IF(AND(D268="Amina",OR(E268="De-Novo Merge",E268="Assisted Merge")),A268&amp;"_SA_AZ",IF(AND(D268="Perry",OR(E268="Manual",E268="Assisted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f>
        <v/>
      </c>
      <c r="G268" s="85"/>
      <c r="H268" s="85"/>
      <c r="I268" s="107" t="str">
        <f>IF(AND(NOT(OR(H268="",H268="Ø")),NOT(OR(H269="",H269="Ø"))),"Needs to be Split","")</f>
        <v/>
      </c>
      <c r="J268" s="81" t="s">
        <v>1</v>
      </c>
      <c r="K268" s="107" t="str">
        <f>IF(AND(NOT(OR(H268="Ø",H268="")),I268="Split"),"In Progress",IF(AND(NOT(OR(H268="Ø",H268="")),I268="Needs to be Split"),"Waiting",IF(AND(J268="Review",J269="Review"),"Review",IF(OR(AND(J268="Review",J269="Incomplete"),AND(J268="Incomplete",J269="Review")),"Review",IF(OR(AND(J268="Untraceable",J269="Review"),AND(J268="Review",J269="Untraceable")),"Review",IF(OR(AND(J268="Review",J269="Completed"),AND(J268="Completed",J269="Review")),"Review",IF(OR(AND(J268="Other",J269="Review"),AND(J268="Review",J269="Other")),"Review",IF(OR(AND(J268="Other",J269="Incomplete"),AND(J268="Incomplete",J269="Other")),"Review",IF(OR(AND(J268="Other",J269="Untraceable"),AND(J268="Untraceable",J269="Other")),"Review",IF(OR(AND(J268="Other",J269="Completed"),AND(J268="Completed",J269="Other")),"Review",IF(AND(J268="Waiting",J269="Waiting"),"Waiting",IF(OR(AND(J268="Review",J269="Waiting"),AND(J268="Waiting",J269="Review")),"Waiting",IF(OR(AND(J268="Other",J269="Waiting"),AND(J268="Waiting",J269="Other")),"Waiting",IF(OR(AND(J268="Incomplete",J269="Waiting"),AND(J268="Waiting",J269="Incomplete")),"Waiting",IF(OR(AND(J268="Completed",J269="Waiting"),AND(J268="Waiting",J269="Completed")),"Waiting",IF(OR(J268="In Progress",J269="In Progress"),"In Progress",IF(OR(AND(J268="Completed",J269="Untraceable"),AND(J268="Untraceable",J269="Completed")),"Review",IF(OR(AND(J268="Completed",J269="Incomplete"),AND(J268="Incomplete",J269="Completed")),"Review",IF(OR(AND(J268="Incomplete",J269="Untraceable"),AND(J268="Untraceable",J269="Incomplete")),"Untraceable",IF(AND(NOT(OR(H268="Ø",H268="")),NOT(OR(H269="Ø",H269="")),I268=""),"In Progress",IF(AND(J268="Untraceable",J269="Untraceable"),"Untraceable",IF(AND(NOT(OR(H268="Ø",H268="")),NOT(OR(H269="Ø",H269="")),NOT(OR(I268="Ø",I268="",I268="Split",I268="Needs to be Split"))),"Completed",IF(AND(J268="Incomplete",J269="Incomplete"),"Incomplete",IF(AND(J268="Other",J269="Other"),"Review",IF(AND(J268="Untraceable",J269=""),"Untraceable","")))))))))))))))))))))))))</f>
        <v>Untraceable</v>
      </c>
      <c r="L268" s="107" t="str">
        <f>IF(OR(K268="Untraceable"),"Ignore",IF(OR(K268="Incomplete",K268="Completed"),"Waiting",IF(OR(K268="Waiting",K268="In Progress",K268="Review",K268="Other"),"HOLD","")))</f>
        <v>Ignore</v>
      </c>
      <c r="M268" s="4"/>
      <c r="N268" s="111" t="str">
        <f>IF(OR(K268="Untraceable",K268="Incomplete"),"No",IF(K268="Completed","In Progress",""))</f>
        <v>No</v>
      </c>
      <c r="O268" s="107"/>
    </row>
    <row r="269" spans="1:15">
      <c r="A269" s="107"/>
      <c r="B269" s="107"/>
      <c r="C269" s="107"/>
      <c r="D269" s="81"/>
      <c r="E269" s="81"/>
      <c r="F269" s="7" t="str">
        <f>IF(AND(D269="Amina",OR(E269="Manual",E269="Assisted Manual")),A268&amp;"_AZ",IF(AND(D269="Amina",OR(E269="De-Novo Merge",E269="Assisted Merge")),A268&amp;"_SA_AZ",IF(AND(D269="Perry",OR(E269="Manual",E269="Assisted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f>
        <v/>
      </c>
      <c r="G269" s="85"/>
      <c r="H269" s="85"/>
      <c r="I269" s="107"/>
      <c r="J269" s="81" t="str">
        <f>IF(AND(NOT(OR(G269="",G269="Ø")),H269=""),"In Progress",IF(AND(NOT(OR(H269="Ø",H269="")),NOT(OR(G269="Ø",G269=""))),"Completed",IF(AND(NOT(A268=""),NOT(OR(D269="",D269="???")),G269=""),"Waiting",IF(D269="???","Waiting",""))))</f>
        <v/>
      </c>
      <c r="K269" s="107"/>
      <c r="L269" s="107"/>
      <c r="M269" s="4"/>
      <c r="N269" s="111"/>
      <c r="O269" s="107"/>
    </row>
    <row r="270" spans="1:15">
      <c r="A270" s="107" t="s">
        <v>1978</v>
      </c>
      <c r="B270" s="109" t="s">
        <v>1979</v>
      </c>
      <c r="C270" s="107"/>
      <c r="D270" s="81"/>
      <c r="E270" s="81"/>
      <c r="F270" s="7" t="str">
        <f>IF(AND(D270="Amina",OR(E270="Manual",E270="Assisted Manual")),A270&amp;"_AZ",IF(AND(D270="Amina",OR(E270="De-Novo Merge",E270="Assisted Merge")),A270&amp;"_SA_AZ",IF(AND(D270="Perry",OR(E270="Manual",E270="Assisted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f>
        <v/>
      </c>
      <c r="G270" s="85"/>
      <c r="H270" s="85"/>
      <c r="I270" s="107" t="str">
        <f>IF(AND(NOT(OR(H270="",H270="Ø")),NOT(OR(H271="",H271="Ø"))),"Needs to be Split","")</f>
        <v/>
      </c>
      <c r="J270" s="81" t="s">
        <v>1</v>
      </c>
      <c r="K270" s="107" t="str">
        <f>IF(AND(NOT(OR(H270="Ø",H270="")),I270="Split"),"In Progress",IF(AND(NOT(OR(H270="Ø",H270="")),I270="Needs to be Split"),"Waiting",IF(AND(J270="Review",J271="Review"),"Review",IF(OR(AND(J270="Review",J271="Incomplete"),AND(J270="Incomplete",J271="Review")),"Review",IF(OR(AND(J270="Untraceable",J271="Review"),AND(J270="Review",J271="Untraceable")),"Review",IF(OR(AND(J270="Review",J271="Completed"),AND(J270="Completed",J271="Review")),"Review",IF(OR(AND(J270="Other",J271="Review"),AND(J270="Review",J271="Other")),"Review",IF(OR(AND(J270="Other",J271="Incomplete"),AND(J270="Incomplete",J271="Other")),"Review",IF(OR(AND(J270="Other",J271="Untraceable"),AND(J270="Untraceable",J271="Other")),"Review",IF(OR(AND(J270="Other",J271="Completed"),AND(J270="Completed",J271="Other")),"Review",IF(AND(J270="Waiting",J271="Waiting"),"Waiting",IF(OR(AND(J270="Review",J271="Waiting"),AND(J270="Waiting",J271="Review")),"Waiting",IF(OR(AND(J270="Other",J271="Waiting"),AND(J270="Waiting",J271="Other")),"Waiting",IF(OR(AND(J270="Incomplete",J271="Waiting"),AND(J270="Waiting",J271="Incomplete")),"Waiting",IF(OR(AND(J270="Completed",J271="Waiting"),AND(J270="Waiting",J271="Completed")),"Waiting",IF(OR(J270="In Progress",J271="In Progress"),"In Progress",IF(OR(AND(J270="Completed",J271="Untraceable"),AND(J270="Untraceable",J271="Completed")),"Review",IF(OR(AND(J270="Completed",J271="Incomplete"),AND(J270="Incomplete",J271="Completed")),"Review",IF(OR(AND(J270="Incomplete",J271="Untraceable"),AND(J270="Untraceable",J271="Incomplete")),"Untraceable",IF(AND(NOT(OR(H270="Ø",H270="")),NOT(OR(H271="Ø",H271="")),I270=""),"In Progress",IF(AND(J270="Untraceable",J271="Untraceable"),"Untraceable",IF(AND(NOT(OR(H270="Ø",H270="")),NOT(OR(H271="Ø",H271="")),NOT(OR(I270="Ø",I270="",I270="Split",I270="Needs to be Split"))),"Completed",IF(AND(J270="Incomplete",J271="Incomplete"),"Incomplete",IF(AND(J270="Other",J271="Other"),"Review",IF(AND(J270="Untraceable",J271=""),"Untraceable","")))))))))))))))))))))))))</f>
        <v>Untraceable</v>
      </c>
      <c r="L270" s="107" t="str">
        <f>IF(OR(K270="Untraceable"),"Ignore",IF(OR(K270="Incomplete",K270="Completed"),"Waiting",IF(OR(K270="Waiting",K270="In Progress",K270="Review",K270="Other"),"HOLD","")))</f>
        <v>Ignore</v>
      </c>
      <c r="M270" s="4"/>
      <c r="N270" s="111" t="str">
        <f>IF(OR(K270="Untraceable",K270="Incomplete"),"No",IF(K270="Completed","In Progress",""))</f>
        <v>No</v>
      </c>
      <c r="O270" s="107"/>
    </row>
    <row r="271" spans="1:15">
      <c r="A271" s="107"/>
      <c r="B271" s="107"/>
      <c r="C271" s="107"/>
      <c r="D271" s="81"/>
      <c r="E271" s="81"/>
      <c r="F271" s="7" t="str">
        <f>IF(AND(D271="Amina",OR(E271="Manual",E271="Assisted Manual")),A270&amp;"_AZ",IF(AND(D271="Amina",OR(E271="De-Novo Merge",E271="Assisted Merge")),A270&amp;"_SA_AZ",IF(AND(D271="Perry",OR(E271="Manual",E271="Assisted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f>
        <v/>
      </c>
      <c r="G271" s="85"/>
      <c r="H271" s="85"/>
      <c r="I271" s="107"/>
      <c r="J271" s="81" t="str">
        <f>IF(AND(NOT(OR(G271="",G271="Ø")),H271=""),"In Progress",IF(AND(NOT(OR(H271="Ø",H271="")),NOT(OR(G271="Ø",G271=""))),"Completed",IF(AND(NOT(A270=""),NOT(OR(D271="",D271="???")),G271=""),"Waiting",IF(D271="???","Waiting",""))))</f>
        <v/>
      </c>
      <c r="K271" s="107"/>
      <c r="L271" s="107"/>
      <c r="M271" s="4"/>
      <c r="N271" s="111"/>
      <c r="O271" s="107"/>
    </row>
    <row r="272" spans="1:15">
      <c r="A272" s="107" t="s">
        <v>1980</v>
      </c>
      <c r="B272" s="109" t="s">
        <v>1981</v>
      </c>
      <c r="C272" s="107"/>
      <c r="D272" s="81"/>
      <c r="E272" s="81"/>
      <c r="F272" s="7" t="str">
        <f>IF(AND(D272="Amina",OR(E272="Manual",E272="Assisted Manual")),A272&amp;"_AZ",IF(AND(D272="Amina",OR(E272="De-Novo Merge",E272="Assisted Merge")),A272&amp;"_SA_AZ",IF(AND(D272="Perry",OR(E272="Manual",E272="Assisted Manual")),A272&amp;"_PB",IF(AND(D272="Perry",OR(E272="De-Novo Merge",E272="Assisted Merge")),A272&amp;"_SA_PB",IF(AND(D272="Gina",OR(E272="Manual",E272="Assisted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f>
        <v/>
      </c>
      <c r="G272" s="85"/>
      <c r="H272" s="85"/>
      <c r="I272" s="107" t="str">
        <f>IF(AND(NOT(OR(H272="",H272="Ø")),NOT(OR(H273="",H273="Ø"))),"Needs to be Split","")</f>
        <v/>
      </c>
      <c r="J272" s="81" t="s">
        <v>1</v>
      </c>
      <c r="K272" s="107" t="str">
        <f>IF(AND(NOT(OR(H272="Ø",H272="")),I272="Split"),"In Progress",IF(AND(NOT(OR(H272="Ø",H272="")),I272="Needs to be Split"),"Waiting",IF(AND(J272="Review",J273="Review"),"Review",IF(OR(AND(J272="Review",J273="Incomplete"),AND(J272="Incomplete",J273="Review")),"Review",IF(OR(AND(J272="Untraceable",J273="Review"),AND(J272="Review",J273="Untraceable")),"Review",IF(OR(AND(J272="Review",J273="Completed"),AND(J272="Completed",J273="Review")),"Review",IF(OR(AND(J272="Other",J273="Review"),AND(J272="Review",J273="Other")),"Review",IF(OR(AND(J272="Other",J273="Incomplete"),AND(J272="Incomplete",J273="Other")),"Review",IF(OR(AND(J272="Other",J273="Untraceable"),AND(J272="Untraceable",J273="Other")),"Review",IF(OR(AND(J272="Other",J273="Completed"),AND(J272="Completed",J273="Other")),"Review",IF(AND(J272="Waiting",J273="Waiting"),"Waiting",IF(OR(AND(J272="Review",J273="Waiting"),AND(J272="Waiting",J273="Review")),"Waiting",IF(OR(AND(J272="Other",J273="Waiting"),AND(J272="Waiting",J273="Other")),"Waiting",IF(OR(AND(J272="Incomplete",J273="Waiting"),AND(J272="Waiting",J273="Incomplete")),"Waiting",IF(OR(AND(J272="Completed",J273="Waiting"),AND(J272="Waiting",J273="Completed")),"Waiting",IF(OR(J272="In Progress",J273="In Progress"),"In Progress",IF(OR(AND(J272="Completed",J273="Untraceable"),AND(J272="Untraceable",J273="Completed")),"Review",IF(OR(AND(J272="Completed",J273="Incomplete"),AND(J272="Incomplete",J273="Completed")),"Review",IF(OR(AND(J272="Incomplete",J273="Untraceable"),AND(J272="Untraceable",J273="Incomplete")),"Untraceable",IF(AND(NOT(OR(H272="Ø",H272="")),NOT(OR(H273="Ø",H273="")),I272=""),"In Progress",IF(AND(J272="Untraceable",J273="Untraceable"),"Untraceable",IF(AND(NOT(OR(H272="Ø",H272="")),NOT(OR(H273="Ø",H273="")),NOT(OR(I272="Ø",I272="",I272="Split",I272="Needs to be Split"))),"Completed",IF(AND(J272="Incomplete",J273="Incomplete"),"Incomplete",IF(AND(J272="Other",J273="Other"),"Review",IF(AND(J272="Untraceable",J273=""),"Untraceable","")))))))))))))))))))))))))</f>
        <v>Untraceable</v>
      </c>
      <c r="L272" s="107" t="str">
        <f>IF(OR(K272="Untraceable"),"Ignore",IF(OR(K272="Incomplete",K272="Completed"),"Waiting",IF(OR(K272="Waiting",K272="In Progress",K272="Review",K272="Other"),"HOLD","")))</f>
        <v>Ignore</v>
      </c>
      <c r="M272" s="4"/>
      <c r="N272" s="111" t="str">
        <f>IF(OR(K272="Untraceable",K272="Incomplete"),"No",IF(K272="Completed","In Progress",""))</f>
        <v>No</v>
      </c>
      <c r="O272" s="107"/>
    </row>
    <row r="273" spans="1:15">
      <c r="A273" s="107"/>
      <c r="B273" s="107"/>
      <c r="C273" s="107"/>
      <c r="D273" s="81"/>
      <c r="E273" s="81"/>
      <c r="F273" s="7" t="str">
        <f>IF(AND(D273="Amina",OR(E273="Manual",E273="Assisted Manual")),A272&amp;"_AZ",IF(AND(D273="Amina",OR(E273="De-Novo Merge",E273="Assisted Merge")),A272&amp;"_SA_AZ",IF(AND(D273="Perry",OR(E273="Manual",E273="Assisted Manual")),A272&amp;"_PB",IF(AND(D273="Perry",OR(E273="De-Novo Merge",E273="Assisted Merge")),A272&amp;"_SA_PB",IF(AND(D273="Gina",OR(E273="Manual",E273="Assisted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f>
        <v/>
      </c>
      <c r="G273" s="85"/>
      <c r="H273" s="85"/>
      <c r="I273" s="107"/>
      <c r="J273" s="81" t="str">
        <f>IF(AND(NOT(OR(G273="",G273="Ø")),H273=""),"In Progress",IF(AND(NOT(OR(H273="Ø",H273="")),NOT(OR(G273="Ø",G273=""))),"Completed",IF(AND(NOT(A272=""),NOT(OR(D273="",D273="???")),G273=""),"Waiting",IF(D273="???","Waiting",""))))</f>
        <v/>
      </c>
      <c r="K273" s="107"/>
      <c r="L273" s="107"/>
      <c r="M273" s="4"/>
      <c r="N273" s="111"/>
      <c r="O273" s="107"/>
    </row>
    <row r="274" spans="1:15">
      <c r="A274" s="107" t="s">
        <v>1982</v>
      </c>
      <c r="B274" s="109" t="s">
        <v>1983</v>
      </c>
      <c r="C274" s="107"/>
      <c r="D274" s="81"/>
      <c r="E274" s="81"/>
      <c r="F274" s="7" t="str">
        <f>IF(AND(D274="Amina",OR(E274="Manual",E274="Assisted Manual")),A274&amp;"_AZ",IF(AND(D274="Amina",OR(E274="De-Novo Merge",E274="Assisted Merge")),A274&amp;"_SA_AZ",IF(AND(D274="Perry",OR(E274="Manual",E274="Assisted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f>
        <v/>
      </c>
      <c r="G274" s="85"/>
      <c r="H274" s="85"/>
      <c r="I274" s="107" t="str">
        <f>IF(AND(NOT(OR(H274="",H274="Ø")),NOT(OR(H275="",H275="Ø"))),"Needs to be Split","")</f>
        <v/>
      </c>
      <c r="J274" s="81" t="s">
        <v>1</v>
      </c>
      <c r="K274" s="107" t="str">
        <f>IF(AND(NOT(OR(H274="Ø",H274="")),I274="Split"),"In Progress",IF(AND(NOT(OR(H274="Ø",H274="")),I274="Needs to be Split"),"Waiting",IF(AND(J274="Review",J275="Review"),"Review",IF(OR(AND(J274="Review",J275="Incomplete"),AND(J274="Incomplete",J275="Review")),"Review",IF(OR(AND(J274="Untraceable",J275="Review"),AND(J274="Review",J275="Untraceable")),"Review",IF(OR(AND(J274="Review",J275="Completed"),AND(J274="Completed",J275="Review")),"Review",IF(OR(AND(J274="Other",J275="Review"),AND(J274="Review",J275="Other")),"Review",IF(OR(AND(J274="Other",J275="Incomplete"),AND(J274="Incomplete",J275="Other")),"Review",IF(OR(AND(J274="Other",J275="Untraceable"),AND(J274="Untraceable",J275="Other")),"Review",IF(OR(AND(J274="Other",J275="Completed"),AND(J274="Completed",J275="Other")),"Review",IF(AND(J274="Waiting",J275="Waiting"),"Waiting",IF(OR(AND(J274="Review",J275="Waiting"),AND(J274="Waiting",J275="Review")),"Waiting",IF(OR(AND(J274="Other",J275="Waiting"),AND(J274="Waiting",J275="Other")),"Waiting",IF(OR(AND(J274="Incomplete",J275="Waiting"),AND(J274="Waiting",J275="Incomplete")),"Waiting",IF(OR(AND(J274="Completed",J275="Waiting"),AND(J274="Waiting",J275="Completed")),"Waiting",IF(OR(J274="In Progress",J275="In Progress"),"In Progress",IF(OR(AND(J274="Completed",J275="Untraceable"),AND(J274="Untraceable",J275="Completed")),"Review",IF(OR(AND(J274="Completed",J275="Incomplete"),AND(J274="Incomplete",J275="Completed")),"Review",IF(OR(AND(J274="Incomplete",J275="Untraceable"),AND(J274="Untraceable",J275="Incomplete")),"Untraceable",IF(AND(NOT(OR(H274="Ø",H274="")),NOT(OR(H275="Ø",H275="")),I274=""),"In Progress",IF(AND(J274="Untraceable",J275="Untraceable"),"Untraceable",IF(AND(NOT(OR(H274="Ø",H274="")),NOT(OR(H275="Ø",H275="")),NOT(OR(I274="Ø",I274="",I274="Split",I274="Needs to be Split"))),"Completed",IF(AND(J274="Incomplete",J275="Incomplete"),"Incomplete",IF(AND(J274="Other",J275="Other"),"Review",IF(AND(J274="Untraceable",J275=""),"Untraceable","")))))))))))))))))))))))))</f>
        <v>Untraceable</v>
      </c>
      <c r="L274" s="107" t="str">
        <f>IF(OR(K274="Untraceable"),"Ignore",IF(OR(K274="Incomplete",K274="Completed"),"Waiting",IF(OR(K274="Waiting",K274="In Progress",K274="Review",K274="Other"),"HOLD","")))</f>
        <v>Ignore</v>
      </c>
      <c r="M274" s="4"/>
      <c r="N274" s="111" t="str">
        <f>IF(OR(K274="Untraceable",K274="Incomplete"),"No",IF(K274="Completed","In Progress",""))</f>
        <v>No</v>
      </c>
      <c r="O274" s="107"/>
    </row>
    <row r="275" spans="1:15">
      <c r="A275" s="107"/>
      <c r="B275" s="107"/>
      <c r="C275" s="107"/>
      <c r="D275" s="81"/>
      <c r="E275" s="81"/>
      <c r="F275" s="7" t="str">
        <f>IF(AND(D275="Amina",OR(E275="Manual",E275="Assisted Manual")),A274&amp;"_AZ",IF(AND(D275="Amina",OR(E275="De-Novo Merge",E275="Assisted Merge")),A274&amp;"_SA_AZ",IF(AND(D275="Perry",OR(E275="Manual",E275="Assisted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f>
        <v/>
      </c>
      <c r="G275" s="85"/>
      <c r="H275" s="85"/>
      <c r="I275" s="107"/>
      <c r="J275" s="81" t="str">
        <f>IF(AND(NOT(OR(G275="",G275="Ø")),H275=""),"In Progress",IF(AND(NOT(OR(H275="Ø",H275="")),NOT(OR(G275="Ø",G275=""))),"Completed",IF(AND(NOT(A274=""),NOT(OR(D275="",D275="???")),G275=""),"Waiting",IF(D275="???","Waiting",""))))</f>
        <v/>
      </c>
      <c r="K275" s="107"/>
      <c r="L275" s="107"/>
      <c r="M275" s="4"/>
      <c r="N275" s="111"/>
      <c r="O275" s="107"/>
    </row>
    <row r="276" spans="1:15">
      <c r="A276" s="107" t="s">
        <v>1984</v>
      </c>
      <c r="B276" s="109" t="s">
        <v>1985</v>
      </c>
      <c r="C276" s="107"/>
      <c r="D276" s="81"/>
      <c r="E276" s="81"/>
      <c r="F276" s="7" t="str">
        <f>IF(AND(D276="Amina",OR(E276="Manual",E276="Assisted Manual")),A276&amp;"_AZ",IF(AND(D276="Amina",OR(E276="De-Novo Merge",E276="Assisted Merge")),A276&amp;"_SA_AZ",IF(AND(D276="Perry",OR(E276="Manual",E276="Assisted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f>
        <v/>
      </c>
      <c r="G276" s="85"/>
      <c r="H276" s="85"/>
      <c r="I276" s="107" t="str">
        <f>IF(AND(NOT(OR(H276="",H276="Ø")),NOT(OR(H277="",H277="Ø"))),"Needs to be Split","")</f>
        <v/>
      </c>
      <c r="J276" s="81" t="s">
        <v>1</v>
      </c>
      <c r="K276" s="107" t="str">
        <f>IF(AND(NOT(OR(H276="Ø",H276="")),I276="Split"),"In Progress",IF(AND(NOT(OR(H276="Ø",H276="")),I276="Needs to be Split"),"Waiting",IF(AND(J276="Review",J277="Review"),"Review",IF(OR(AND(J276="Review",J277="Incomplete"),AND(J276="Incomplete",J277="Review")),"Review",IF(OR(AND(J276="Untraceable",J277="Review"),AND(J276="Review",J277="Untraceable")),"Review",IF(OR(AND(J276="Review",J277="Completed"),AND(J276="Completed",J277="Review")),"Review",IF(OR(AND(J276="Other",J277="Review"),AND(J276="Review",J277="Other")),"Review",IF(OR(AND(J276="Other",J277="Incomplete"),AND(J276="Incomplete",J277="Other")),"Review",IF(OR(AND(J276="Other",J277="Untraceable"),AND(J276="Untraceable",J277="Other")),"Review",IF(OR(AND(J276="Other",J277="Completed"),AND(J276="Completed",J277="Other")),"Review",IF(AND(J276="Waiting",J277="Waiting"),"Waiting",IF(OR(AND(J276="Review",J277="Waiting"),AND(J276="Waiting",J277="Review")),"Waiting",IF(OR(AND(J276="Other",J277="Waiting"),AND(J276="Waiting",J277="Other")),"Waiting",IF(OR(AND(J276="Incomplete",J277="Waiting"),AND(J276="Waiting",J277="Incomplete")),"Waiting",IF(OR(AND(J276="Completed",J277="Waiting"),AND(J276="Waiting",J277="Completed")),"Waiting",IF(OR(J276="In Progress",J277="In Progress"),"In Progress",IF(OR(AND(J276="Completed",J277="Untraceable"),AND(J276="Untraceable",J277="Completed")),"Review",IF(OR(AND(J276="Completed",J277="Incomplete"),AND(J276="Incomplete",J277="Completed")),"Review",IF(OR(AND(J276="Incomplete",J277="Untraceable"),AND(J276="Untraceable",J277="Incomplete")),"Untraceable",IF(AND(NOT(OR(H276="Ø",H276="")),NOT(OR(H277="Ø",H277="")),I276=""),"In Progress",IF(AND(J276="Untraceable",J277="Untraceable"),"Untraceable",IF(AND(NOT(OR(H276="Ø",H276="")),NOT(OR(H277="Ø",H277="")),NOT(OR(I276="Ø",I276="",I276="Split",I276="Needs to be Split"))),"Completed",IF(AND(J276="Incomplete",J277="Incomplete"),"Incomplete",IF(AND(J276="Other",J277="Other"),"Review",IF(AND(J276="Untraceable",J277=""),"Untraceable","")))))))))))))))))))))))))</f>
        <v>Untraceable</v>
      </c>
      <c r="L276" s="107" t="str">
        <f>IF(OR(K276="Untraceable"),"Ignore",IF(OR(K276="Incomplete",K276="Completed"),"Waiting",IF(OR(K276="Waiting",K276="In Progress",K276="Review",K276="Other"),"HOLD","")))</f>
        <v>Ignore</v>
      </c>
      <c r="M276" s="4"/>
      <c r="N276" s="111" t="str">
        <f>IF(OR(K276="Untraceable",K276="Incomplete"),"No",IF(K276="Completed","In Progress",""))</f>
        <v>No</v>
      </c>
      <c r="O276" s="107"/>
    </row>
    <row r="277" spans="1:15">
      <c r="A277" s="107"/>
      <c r="B277" s="107"/>
      <c r="C277" s="107"/>
      <c r="D277" s="81" t="str">
        <f>IF(AND(NOT(A276=""),NOT(J276="Untraceable")),"???","")</f>
        <v/>
      </c>
      <c r="E277" s="81"/>
      <c r="F277" s="7" t="str">
        <f>IF(AND(D277="Amina",OR(E277="Manual",E277="Assisted Manual")),A276&amp;"_AZ",IF(AND(D277="Amina",OR(E277="De-Novo Merge",E277="Assisted Merge")),A276&amp;"_SA_AZ",IF(AND(D277="Perry",OR(E277="Manual",E277="Assisted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f>
        <v/>
      </c>
      <c r="G277" s="85"/>
      <c r="H277" s="85"/>
      <c r="I277" s="107"/>
      <c r="J277" s="81" t="str">
        <f>IF(AND(NOT(OR(G277="",G277="Ø")),H277=""),"In Progress",IF(AND(NOT(OR(H277="Ø",H277="")),NOT(OR(G277="Ø",G277=""))),"Completed",IF(AND(NOT(A276=""),NOT(OR(D277="",D277="???")),G277=""),"Waiting",IF(D277="???","Waiting",""))))</f>
        <v/>
      </c>
      <c r="K277" s="107"/>
      <c r="L277" s="107"/>
      <c r="M277" s="4"/>
      <c r="N277" s="111"/>
      <c r="O277" s="107"/>
    </row>
    <row r="278" spans="1:15">
      <c r="A278" s="107" t="s">
        <v>1986</v>
      </c>
      <c r="B278" s="109" t="s">
        <v>1987</v>
      </c>
      <c r="C278" s="107"/>
      <c r="D278" s="81" t="s">
        <v>187</v>
      </c>
      <c r="E278" s="81" t="s">
        <v>1442</v>
      </c>
      <c r="F278" s="7" t="str">
        <f>IF(AND(D278="Amina",OR(E278="Manual",E278="Assisted Manual")),A278&amp;"_AZ",IF(AND(D278="Amina",OR(E278="De-Novo Merge",E278="Assisted Merge")),A278&amp;"_SA_AZ",IF(AND(D278="Perry",OR(E278="Manual",E278="Assisted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f>
        <v>2017-05-04_G-073_SA_MW</v>
      </c>
      <c r="G278" s="85">
        <v>42913</v>
      </c>
      <c r="H278" s="85">
        <v>42914</v>
      </c>
      <c r="I278" s="106">
        <v>42928</v>
      </c>
      <c r="J278" s="81" t="str">
        <f>IF(AND(NOT(OR(G278="",G278="Ø")),H278=""),"In Progress",IF(AND(NOT(OR(H278="Ø",H278="")),NOT(OR(G278="Ø",G278=""))),"Completed",IF(AND(NOT(A278=""),NOT(OR(D278="",D278="???")),G278=""),"Waiting",IF(D278="???","Waiting",""))))</f>
        <v>Completed</v>
      </c>
      <c r="K278" s="107" t="s">
        <v>0</v>
      </c>
      <c r="L278" s="107" t="s">
        <v>0</v>
      </c>
      <c r="M278" s="4" t="s">
        <v>1988</v>
      </c>
      <c r="N278" s="111" t="s">
        <v>25</v>
      </c>
      <c r="O278" s="107" t="s">
        <v>1989</v>
      </c>
    </row>
    <row r="279" spans="1:15">
      <c r="A279" s="107"/>
      <c r="B279" s="107"/>
      <c r="C279" s="107"/>
      <c r="D279" s="81" t="s">
        <v>161</v>
      </c>
      <c r="E279" s="81" t="s">
        <v>1442</v>
      </c>
      <c r="F279" s="7" t="str">
        <f>IF(AND(D279="Amina",OR(E279="Manual",E279="Assisted Manual")),A278&amp;"_AZ",IF(AND(D279="Amina",OR(E279="De-Novo Merge",E279="Assisted Merge")),A278&amp;"_SA_AZ",IF(AND(D279="Perry",OR(E279="Manual",E279="Assisted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f>
        <v>2017-05-04_G-073_SA_BD</v>
      </c>
      <c r="G279" s="85">
        <v>42926</v>
      </c>
      <c r="H279" s="85">
        <v>42927</v>
      </c>
      <c r="I279" s="107"/>
      <c r="J279" s="81" t="str">
        <f>IF(AND(NOT(OR(G279="",G279="Ø")),H279=""),"In Progress",IF(AND(NOT(OR(H279="Ø",H279="")),NOT(OR(G279="Ø",G279=""))),"Completed",IF(AND(NOT(A278=""),NOT(OR(D279="",D279="???")),G279=""),"Waiting",IF(D279="???","Waiting",""))))</f>
        <v>Completed</v>
      </c>
      <c r="K279" s="107"/>
      <c r="L279" s="107"/>
      <c r="M279" s="4"/>
      <c r="N279" s="111"/>
      <c r="O279" s="107"/>
    </row>
    <row r="280" spans="1:15">
      <c r="H280"/>
      <c r="N280"/>
      <c r="O280"/>
    </row>
    <row r="281" spans="1:15">
      <c r="H281"/>
      <c r="N281"/>
      <c r="O281"/>
    </row>
    <row r="282" spans="1:15">
      <c r="H282"/>
      <c r="N282"/>
      <c r="O282"/>
    </row>
    <row r="283" spans="1:15">
      <c r="H283"/>
      <c r="N283"/>
      <c r="O283"/>
    </row>
    <row r="284" spans="1:15">
      <c r="H284"/>
      <c r="N284"/>
      <c r="O284"/>
    </row>
    <row r="285" spans="1:15">
      <c r="H285"/>
      <c r="N285"/>
      <c r="O285"/>
    </row>
    <row r="286" spans="1:15">
      <c r="H286"/>
      <c r="N286"/>
      <c r="O286"/>
    </row>
    <row r="287" spans="1:15">
      <c r="H287"/>
      <c r="N287"/>
      <c r="O287"/>
    </row>
    <row r="288" spans="1:15">
      <c r="H288"/>
      <c r="N288"/>
      <c r="O288"/>
    </row>
    <row r="289" spans="8:15">
      <c r="H289"/>
      <c r="N289"/>
      <c r="O289"/>
    </row>
    <row r="290" spans="8:15">
      <c r="H290"/>
      <c r="N290"/>
      <c r="O290"/>
    </row>
    <row r="291" spans="8:15">
      <c r="H291"/>
      <c r="N291"/>
      <c r="O291"/>
    </row>
    <row r="292" spans="8:15">
      <c r="H292"/>
      <c r="N292"/>
      <c r="O292"/>
    </row>
    <row r="293" spans="8:15">
      <c r="H293"/>
      <c r="N293"/>
      <c r="O293"/>
    </row>
    <row r="294" spans="8:15">
      <c r="H294"/>
      <c r="N294"/>
      <c r="O294"/>
    </row>
    <row r="295" spans="8:15">
      <c r="H295"/>
      <c r="N295"/>
      <c r="O295"/>
    </row>
    <row r="296" spans="8:15">
      <c r="H296"/>
      <c r="N296"/>
      <c r="O296"/>
    </row>
    <row r="297" spans="8:15">
      <c r="H297"/>
      <c r="N297"/>
      <c r="O297"/>
    </row>
    <row r="298" spans="8:15">
      <c r="H298"/>
      <c r="N298"/>
      <c r="O298"/>
    </row>
    <row r="299" spans="8:15">
      <c r="H299"/>
      <c r="N299"/>
      <c r="O299"/>
    </row>
    <row r="300" spans="8:15">
      <c r="H300"/>
      <c r="N300"/>
      <c r="O300"/>
    </row>
    <row r="301" spans="8:15">
      <c r="H301"/>
      <c r="N301"/>
      <c r="O301"/>
    </row>
    <row r="302" spans="8:15">
      <c r="H302"/>
      <c r="N302"/>
      <c r="O302"/>
    </row>
    <row r="303" spans="8:15">
      <c r="H303"/>
      <c r="N303"/>
      <c r="O303"/>
    </row>
    <row r="304" spans="8:15">
      <c r="H304"/>
      <c r="N304"/>
      <c r="O304"/>
    </row>
    <row r="305" spans="8:15">
      <c r="H305"/>
      <c r="N305"/>
      <c r="O305"/>
    </row>
    <row r="306" spans="8:15">
      <c r="H306"/>
      <c r="N306"/>
      <c r="O306"/>
    </row>
    <row r="307" spans="8:15">
      <c r="H307"/>
      <c r="N307"/>
      <c r="O307"/>
    </row>
    <row r="308" spans="8:15">
      <c r="H308"/>
      <c r="N308"/>
      <c r="O308"/>
    </row>
    <row r="309" spans="8:15">
      <c r="H309"/>
      <c r="N309"/>
      <c r="O309"/>
    </row>
    <row r="310" spans="8:15">
      <c r="H310"/>
      <c r="N310"/>
      <c r="O310"/>
    </row>
    <row r="311" spans="8:15">
      <c r="H311"/>
      <c r="N311"/>
      <c r="O311"/>
    </row>
  </sheetData>
  <autoFilter ref="B1:N311" xr:uid="{00000000-0009-0000-0000-00000B000000}"/>
  <mergeCells count="1112">
    <mergeCell ref="A134:A135"/>
    <mergeCell ref="B134:B135"/>
    <mergeCell ref="C134:C135"/>
    <mergeCell ref="I134:I135"/>
    <mergeCell ref="K134:K135"/>
    <mergeCell ref="L134:L135"/>
    <mergeCell ref="N134:N135"/>
    <mergeCell ref="O134:O135"/>
    <mergeCell ref="A264:A265"/>
    <mergeCell ref="B264:B265"/>
    <mergeCell ref="C264:C265"/>
    <mergeCell ref="I264:I265"/>
    <mergeCell ref="K264:K265"/>
    <mergeCell ref="L264:L265"/>
    <mergeCell ref="N142:N143"/>
    <mergeCell ref="O142:O143"/>
    <mergeCell ref="A278:A279"/>
    <mergeCell ref="B278:B279"/>
    <mergeCell ref="C278:C279"/>
    <mergeCell ref="I278:I279"/>
    <mergeCell ref="K278:K279"/>
    <mergeCell ref="L278:L279"/>
    <mergeCell ref="N278:N279"/>
    <mergeCell ref="O278:O279"/>
    <mergeCell ref="A142:A143"/>
    <mergeCell ref="B142:B143"/>
    <mergeCell ref="C142:C143"/>
    <mergeCell ref="I142:I143"/>
    <mergeCell ref="K142:K143"/>
    <mergeCell ref="L142:L143"/>
    <mergeCell ref="A140:A141"/>
    <mergeCell ref="B140:B141"/>
    <mergeCell ref="N136:N137"/>
    <mergeCell ref="O136:O137"/>
    <mergeCell ref="A138:A139"/>
    <mergeCell ref="B138:B139"/>
    <mergeCell ref="C138:C139"/>
    <mergeCell ref="I138:I139"/>
    <mergeCell ref="K138:K139"/>
    <mergeCell ref="L138:L139"/>
    <mergeCell ref="N138:N139"/>
    <mergeCell ref="O138:O139"/>
    <mergeCell ref="A136:A137"/>
    <mergeCell ref="B136:B137"/>
    <mergeCell ref="C136:C137"/>
    <mergeCell ref="I136:I137"/>
    <mergeCell ref="K136:K137"/>
    <mergeCell ref="L136:L137"/>
    <mergeCell ref="N264:N265"/>
    <mergeCell ref="O264:O265"/>
    <mergeCell ref="C140:C141"/>
    <mergeCell ref="I140:I141"/>
    <mergeCell ref="K140:K141"/>
    <mergeCell ref="L140:L141"/>
    <mergeCell ref="N140:N141"/>
    <mergeCell ref="O140:O141"/>
    <mergeCell ref="N144:N145"/>
    <mergeCell ref="O144:O145"/>
    <mergeCell ref="A144:A145"/>
    <mergeCell ref="B144:B145"/>
    <mergeCell ref="C144:C145"/>
    <mergeCell ref="I144:I145"/>
    <mergeCell ref="K144:K145"/>
    <mergeCell ref="L144:L145"/>
    <mergeCell ref="N132:N133"/>
    <mergeCell ref="O132:O133"/>
    <mergeCell ref="A122:A123"/>
    <mergeCell ref="B122:B123"/>
    <mergeCell ref="C122:C123"/>
    <mergeCell ref="I122:I123"/>
    <mergeCell ref="K122:K123"/>
    <mergeCell ref="L122:L123"/>
    <mergeCell ref="N122:N123"/>
    <mergeCell ref="O122:O123"/>
    <mergeCell ref="A132:A133"/>
    <mergeCell ref="B132:B133"/>
    <mergeCell ref="C132:C133"/>
    <mergeCell ref="I132:I133"/>
    <mergeCell ref="K132:K133"/>
    <mergeCell ref="L132:L133"/>
    <mergeCell ref="N128:N129"/>
    <mergeCell ref="O128:O129"/>
    <mergeCell ref="A130:A131"/>
    <mergeCell ref="B130:B131"/>
    <mergeCell ref="C130:C131"/>
    <mergeCell ref="I130:I131"/>
    <mergeCell ref="K130:K131"/>
    <mergeCell ref="L130:L131"/>
    <mergeCell ref="N130:N131"/>
    <mergeCell ref="O130:O131"/>
    <mergeCell ref="A128:A129"/>
    <mergeCell ref="B128:B129"/>
    <mergeCell ref="C128:C129"/>
    <mergeCell ref="I128:I129"/>
    <mergeCell ref="K128:K129"/>
    <mergeCell ref="L128:L129"/>
    <mergeCell ref="C118:C119"/>
    <mergeCell ref="I118:I119"/>
    <mergeCell ref="K118:K119"/>
    <mergeCell ref="L118:L119"/>
    <mergeCell ref="N118:N119"/>
    <mergeCell ref="O118:O119"/>
    <mergeCell ref="A116:A117"/>
    <mergeCell ref="B116:B117"/>
    <mergeCell ref="C116:C117"/>
    <mergeCell ref="I116:I117"/>
    <mergeCell ref="K116:K117"/>
    <mergeCell ref="L116:L117"/>
    <mergeCell ref="N124:N125"/>
    <mergeCell ref="O124:O125"/>
    <mergeCell ref="A126:A127"/>
    <mergeCell ref="B126:B127"/>
    <mergeCell ref="C126:C127"/>
    <mergeCell ref="I126:I127"/>
    <mergeCell ref="K126:K127"/>
    <mergeCell ref="L126:L127"/>
    <mergeCell ref="N126:N127"/>
    <mergeCell ref="O126:O127"/>
    <mergeCell ref="A124:A125"/>
    <mergeCell ref="B124:B125"/>
    <mergeCell ref="C124:C125"/>
    <mergeCell ref="I124:I125"/>
    <mergeCell ref="K124:K125"/>
    <mergeCell ref="L124:L125"/>
    <mergeCell ref="C114:C115"/>
    <mergeCell ref="I114:I115"/>
    <mergeCell ref="K114:K115"/>
    <mergeCell ref="L114:L115"/>
    <mergeCell ref="N114:N115"/>
    <mergeCell ref="O114:O115"/>
    <mergeCell ref="A112:A113"/>
    <mergeCell ref="B112:B113"/>
    <mergeCell ref="C112:C113"/>
    <mergeCell ref="I112:I113"/>
    <mergeCell ref="K112:K113"/>
    <mergeCell ref="L112:L113"/>
    <mergeCell ref="N120:N121"/>
    <mergeCell ref="O120:O121"/>
    <mergeCell ref="A110:A111"/>
    <mergeCell ref="B110:B111"/>
    <mergeCell ref="C110:C111"/>
    <mergeCell ref="I110:I111"/>
    <mergeCell ref="K110:K111"/>
    <mergeCell ref="L110:L111"/>
    <mergeCell ref="N110:N111"/>
    <mergeCell ref="O110:O111"/>
    <mergeCell ref="A120:A121"/>
    <mergeCell ref="B120:B121"/>
    <mergeCell ref="C120:C121"/>
    <mergeCell ref="I120:I121"/>
    <mergeCell ref="K120:K121"/>
    <mergeCell ref="L120:L121"/>
    <mergeCell ref="N116:N117"/>
    <mergeCell ref="O116:O117"/>
    <mergeCell ref="A118:A119"/>
    <mergeCell ref="B118:B119"/>
    <mergeCell ref="A92:A93"/>
    <mergeCell ref="B92:B93"/>
    <mergeCell ref="C92:C93"/>
    <mergeCell ref="I92:I93"/>
    <mergeCell ref="K92:K93"/>
    <mergeCell ref="L92:L93"/>
    <mergeCell ref="N92:N93"/>
    <mergeCell ref="O92:O93"/>
    <mergeCell ref="A90:A91"/>
    <mergeCell ref="B90:B91"/>
    <mergeCell ref="C90:C91"/>
    <mergeCell ref="I90:I91"/>
    <mergeCell ref="K90:K91"/>
    <mergeCell ref="L90:L91"/>
    <mergeCell ref="N108:N109"/>
    <mergeCell ref="O108:O109"/>
    <mergeCell ref="A94:A95"/>
    <mergeCell ref="B94:B95"/>
    <mergeCell ref="C94:C95"/>
    <mergeCell ref="I94:I95"/>
    <mergeCell ref="K94:K95"/>
    <mergeCell ref="L94:L95"/>
    <mergeCell ref="N94:N95"/>
    <mergeCell ref="O94:O95"/>
    <mergeCell ref="A108:A109"/>
    <mergeCell ref="B108:B109"/>
    <mergeCell ref="C108:C109"/>
    <mergeCell ref="I108:I109"/>
    <mergeCell ref="K108:K109"/>
    <mergeCell ref="L108:L109"/>
    <mergeCell ref="A106:A107"/>
    <mergeCell ref="B106:B107"/>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 ref="N90:N91"/>
    <mergeCell ref="O90:O91"/>
    <mergeCell ref="C80:C81"/>
    <mergeCell ref="I80:I81"/>
    <mergeCell ref="K80:K81"/>
    <mergeCell ref="L80:L81"/>
    <mergeCell ref="N80:N81"/>
    <mergeCell ref="O80:O81"/>
    <mergeCell ref="A78:A79"/>
    <mergeCell ref="B78:B79"/>
    <mergeCell ref="C78:C79"/>
    <mergeCell ref="I78:I79"/>
    <mergeCell ref="K78:K79"/>
    <mergeCell ref="L78:L79"/>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A270:A271"/>
    <mergeCell ref="B270:B271"/>
    <mergeCell ref="C270:C271"/>
    <mergeCell ref="I270:I271"/>
    <mergeCell ref="K270:K271"/>
    <mergeCell ref="L270:L271"/>
    <mergeCell ref="N270:N271"/>
    <mergeCell ref="O270:O271"/>
    <mergeCell ref="A276:A277"/>
    <mergeCell ref="B276:B277"/>
    <mergeCell ref="C276:C277"/>
    <mergeCell ref="I276:I277"/>
    <mergeCell ref="K276:K277"/>
    <mergeCell ref="L276:L277"/>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8:N79"/>
    <mergeCell ref="O78:O79"/>
    <mergeCell ref="N272:N273"/>
    <mergeCell ref="O272:O273"/>
    <mergeCell ref="A274:A275"/>
    <mergeCell ref="B274:B275"/>
    <mergeCell ref="C274:C275"/>
    <mergeCell ref="I274:I275"/>
    <mergeCell ref="K274:K275"/>
    <mergeCell ref="L274:L275"/>
    <mergeCell ref="N274:N275"/>
    <mergeCell ref="O274:O275"/>
    <mergeCell ref="A272:A273"/>
    <mergeCell ref="B272:B273"/>
    <mergeCell ref="C272:C273"/>
    <mergeCell ref="I272:I273"/>
    <mergeCell ref="K272:K273"/>
    <mergeCell ref="L272:L273"/>
    <mergeCell ref="N276:N277"/>
    <mergeCell ref="O276:O277"/>
    <mergeCell ref="N260:N261"/>
    <mergeCell ref="O260:O261"/>
    <mergeCell ref="A262:A263"/>
    <mergeCell ref="B262:B263"/>
    <mergeCell ref="C262:C263"/>
    <mergeCell ref="I262:I263"/>
    <mergeCell ref="K262:K263"/>
    <mergeCell ref="L262:L263"/>
    <mergeCell ref="N262:N263"/>
    <mergeCell ref="O262:O263"/>
    <mergeCell ref="A260:A261"/>
    <mergeCell ref="B260:B261"/>
    <mergeCell ref="C260:C261"/>
    <mergeCell ref="I260:I261"/>
    <mergeCell ref="K260:K261"/>
    <mergeCell ref="L260:L261"/>
    <mergeCell ref="N268:N269"/>
    <mergeCell ref="O268:O269"/>
    <mergeCell ref="A266:A267"/>
    <mergeCell ref="B266:B267"/>
    <mergeCell ref="C266:C267"/>
    <mergeCell ref="I266:I267"/>
    <mergeCell ref="K266:K267"/>
    <mergeCell ref="L266:L267"/>
    <mergeCell ref="N266:N267"/>
    <mergeCell ref="O266:O267"/>
    <mergeCell ref="A268:A269"/>
    <mergeCell ref="B268:B269"/>
    <mergeCell ref="C268:C269"/>
    <mergeCell ref="I268:I269"/>
    <mergeCell ref="K268:K269"/>
    <mergeCell ref="L268:L269"/>
    <mergeCell ref="A254:A255"/>
    <mergeCell ref="B254:B255"/>
    <mergeCell ref="C254:C255"/>
    <mergeCell ref="I254:I255"/>
    <mergeCell ref="K254:K255"/>
    <mergeCell ref="L254:L255"/>
    <mergeCell ref="N254:N255"/>
    <mergeCell ref="O254:O255"/>
    <mergeCell ref="A252:A253"/>
    <mergeCell ref="B252:B253"/>
    <mergeCell ref="C252:C253"/>
    <mergeCell ref="I252:I253"/>
    <mergeCell ref="K252:K253"/>
    <mergeCell ref="L252:L253"/>
    <mergeCell ref="N256:N257"/>
    <mergeCell ref="O256:O257"/>
    <mergeCell ref="A258:A259"/>
    <mergeCell ref="B258:B259"/>
    <mergeCell ref="C258:C259"/>
    <mergeCell ref="I258:I259"/>
    <mergeCell ref="K258:K259"/>
    <mergeCell ref="L258:L259"/>
    <mergeCell ref="N258:N259"/>
    <mergeCell ref="O258:O259"/>
    <mergeCell ref="A256:A257"/>
    <mergeCell ref="B256:B257"/>
    <mergeCell ref="C256:C257"/>
    <mergeCell ref="I256:I257"/>
    <mergeCell ref="K256:K257"/>
    <mergeCell ref="L256:L257"/>
    <mergeCell ref="N248:N249"/>
    <mergeCell ref="O248:O249"/>
    <mergeCell ref="A250:A251"/>
    <mergeCell ref="B250:B251"/>
    <mergeCell ref="C250:C251"/>
    <mergeCell ref="I250:I251"/>
    <mergeCell ref="K250:K251"/>
    <mergeCell ref="L250:L251"/>
    <mergeCell ref="N250:N251"/>
    <mergeCell ref="O250:O251"/>
    <mergeCell ref="A248:A249"/>
    <mergeCell ref="B248:B249"/>
    <mergeCell ref="C248:C249"/>
    <mergeCell ref="I248:I249"/>
    <mergeCell ref="K248:K249"/>
    <mergeCell ref="L248:L249"/>
    <mergeCell ref="N252:N253"/>
    <mergeCell ref="O252:O253"/>
    <mergeCell ref="C98:C99"/>
    <mergeCell ref="I98:I99"/>
    <mergeCell ref="K98:K99"/>
    <mergeCell ref="L98:L99"/>
    <mergeCell ref="N98:N99"/>
    <mergeCell ref="O98:O99"/>
    <mergeCell ref="B222:B223"/>
    <mergeCell ref="B224:B225"/>
    <mergeCell ref="B226:B227"/>
    <mergeCell ref="B228:B229"/>
    <mergeCell ref="A98:A99"/>
    <mergeCell ref="B98:B99"/>
    <mergeCell ref="A102:A103"/>
    <mergeCell ref="B102:B103"/>
    <mergeCell ref="B208:B209"/>
    <mergeCell ref="B210:B211"/>
    <mergeCell ref="N104:N105"/>
    <mergeCell ref="O104:O105"/>
    <mergeCell ref="B214:B215"/>
    <mergeCell ref="B216:B217"/>
    <mergeCell ref="B218:B219"/>
    <mergeCell ref="B220:B221"/>
    <mergeCell ref="B212:B213"/>
    <mergeCell ref="K204:K205"/>
    <mergeCell ref="L204:L205"/>
    <mergeCell ref="N204:N205"/>
    <mergeCell ref="A104:A105"/>
    <mergeCell ref="B104:B105"/>
    <mergeCell ref="C104:C105"/>
    <mergeCell ref="I104:I105"/>
    <mergeCell ref="K104:K105"/>
    <mergeCell ref="L104:L105"/>
    <mergeCell ref="C102:C103"/>
    <mergeCell ref="I102:I103"/>
    <mergeCell ref="K102:K103"/>
    <mergeCell ref="L102:L103"/>
    <mergeCell ref="N102:N103"/>
    <mergeCell ref="O102:O103"/>
    <mergeCell ref="N246:N247"/>
    <mergeCell ref="O246:O247"/>
    <mergeCell ref="A100:A101"/>
    <mergeCell ref="B100:B101"/>
    <mergeCell ref="C100:C101"/>
    <mergeCell ref="I100:I101"/>
    <mergeCell ref="K100:K101"/>
    <mergeCell ref="L100:L101"/>
    <mergeCell ref="N100:N101"/>
    <mergeCell ref="O100:O101"/>
    <mergeCell ref="A246:A247"/>
    <mergeCell ref="B246:B247"/>
    <mergeCell ref="C246:C247"/>
    <mergeCell ref="I246:I247"/>
    <mergeCell ref="K246:K247"/>
    <mergeCell ref="L246:L247"/>
    <mergeCell ref="C106:C107"/>
    <mergeCell ref="I106:I107"/>
    <mergeCell ref="K106:K107"/>
    <mergeCell ref="L106:L107"/>
    <mergeCell ref="N106:N107"/>
    <mergeCell ref="O106:O107"/>
    <mergeCell ref="N112:N113"/>
    <mergeCell ref="O112:O113"/>
    <mergeCell ref="A114:A115"/>
    <mergeCell ref="B114:B115"/>
    <mergeCell ref="A72:A73"/>
    <mergeCell ref="B72:B73"/>
    <mergeCell ref="C72:C73"/>
    <mergeCell ref="I72:I73"/>
    <mergeCell ref="K72:K73"/>
    <mergeCell ref="L72:L73"/>
    <mergeCell ref="N72:N73"/>
    <mergeCell ref="O72:O73"/>
    <mergeCell ref="A68:A69"/>
    <mergeCell ref="C68:C69"/>
    <mergeCell ref="I68:I69"/>
    <mergeCell ref="K68:K69"/>
    <mergeCell ref="L68:L69"/>
    <mergeCell ref="N68:N69"/>
    <mergeCell ref="N96:N97"/>
    <mergeCell ref="O96:O97"/>
    <mergeCell ref="A70:A71"/>
    <mergeCell ref="B70:B71"/>
    <mergeCell ref="C70:C71"/>
    <mergeCell ref="I70:I71"/>
    <mergeCell ref="K70:K71"/>
    <mergeCell ref="L70:L71"/>
    <mergeCell ref="N70:N71"/>
    <mergeCell ref="O70:O71"/>
    <mergeCell ref="A96:A97"/>
    <mergeCell ref="B96:B97"/>
    <mergeCell ref="C96:C97"/>
    <mergeCell ref="I96:I97"/>
    <mergeCell ref="K96:K97"/>
    <mergeCell ref="L96:L97"/>
    <mergeCell ref="A80:A81"/>
    <mergeCell ref="B80:B81"/>
    <mergeCell ref="N64:N65"/>
    <mergeCell ref="O64:O65"/>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O68:O69"/>
    <mergeCell ref="B68:B69"/>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60:N61"/>
    <mergeCell ref="O60:O61"/>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52:N53"/>
    <mergeCell ref="O52:O53"/>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6:N57"/>
    <mergeCell ref="O56:O57"/>
    <mergeCell ref="K44:K45"/>
    <mergeCell ref="K46:K47"/>
    <mergeCell ref="L46:L47"/>
    <mergeCell ref="N48:N49"/>
    <mergeCell ref="O48:O49"/>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B234:B235"/>
    <mergeCell ref="C242:C243"/>
    <mergeCell ref="I242:I243"/>
    <mergeCell ref="K242:K243"/>
    <mergeCell ref="B238:B239"/>
    <mergeCell ref="B240:B241"/>
    <mergeCell ref="O204:O205"/>
    <mergeCell ref="C206:C207"/>
    <mergeCell ref="I206:I207"/>
    <mergeCell ref="K206:K207"/>
    <mergeCell ref="L206:L207"/>
    <mergeCell ref="N206:N207"/>
    <mergeCell ref="O206:O207"/>
    <mergeCell ref="L42:L43"/>
    <mergeCell ref="N42:N43"/>
    <mergeCell ref="O42:O43"/>
    <mergeCell ref="B202:B203"/>
    <mergeCell ref="B204:B205"/>
    <mergeCell ref="B206:B207"/>
    <mergeCell ref="N202:N203"/>
    <mergeCell ref="O202:O203"/>
    <mergeCell ref="C204:C205"/>
    <mergeCell ref="I204:I205"/>
    <mergeCell ref="N46:N47"/>
    <mergeCell ref="O46:O47"/>
    <mergeCell ref="B42:B43"/>
    <mergeCell ref="B44:B45"/>
    <mergeCell ref="C44:C45"/>
    <mergeCell ref="I44:I45"/>
    <mergeCell ref="C42:C43"/>
    <mergeCell ref="I42:I43"/>
    <mergeCell ref="K42:K43"/>
    <mergeCell ref="B242:B243"/>
    <mergeCell ref="B244:B245"/>
    <mergeCell ref="L242:L243"/>
    <mergeCell ref="N242:N243"/>
    <mergeCell ref="O242:O243"/>
    <mergeCell ref="C244:C245"/>
    <mergeCell ref="O238:O239"/>
    <mergeCell ref="C240:C241"/>
    <mergeCell ref="I240:I241"/>
    <mergeCell ref="K240:K241"/>
    <mergeCell ref="L240:L241"/>
    <mergeCell ref="N240:N241"/>
    <mergeCell ref="O240:O241"/>
    <mergeCell ref="I244:I245"/>
    <mergeCell ref="K244:K245"/>
    <mergeCell ref="L244:L245"/>
    <mergeCell ref="N244:N245"/>
    <mergeCell ref="O244:O245"/>
    <mergeCell ref="C238:C239"/>
    <mergeCell ref="I238:I239"/>
    <mergeCell ref="K238:K239"/>
    <mergeCell ref="L238:L239"/>
    <mergeCell ref="N238:N239"/>
    <mergeCell ref="I232:I233"/>
    <mergeCell ref="K232:K233"/>
    <mergeCell ref="L232:L233"/>
    <mergeCell ref="N232:N233"/>
    <mergeCell ref="O232:O233"/>
    <mergeCell ref="C230:C231"/>
    <mergeCell ref="I230:I231"/>
    <mergeCell ref="K230:K231"/>
    <mergeCell ref="L230:L231"/>
    <mergeCell ref="N230:N231"/>
    <mergeCell ref="O230:O231"/>
    <mergeCell ref="N236:N237"/>
    <mergeCell ref="O236:O237"/>
    <mergeCell ref="C234:C235"/>
    <mergeCell ref="I234:I235"/>
    <mergeCell ref="K234:K235"/>
    <mergeCell ref="L234:L235"/>
    <mergeCell ref="N234:N235"/>
    <mergeCell ref="O234:O235"/>
    <mergeCell ref="C236:C237"/>
    <mergeCell ref="I236:I237"/>
    <mergeCell ref="K236:K237"/>
    <mergeCell ref="L236:L237"/>
    <mergeCell ref="N224:N225"/>
    <mergeCell ref="O224:O225"/>
    <mergeCell ref="N220:N221"/>
    <mergeCell ref="O220:O221"/>
    <mergeCell ref="C222:C223"/>
    <mergeCell ref="I222:I223"/>
    <mergeCell ref="K222:K223"/>
    <mergeCell ref="L222:L223"/>
    <mergeCell ref="N222:N223"/>
    <mergeCell ref="O222:O223"/>
    <mergeCell ref="L226:L227"/>
    <mergeCell ref="N226:N227"/>
    <mergeCell ref="O226:O227"/>
    <mergeCell ref="C228:C229"/>
    <mergeCell ref="I228:I229"/>
    <mergeCell ref="K228:K229"/>
    <mergeCell ref="L228:L229"/>
    <mergeCell ref="N228:N229"/>
    <mergeCell ref="O228:O229"/>
    <mergeCell ref="C226:C227"/>
    <mergeCell ref="N208:N209"/>
    <mergeCell ref="O208:O209"/>
    <mergeCell ref="C210:C211"/>
    <mergeCell ref="I210:I211"/>
    <mergeCell ref="K210:K211"/>
    <mergeCell ref="L210:L211"/>
    <mergeCell ref="N210:N211"/>
    <mergeCell ref="O210:O211"/>
    <mergeCell ref="C218:C219"/>
    <mergeCell ref="I218:I219"/>
    <mergeCell ref="K218:K219"/>
    <mergeCell ref="L218:L219"/>
    <mergeCell ref="N218:N219"/>
    <mergeCell ref="O218:O219"/>
    <mergeCell ref="N214:N215"/>
    <mergeCell ref="O214:O215"/>
    <mergeCell ref="C216:C217"/>
    <mergeCell ref="I216:I217"/>
    <mergeCell ref="K216:K217"/>
    <mergeCell ref="L216:L217"/>
    <mergeCell ref="N216:N217"/>
    <mergeCell ref="O216:O217"/>
    <mergeCell ref="C212:C213"/>
    <mergeCell ref="I212:I213"/>
    <mergeCell ref="K212:K213"/>
    <mergeCell ref="L212:L213"/>
    <mergeCell ref="N212:N213"/>
    <mergeCell ref="O212:O213"/>
    <mergeCell ref="B230:B231"/>
    <mergeCell ref="B232:B233"/>
    <mergeCell ref="B236:B237"/>
    <mergeCell ref="A244:A245"/>
    <mergeCell ref="A42:A43"/>
    <mergeCell ref="C202:C203"/>
    <mergeCell ref="I202:I203"/>
    <mergeCell ref="K202:K203"/>
    <mergeCell ref="L202:L203"/>
    <mergeCell ref="C208:C209"/>
    <mergeCell ref="I208:I209"/>
    <mergeCell ref="K208:K209"/>
    <mergeCell ref="L208:L209"/>
    <mergeCell ref="A238:A239"/>
    <mergeCell ref="A240:A241"/>
    <mergeCell ref="A242:A243"/>
    <mergeCell ref="A206:A207"/>
    <mergeCell ref="A208:A209"/>
    <mergeCell ref="A210:A211"/>
    <mergeCell ref="A212:A213"/>
    <mergeCell ref="A214:A215"/>
    <mergeCell ref="A216:A217"/>
    <mergeCell ref="A218:A219"/>
    <mergeCell ref="C224:C225"/>
    <mergeCell ref="I224:I225"/>
    <mergeCell ref="K224:K225"/>
    <mergeCell ref="L224:L225"/>
    <mergeCell ref="C232:C233"/>
    <mergeCell ref="A200:A201"/>
    <mergeCell ref="B200:B201"/>
    <mergeCell ref="C200:C201"/>
    <mergeCell ref="I200:I201"/>
    <mergeCell ref="K200:K201"/>
    <mergeCell ref="L200:L201"/>
    <mergeCell ref="N200:N201"/>
    <mergeCell ref="O200:O201"/>
    <mergeCell ref="A198:A199"/>
    <mergeCell ref="N198:N199"/>
    <mergeCell ref="L194:L195"/>
    <mergeCell ref="A228:A229"/>
    <mergeCell ref="A230:A231"/>
    <mergeCell ref="A232:A233"/>
    <mergeCell ref="A234:A235"/>
    <mergeCell ref="A236:A237"/>
    <mergeCell ref="A202:A203"/>
    <mergeCell ref="A204:A205"/>
    <mergeCell ref="I226:I227"/>
    <mergeCell ref="K226:K227"/>
    <mergeCell ref="A220:A221"/>
    <mergeCell ref="A222:A223"/>
    <mergeCell ref="A224:A225"/>
    <mergeCell ref="A226:A227"/>
    <mergeCell ref="K214:K215"/>
    <mergeCell ref="L214:L215"/>
    <mergeCell ref="C220:C221"/>
    <mergeCell ref="I220:I221"/>
    <mergeCell ref="K220:K221"/>
    <mergeCell ref="L220:L221"/>
    <mergeCell ref="C214:C215"/>
    <mergeCell ref="I214:I215"/>
    <mergeCell ref="O194:O195"/>
    <mergeCell ref="A196:A197"/>
    <mergeCell ref="B196:B197"/>
    <mergeCell ref="C196:C197"/>
    <mergeCell ref="I196:I197"/>
    <mergeCell ref="K196:K197"/>
    <mergeCell ref="L196:L197"/>
    <mergeCell ref="N196:N197"/>
    <mergeCell ref="O196:O197"/>
    <mergeCell ref="A194:A195"/>
    <mergeCell ref="B198:B199"/>
    <mergeCell ref="C198:C199"/>
    <mergeCell ref="I198:I199"/>
    <mergeCell ref="K198:K199"/>
    <mergeCell ref="L198:L199"/>
    <mergeCell ref="N194:N195"/>
    <mergeCell ref="B194:B195"/>
    <mergeCell ref="C194:C195"/>
    <mergeCell ref="I194:I195"/>
    <mergeCell ref="K194:K195"/>
    <mergeCell ref="O198:O199"/>
    <mergeCell ref="A186:A187"/>
    <mergeCell ref="B186:B187"/>
    <mergeCell ref="C186:C187"/>
    <mergeCell ref="I186:I187"/>
    <mergeCell ref="K186:K187"/>
    <mergeCell ref="L186:L187"/>
    <mergeCell ref="N186:N187"/>
    <mergeCell ref="O186:O187"/>
    <mergeCell ref="A188:A189"/>
    <mergeCell ref="B188:B189"/>
    <mergeCell ref="C188:C189"/>
    <mergeCell ref="I188:I189"/>
    <mergeCell ref="K188:K189"/>
    <mergeCell ref="L188:L189"/>
    <mergeCell ref="N188:N189"/>
    <mergeCell ref="O188:O189"/>
    <mergeCell ref="O192:O193"/>
    <mergeCell ref="A190:A191"/>
    <mergeCell ref="B190:B191"/>
    <mergeCell ref="C190:C191"/>
    <mergeCell ref="I190:I191"/>
    <mergeCell ref="K190:K191"/>
    <mergeCell ref="L190:L191"/>
    <mergeCell ref="N190:N191"/>
    <mergeCell ref="O190:O191"/>
    <mergeCell ref="A192:A193"/>
    <mergeCell ref="B192:B193"/>
    <mergeCell ref="C192:C193"/>
    <mergeCell ref="I192:I193"/>
    <mergeCell ref="K192:K193"/>
    <mergeCell ref="L192:L193"/>
    <mergeCell ref="N192:N193"/>
    <mergeCell ref="A180:A181"/>
    <mergeCell ref="B180:B181"/>
    <mergeCell ref="C180:C181"/>
    <mergeCell ref="I180:I181"/>
    <mergeCell ref="K180:K181"/>
    <mergeCell ref="L180:L181"/>
    <mergeCell ref="N180:N181"/>
    <mergeCell ref="O180:O181"/>
    <mergeCell ref="A182:A183"/>
    <mergeCell ref="B182:B183"/>
    <mergeCell ref="C182:C183"/>
    <mergeCell ref="I182:I183"/>
    <mergeCell ref="K182:K183"/>
    <mergeCell ref="L182:L183"/>
    <mergeCell ref="N182:N183"/>
    <mergeCell ref="O182:O183"/>
    <mergeCell ref="A184:A185"/>
    <mergeCell ref="B184:B185"/>
    <mergeCell ref="C184:C185"/>
    <mergeCell ref="I184:I185"/>
    <mergeCell ref="K184:K185"/>
    <mergeCell ref="L184:L185"/>
    <mergeCell ref="N184:N185"/>
    <mergeCell ref="O184:O185"/>
    <mergeCell ref="A174:A175"/>
    <mergeCell ref="B174:B175"/>
    <mergeCell ref="C174:C175"/>
    <mergeCell ref="I174:I175"/>
    <mergeCell ref="K174:K175"/>
    <mergeCell ref="L174:L175"/>
    <mergeCell ref="N174:N175"/>
    <mergeCell ref="O174:O175"/>
    <mergeCell ref="A176:A177"/>
    <mergeCell ref="B176:B177"/>
    <mergeCell ref="C176:C177"/>
    <mergeCell ref="I176:I177"/>
    <mergeCell ref="K176:K177"/>
    <mergeCell ref="L176:L177"/>
    <mergeCell ref="N176:N177"/>
    <mergeCell ref="O176:O177"/>
    <mergeCell ref="A178:A179"/>
    <mergeCell ref="B178:B179"/>
    <mergeCell ref="C178:C179"/>
    <mergeCell ref="I178:I179"/>
    <mergeCell ref="K178:K179"/>
    <mergeCell ref="L178:L179"/>
    <mergeCell ref="N178:N179"/>
    <mergeCell ref="O178:O179"/>
    <mergeCell ref="A168:A169"/>
    <mergeCell ref="B168:B169"/>
    <mergeCell ref="C168:C169"/>
    <mergeCell ref="I168:I169"/>
    <mergeCell ref="K168:K169"/>
    <mergeCell ref="L168:L169"/>
    <mergeCell ref="N168:N169"/>
    <mergeCell ref="O168:O169"/>
    <mergeCell ref="A170:A171"/>
    <mergeCell ref="B170:B171"/>
    <mergeCell ref="C170:C171"/>
    <mergeCell ref="I170:I171"/>
    <mergeCell ref="K170:K171"/>
    <mergeCell ref="L170:L171"/>
    <mergeCell ref="N170:N171"/>
    <mergeCell ref="O170:O171"/>
    <mergeCell ref="A172:A173"/>
    <mergeCell ref="B172:B173"/>
    <mergeCell ref="C172:C173"/>
    <mergeCell ref="I172:I173"/>
    <mergeCell ref="K172:K173"/>
    <mergeCell ref="L172:L173"/>
    <mergeCell ref="N172:N173"/>
    <mergeCell ref="O172:O173"/>
    <mergeCell ref="A162:A163"/>
    <mergeCell ref="B162:B163"/>
    <mergeCell ref="C162:C163"/>
    <mergeCell ref="I162:I163"/>
    <mergeCell ref="K162:K163"/>
    <mergeCell ref="L162:L163"/>
    <mergeCell ref="N162:N163"/>
    <mergeCell ref="O162:O163"/>
    <mergeCell ref="A164:A165"/>
    <mergeCell ref="B164:B165"/>
    <mergeCell ref="C164:C165"/>
    <mergeCell ref="I164:I165"/>
    <mergeCell ref="K164:K165"/>
    <mergeCell ref="L164:L165"/>
    <mergeCell ref="N164:N165"/>
    <mergeCell ref="O164:O165"/>
    <mergeCell ref="A166:A167"/>
    <mergeCell ref="B166:B167"/>
    <mergeCell ref="C166:C167"/>
    <mergeCell ref="I166:I167"/>
    <mergeCell ref="K166:K167"/>
    <mergeCell ref="L166:L167"/>
    <mergeCell ref="N166:N167"/>
    <mergeCell ref="O166:O167"/>
    <mergeCell ref="A156:A157"/>
    <mergeCell ref="B156:B157"/>
    <mergeCell ref="C156:C157"/>
    <mergeCell ref="I156:I157"/>
    <mergeCell ref="K156:K157"/>
    <mergeCell ref="L156:L157"/>
    <mergeCell ref="N156:N157"/>
    <mergeCell ref="O156:O157"/>
    <mergeCell ref="A158:A159"/>
    <mergeCell ref="B158:B159"/>
    <mergeCell ref="C158:C159"/>
    <mergeCell ref="I158:I159"/>
    <mergeCell ref="K158:K159"/>
    <mergeCell ref="L158:L159"/>
    <mergeCell ref="N158:N159"/>
    <mergeCell ref="O158:O159"/>
    <mergeCell ref="A160:A161"/>
    <mergeCell ref="B160:B161"/>
    <mergeCell ref="C160:C161"/>
    <mergeCell ref="I160:I161"/>
    <mergeCell ref="K160:K161"/>
    <mergeCell ref="L160:L161"/>
    <mergeCell ref="N160:N161"/>
    <mergeCell ref="O160:O161"/>
    <mergeCell ref="A150:A151"/>
    <mergeCell ref="B150:B151"/>
    <mergeCell ref="C150:C151"/>
    <mergeCell ref="I150:I151"/>
    <mergeCell ref="K150:K151"/>
    <mergeCell ref="L150:L151"/>
    <mergeCell ref="N150:N151"/>
    <mergeCell ref="O150:O151"/>
    <mergeCell ref="A152:A153"/>
    <mergeCell ref="B152:B153"/>
    <mergeCell ref="C152:C153"/>
    <mergeCell ref="I152:I153"/>
    <mergeCell ref="K152:K153"/>
    <mergeCell ref="L152:L153"/>
    <mergeCell ref="N152:N153"/>
    <mergeCell ref="O152:O153"/>
    <mergeCell ref="A154:A155"/>
    <mergeCell ref="B154:B155"/>
    <mergeCell ref="C154:C155"/>
    <mergeCell ref="I154:I155"/>
    <mergeCell ref="K154:K155"/>
    <mergeCell ref="L154:L155"/>
    <mergeCell ref="N154:N155"/>
    <mergeCell ref="O154:O155"/>
    <mergeCell ref="A40:A41"/>
    <mergeCell ref="B40:B41"/>
    <mergeCell ref="C40:C41"/>
    <mergeCell ref="I40:I41"/>
    <mergeCell ref="K40:K41"/>
    <mergeCell ref="L40:L41"/>
    <mergeCell ref="N40:N41"/>
    <mergeCell ref="O40:O41"/>
    <mergeCell ref="A146:A147"/>
    <mergeCell ref="B146:B147"/>
    <mergeCell ref="C146:C147"/>
    <mergeCell ref="I146:I147"/>
    <mergeCell ref="K146:K147"/>
    <mergeCell ref="L146:L147"/>
    <mergeCell ref="N146:N147"/>
    <mergeCell ref="O146:O147"/>
    <mergeCell ref="A148:A149"/>
    <mergeCell ref="B148:B149"/>
    <mergeCell ref="C148:C149"/>
    <mergeCell ref="I148:I149"/>
    <mergeCell ref="K148:K149"/>
    <mergeCell ref="L148:L149"/>
    <mergeCell ref="N148:N149"/>
    <mergeCell ref="O148:O149"/>
    <mergeCell ref="A44:A45"/>
    <mergeCell ref="L44:L45"/>
    <mergeCell ref="N44:N45"/>
    <mergeCell ref="O44:O45"/>
    <mergeCell ref="A46:A47"/>
    <mergeCell ref="B46:B47"/>
    <mergeCell ref="C46:C47"/>
    <mergeCell ref="I46:I47"/>
    <mergeCell ref="N36:N37"/>
    <mergeCell ref="O36:O37"/>
    <mergeCell ref="N30:N31"/>
    <mergeCell ref="O30:O31"/>
    <mergeCell ref="A32:A33"/>
    <mergeCell ref="B32:B33"/>
    <mergeCell ref="C32:C33"/>
    <mergeCell ref="I32:I33"/>
    <mergeCell ref="K32:K33"/>
    <mergeCell ref="L32:L33"/>
    <mergeCell ref="A36:A37"/>
    <mergeCell ref="B36:B37"/>
    <mergeCell ref="C36:C37"/>
    <mergeCell ref="I36:I37"/>
    <mergeCell ref="K36:K37"/>
    <mergeCell ref="L36:L37"/>
    <mergeCell ref="A38:A39"/>
    <mergeCell ref="B38:B39"/>
    <mergeCell ref="C38:C39"/>
    <mergeCell ref="I38:I39"/>
    <mergeCell ref="K38:K39"/>
    <mergeCell ref="L38:L39"/>
    <mergeCell ref="N38:N39"/>
    <mergeCell ref="O38:O39"/>
    <mergeCell ref="N34:N35"/>
    <mergeCell ref="O34:O35"/>
    <mergeCell ref="A34:A35"/>
    <mergeCell ref="B34:B35"/>
    <mergeCell ref="C34:C35"/>
    <mergeCell ref="I34:I35"/>
    <mergeCell ref="K34:K35"/>
    <mergeCell ref="L34:L3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N32:N33"/>
    <mergeCell ref="O32:O33"/>
    <mergeCell ref="A30:A31"/>
    <mergeCell ref="B30:B31"/>
    <mergeCell ref="C30:C31"/>
    <mergeCell ref="I30:I31"/>
    <mergeCell ref="K30:K31"/>
    <mergeCell ref="L30:L31"/>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A6:A7"/>
    <mergeCell ref="B6:B7"/>
    <mergeCell ref="C6:C7"/>
    <mergeCell ref="I6:I7"/>
    <mergeCell ref="K6:K7"/>
    <mergeCell ref="L6:L7"/>
    <mergeCell ref="N6:N7"/>
    <mergeCell ref="O6:O7"/>
  </mergeCells>
  <conditionalFormatting sqref="L444:L1048576 L1:L279">
    <cfRule type="containsText" dxfId="487" priority="3" operator="containsText" text="HOLD">
      <formula>NOT(ISERROR(SEARCH("HOLD",L1)))</formula>
    </cfRule>
    <cfRule type="containsText" dxfId="486" priority="12" operator="containsText" text="Ignore">
      <formula>NOT(ISERROR(SEARCH("Ignore",L1)))</formula>
    </cfRule>
  </conditionalFormatting>
  <conditionalFormatting sqref="J444:L1048576 J1:L279">
    <cfRule type="containsText" dxfId="485" priority="2" operator="containsText" text="Waiting">
      <formula>NOT(ISERROR(SEARCH("Waiting",J1)))</formula>
    </cfRule>
    <cfRule type="containsText" dxfId="484" priority="6" operator="containsText" text="Review">
      <formula>NOT(ISERROR(SEARCH("Review",J1)))</formula>
    </cfRule>
    <cfRule type="containsText" dxfId="483" priority="7" operator="containsText" text="Other">
      <formula>NOT(ISERROR(SEARCH("Other",J1)))</formula>
    </cfRule>
    <cfRule type="containsText" dxfId="482" priority="8" operator="containsText" text="Incomplete">
      <formula>NOT(ISERROR(SEARCH("Incomplete",J1)))</formula>
    </cfRule>
    <cfRule type="containsText" dxfId="481" priority="9" operator="containsText" text="Untraceable">
      <formula>NOT(ISERROR(SEARCH("Untraceable",J1)))</formula>
    </cfRule>
    <cfRule type="containsText" dxfId="480" priority="10" operator="containsText" text="Completed">
      <formula>NOT(ISERROR(SEARCH("Completed",J1)))</formula>
    </cfRule>
  </conditionalFormatting>
  <conditionalFormatting sqref="J444:L1048576 N444:N1048576 J1:L279 N1:N279">
    <cfRule type="containsText" dxfId="479" priority="11" operator="containsText" text="In Progress">
      <formula>NOT(ISERROR(SEARCH("In Progress",J1)))</formula>
    </cfRule>
  </conditionalFormatting>
  <conditionalFormatting sqref="N444:N1048576 N1:N279">
    <cfRule type="containsText" dxfId="478" priority="4" operator="containsText" text="No">
      <formula>NOT(ISERROR(SEARCH("No",N1)))</formula>
    </cfRule>
    <cfRule type="containsText" dxfId="477" priority="5" operator="containsText" text="Yes">
      <formula>NOT(ISERROR(SEARCH("Yes",N1)))</formula>
    </cfRule>
  </conditionalFormatting>
  <conditionalFormatting sqref="I1:I279 I312:I1048576">
    <cfRule type="containsText" dxfId="476" priority="1" operator="containsText" text="Needs to be">
      <formula>NOT(ISERROR(SEARCH("Needs to be",I1)))</formula>
    </cfRule>
  </conditionalFormatting>
  <dataValidations count="8">
    <dataValidation type="list" allowBlank="1" showInputMessage="1" sqref="G2:G279" xr:uid="{00000000-0002-0000-0B00-000000000000}">
      <formula1>"Ø"</formula1>
    </dataValidation>
    <dataValidation type="list" allowBlank="1" showInputMessage="1" showErrorMessage="1" sqref="L2:L279" xr:uid="{00000000-0002-0000-0B00-000001000000}">
      <formula1>"In Progress, Completed, Untraceable, Review, Ignore"</formula1>
    </dataValidation>
    <dataValidation type="list" operator="equal" allowBlank="1" showInputMessage="1" sqref="H2:H279" xr:uid="{00000000-0002-0000-0B00-000002000000}">
      <formula1>"Ø"</formula1>
    </dataValidation>
    <dataValidation type="list" operator="equal" allowBlank="1" showInputMessage="1" showErrorMessage="1" sqref="E2:E279" xr:uid="{00000000-0002-0000-0B00-000003000000}">
      <formula1>"Manual,Assisted Manual, De-Novo Merge, Assisted Merge"</formula1>
    </dataValidation>
    <dataValidation type="list" operator="equal" allowBlank="1" showInputMessage="1" showErrorMessage="1" sqref="D2:D279" xr:uid="{00000000-0002-0000-0B00-000004000000}">
      <formula1>"Amina,Bruno,Cameron,Daniel,Gina,Monet,Perry,???"</formula1>
    </dataValidation>
    <dataValidation type="list" allowBlank="1" showInputMessage="1" sqref="I2:I279" xr:uid="{00000000-0002-0000-0B00-000005000000}">
      <formula1>"Ø, Split"</formula1>
    </dataValidation>
    <dataValidation type="list" allowBlank="1" showInputMessage="1" showErrorMessage="1" sqref="J2:K279" xr:uid="{00000000-0002-0000-0B00-000006000000}">
      <formula1>"In Progress, Completed, Untraceable, Incomplete, Other, Review"</formula1>
    </dataValidation>
    <dataValidation type="list" allowBlank="1" showInputMessage="1" showErrorMessage="1" sqref="N2:N279" xr:uid="{00000000-0002-0000-0B00-000007000000}">
      <formula1>"Yes, No, In Progress"</formula1>
    </dataValidation>
  </dataValidations>
  <pageMargins left="0.7" right="0.7" top="0.75" bottom="0.75" header="0.3" footer="0.3"/>
  <pageSetup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97"/>
  <sheetViews>
    <sheetView zoomScale="90" zoomScaleNormal="90" workbookViewId="0" xr3:uid="{C67EF94B-0B3B-5838-830C-E3A509766221}">
      <selection activeCell="C56" sqref="C56:C57"/>
    </sheetView>
  </sheetViews>
  <sheetFormatPr defaultRowHeight="1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5" customWidth="1"/>
    <col min="9" max="9" width="19.7109375" customWidth="1"/>
    <col min="10" max="10" width="22.85546875" customWidth="1"/>
    <col min="11" max="11" width="18.28515625" customWidth="1"/>
    <col min="12" max="12" width="14.28515625" customWidth="1"/>
    <col min="13" max="13" width="126.5703125" customWidth="1"/>
    <col min="14" max="15" width="14.5703125" style="1" customWidth="1"/>
  </cols>
  <sheetData>
    <row r="1" spans="1:15">
      <c r="A1" s="48" t="s">
        <v>6</v>
      </c>
      <c r="B1" s="48" t="s">
        <v>7</v>
      </c>
      <c r="C1" s="48" t="s">
        <v>8</v>
      </c>
      <c r="D1" s="49" t="s">
        <v>9</v>
      </c>
      <c r="E1" s="49" t="s">
        <v>10</v>
      </c>
      <c r="F1" s="49" t="s">
        <v>11</v>
      </c>
      <c r="G1" s="49" t="s">
        <v>12</v>
      </c>
      <c r="H1" s="49" t="s">
        <v>13</v>
      </c>
      <c r="I1" s="48" t="s">
        <v>14</v>
      </c>
      <c r="J1" s="48" t="s">
        <v>15</v>
      </c>
      <c r="K1" s="48" t="s">
        <v>16</v>
      </c>
      <c r="L1" s="48" t="s">
        <v>17</v>
      </c>
      <c r="M1" s="10" t="s">
        <v>18</v>
      </c>
      <c r="N1" s="9" t="s">
        <v>19</v>
      </c>
      <c r="O1" s="9" t="s">
        <v>20</v>
      </c>
    </row>
    <row r="2" spans="1:15">
      <c r="A2" s="112" t="s">
        <v>1990</v>
      </c>
      <c r="B2" s="107" t="s">
        <v>1991</v>
      </c>
      <c r="C2" s="107" t="s">
        <v>1992</v>
      </c>
      <c r="D2" s="81" t="s">
        <v>161</v>
      </c>
      <c r="E2" s="81"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2017-06-10_G-001_BD</v>
      </c>
      <c r="G2" s="85">
        <v>42929</v>
      </c>
      <c r="H2" s="85">
        <v>42930</v>
      </c>
      <c r="I2" s="106">
        <v>42942</v>
      </c>
      <c r="J2" s="81" t="s">
        <v>0</v>
      </c>
      <c r="K2" s="107"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07" t="s">
        <v>0</v>
      </c>
      <c r="M2" s="50"/>
      <c r="N2" s="111" t="s">
        <v>25</v>
      </c>
      <c r="O2" s="107" t="s">
        <v>1993</v>
      </c>
    </row>
    <row r="3" spans="1:15">
      <c r="A3" s="107"/>
      <c r="B3" s="107"/>
      <c r="C3" s="107"/>
      <c r="D3" s="81" t="s">
        <v>113</v>
      </c>
      <c r="E3" s="81" t="s">
        <v>1731</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2017-06-10_G-001_DR</v>
      </c>
      <c r="G3" s="85">
        <v>42933</v>
      </c>
      <c r="H3" s="85">
        <v>42934</v>
      </c>
      <c r="I3" s="107"/>
      <c r="J3" s="81" t="str">
        <f>IF(AND(NOT(OR(G3="",G3="Ø")),H3=""),"In Progress",IF(AND(NOT(OR(H3="Ø",H3="")),NOT(OR(G3="Ø",G3=""))),"Completed",IF(AND(NOT(A2=""),NOT(OR(D3="",D3="???")),G3=""),"Waiting",IF(D3="???","Waiting",""))))</f>
        <v>Completed</v>
      </c>
      <c r="K3" s="107"/>
      <c r="L3" s="107"/>
      <c r="M3" s="51"/>
      <c r="N3" s="111"/>
      <c r="O3" s="107"/>
    </row>
    <row r="4" spans="1:15">
      <c r="A4" s="112" t="s">
        <v>1994</v>
      </c>
      <c r="B4" s="107" t="s">
        <v>1995</v>
      </c>
      <c r="C4" s="107" t="s">
        <v>1992</v>
      </c>
      <c r="D4" s="81" t="s">
        <v>161</v>
      </c>
      <c r="E4" s="81"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2017-06-10_G-002_BD</v>
      </c>
      <c r="G4" s="85">
        <v>42928</v>
      </c>
      <c r="H4" s="85">
        <v>42929</v>
      </c>
      <c r="I4" s="106">
        <v>42942</v>
      </c>
      <c r="J4" s="81" t="str">
        <f>IF(AND(NOT(OR(G4="",G4="Ø")),H4=""),"In Progress",IF(AND(NOT(OR(H4="Ø",H4="")),NOT(OR(G4="Ø",G4=""))),"Completed",IF(AND(NOT(A4=""),NOT(OR(D4="",D4="???")),G4=""),"Waiting",IF(D4="???","Waiting",""))))</f>
        <v>Completed</v>
      </c>
      <c r="K4" s="107"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07" t="s">
        <v>0</v>
      </c>
      <c r="M4" s="4" t="s">
        <v>1996</v>
      </c>
      <c r="N4" s="111" t="s">
        <v>25</v>
      </c>
      <c r="O4" s="107" t="s">
        <v>1997</v>
      </c>
    </row>
    <row r="5" spans="1:15">
      <c r="A5" s="107"/>
      <c r="B5" s="107"/>
      <c r="C5" s="107"/>
      <c r="D5" s="81" t="s">
        <v>113</v>
      </c>
      <c r="E5" s="81" t="s">
        <v>1731</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2017-06-10_G-002_DR</v>
      </c>
      <c r="G5" s="85">
        <v>42936</v>
      </c>
      <c r="H5" s="85">
        <v>42937</v>
      </c>
      <c r="I5" s="107"/>
      <c r="J5" s="81" t="str">
        <f>IF(AND(NOT(OR(G5="",G5="Ø")),H5=""),"In Progress",IF(AND(NOT(OR(H5="Ø",H5="")),NOT(OR(G5="Ø",G5=""))),"Completed",IF(AND(NOT(A4=""),NOT(OR(D5="",D5="???")),G5=""),"Waiting",IF(D5="???","Waiting",""))))</f>
        <v>Completed</v>
      </c>
      <c r="K5" s="107"/>
      <c r="L5" s="107"/>
      <c r="M5" s="4"/>
      <c r="N5" s="111"/>
      <c r="O5" s="107"/>
    </row>
    <row r="6" spans="1:15">
      <c r="A6" s="112" t="s">
        <v>1998</v>
      </c>
      <c r="B6" s="107" t="s">
        <v>1999</v>
      </c>
      <c r="C6" s="107"/>
      <c r="D6" s="81" t="s">
        <v>23</v>
      </c>
      <c r="E6" s="81"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2017-06-10_G-003_CA</v>
      </c>
      <c r="G6" s="85">
        <v>42928</v>
      </c>
      <c r="H6" s="85">
        <v>42930</v>
      </c>
      <c r="I6" s="106">
        <v>42947</v>
      </c>
      <c r="J6" s="81" t="str">
        <f>IF(AND(NOT(OR(G6="",G6="Ø")),H6=""),"In Progress",IF(AND(NOT(OR(H6="Ø",H6="")),NOT(OR(G6="Ø",G6=""))),"Completed",IF(AND(NOT(A6=""),NOT(OR(D6="",D6="???")),G6=""),"Waiting",IF(D6="???","Waiting",""))))</f>
        <v>Completed</v>
      </c>
      <c r="K6" s="107" t="str">
        <f>IF(AND(NOT(OR(H6="Ø",H6="")),I6="Split"),"In Progress",IF(AND(NOT(OR(H6="Ø",H6="")),I6="Needs to be Split"),"Waiting",IF(AND(J6="Review",J7="Review"),"Review",IF(OR(AND(J6="Review",J7="Incomplete"),AND(J6="Incomplete",J7="Review")),"Review",IF(OR(AND(J6="Untraceable",J7="Review"),AND(J6="Review",J7="Untraceable")),"Review",IF(OR(AND(J6="Review",J7="Completed"),AND(J6="Completed",J7="Review")),"Review",IF(OR(AND(J6="Other",J7="Review"),AND(J6="Review",J7="Other")),"Review",IF(OR(AND(J6="Other",J7="Incomplete"),AND(J6="Incomplete",J7="Other")),"Review",IF(OR(AND(J6="Other",J7="Untraceable"),AND(J6="Untraceable",J7="Other")),"Review",IF(OR(AND(J6="Other",J7="Completed"),AND(J6="Completed",J7="Other")),"Review",IF(AND(J6="Waiting",J7="Waiting"),"Waiting",IF(OR(AND(J6="Review",J7="Waiting"),AND(J6="Waiting",J7="Review")),"Waiting",IF(OR(AND(J6="Other",J7="Waiting"),AND(J6="Waiting",J7="Other")),"Waiting",IF(OR(AND(J6="Incomplete",J7="Waiting"),AND(J6="Waiting",J7="Incomplete")),"Waiting",IF(OR(AND(J6="Completed",J7="Waiting"),AND(J6="Waiting",J7="Completed")),"Waiting",IF(OR(J6="In Progress",J7="In Progress"),"In Progress",IF(OR(AND(J6="Completed",J7="Untraceable"),AND(J6="Untraceable",J7="Completed")),"Review",IF(OR(AND(J6="Completed",J7="Incomplete"),AND(J6="Incomplete",J7="Completed")),"Review",IF(OR(AND(J6="Incomplete",J7="Untraceable"),AND(J6="Untraceable",J7="Incomplete")),"Untraceable",IF(AND(NOT(OR(H6="Ø",H6="")),NOT(OR(H7="Ø",H7="")),I6=""),"In Progress",IF(AND(J6="Untraceable",J7="Untraceable"),"Untraceable",IF(AND(NOT(OR(H6="Ø",H6="")),NOT(OR(H7="Ø",H7="")),NOT(OR(I6="Ø",I6="",I6="Split",I6="Needs to be Split"))),"Completed",IF(AND(J6="Incomplete",J7="Incomplete"),"Incomplete",IF(AND(J6="Other",J7="Other"),"Review",IF(AND(J6="Untraceable",J7=""),"Untraceable","")))))))))))))))))))))))))</f>
        <v>Completed</v>
      </c>
      <c r="L6" s="107" t="s">
        <v>0</v>
      </c>
      <c r="M6" s="4" t="s">
        <v>2000</v>
      </c>
      <c r="N6" s="111" t="s">
        <v>25</v>
      </c>
      <c r="O6" s="107" t="s">
        <v>2001</v>
      </c>
    </row>
    <row r="7" spans="1:15">
      <c r="A7" s="107"/>
      <c r="B7" s="107"/>
      <c r="C7" s="107"/>
      <c r="D7" s="81" t="s">
        <v>113</v>
      </c>
      <c r="E7" s="81" t="s">
        <v>1731</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2017-06-10_G-003_DR</v>
      </c>
      <c r="G7" s="85">
        <v>42940</v>
      </c>
      <c r="H7" s="85">
        <v>42941</v>
      </c>
      <c r="I7" s="107"/>
      <c r="J7" s="81" t="str">
        <f>IF(AND(NOT(OR(G7="",G7="Ø")),H7=""),"In Progress",IF(AND(NOT(OR(H7="Ø",H7="")),NOT(OR(G7="Ø",G7=""))),"Completed",IF(AND(NOT(A6=""),NOT(OR(D7="",D7="???")),G7=""),"Waiting",IF(D7="???","Waiting",""))))</f>
        <v>Completed</v>
      </c>
      <c r="K7" s="107"/>
      <c r="L7" s="107"/>
      <c r="M7" s="4"/>
      <c r="N7" s="111"/>
      <c r="O7" s="107"/>
    </row>
    <row r="8" spans="1:15">
      <c r="A8" s="112" t="s">
        <v>2002</v>
      </c>
      <c r="B8" s="107" t="s">
        <v>2003</v>
      </c>
      <c r="C8" s="158" t="s">
        <v>1992</v>
      </c>
      <c r="D8" s="81" t="s">
        <v>113</v>
      </c>
      <c r="E8" s="81"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2017-06-10_G-004_DR</v>
      </c>
      <c r="G8" s="85">
        <v>42928</v>
      </c>
      <c r="H8" s="85" t="s">
        <v>51</v>
      </c>
      <c r="I8" s="107" t="str">
        <f>IF(AND(NOT(OR(H8="",H8="Ø")),NOT(OR(H9="",H9="Ø"))),"Needs to be Split","")</f>
        <v/>
      </c>
      <c r="J8" s="81" t="s">
        <v>2</v>
      </c>
      <c r="K8" s="107" t="s">
        <v>2</v>
      </c>
      <c r="L8" s="107" t="s">
        <v>190</v>
      </c>
      <c r="M8" s="4" t="s">
        <v>2004</v>
      </c>
      <c r="N8" s="111" t="str">
        <f>IF(OR(K8="Untraceable",K8="Incomplete"),"No",IF(K8="Completed","In Progress",""))</f>
        <v>No</v>
      </c>
      <c r="O8" s="107"/>
    </row>
    <row r="9" spans="1:15">
      <c r="A9" s="107"/>
      <c r="B9" s="107"/>
      <c r="C9" s="159"/>
      <c r="D9" s="81"/>
      <c r="E9" s="81"/>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5"/>
      <c r="H9" s="85"/>
      <c r="I9" s="107"/>
      <c r="J9" s="81" t="str">
        <f>IF(AND(NOT(OR(G9="",G9="Ø")),H9=""),"In Progress",IF(AND(NOT(OR(H9="Ø",H9="")),NOT(OR(G9="Ø",G9=""))),"Completed",IF(AND(NOT(A8=""),NOT(OR(D9="",D9="???")),G9=""),"Waiting",IF(D9="???","Waiting",""))))</f>
        <v/>
      </c>
      <c r="K9" s="107"/>
      <c r="L9" s="107"/>
      <c r="M9" s="4"/>
      <c r="N9" s="111"/>
      <c r="O9" s="107"/>
    </row>
    <row r="10" spans="1:15">
      <c r="A10" s="112" t="s">
        <v>2005</v>
      </c>
      <c r="B10" s="113" t="s">
        <v>2006</v>
      </c>
      <c r="C10" s="110" t="s">
        <v>1992</v>
      </c>
      <c r="D10" s="91" t="s">
        <v>27</v>
      </c>
      <c r="E10" s="81"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2017-06-10_G-005_GB</v>
      </c>
      <c r="G10" s="85">
        <v>42929</v>
      </c>
      <c r="H10" s="85">
        <v>42930</v>
      </c>
      <c r="I10" s="107" t="str">
        <f>IF(AND(NOT(OR(H10="",H10="Ø")),NOT(OR(H11="",H11="Ø"))),"Needs to be Split","")</f>
        <v/>
      </c>
      <c r="J10" s="81" t="s">
        <v>2</v>
      </c>
      <c r="K10" s="107" t="s">
        <v>2</v>
      </c>
      <c r="L10" s="107" t="s">
        <v>0</v>
      </c>
      <c r="M10" s="4" t="s">
        <v>2007</v>
      </c>
      <c r="N10" s="111" t="str">
        <f>IF(OR(K10="Untraceable",K10="Incomplete"),"No",IF(K10="Completed","In Progress",""))</f>
        <v>No</v>
      </c>
      <c r="O10" s="107"/>
    </row>
    <row r="11" spans="1:15">
      <c r="A11" s="107"/>
      <c r="B11" s="113"/>
      <c r="C11" s="110"/>
      <c r="D11" s="91" t="s">
        <v>23</v>
      </c>
      <c r="E11" s="81" t="s">
        <v>1731</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2017-06-10_G-005_CA</v>
      </c>
      <c r="G11" s="85">
        <v>42941</v>
      </c>
      <c r="H11" s="85" t="s">
        <v>51</v>
      </c>
      <c r="I11" s="107"/>
      <c r="J11" s="81" t="s">
        <v>2</v>
      </c>
      <c r="K11" s="107"/>
      <c r="L11" s="107"/>
      <c r="M11" s="4" t="s">
        <v>2008</v>
      </c>
      <c r="N11" s="111"/>
      <c r="O11" s="107"/>
    </row>
    <row r="12" spans="1:15">
      <c r="A12" s="112" t="s">
        <v>2009</v>
      </c>
      <c r="B12" s="107" t="s">
        <v>2010</v>
      </c>
      <c r="C12" s="118" t="s">
        <v>1429</v>
      </c>
      <c r="D12" s="81" t="s">
        <v>187</v>
      </c>
      <c r="E12" s="81"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2017-06-10_G-006_MW</v>
      </c>
      <c r="G12" s="85">
        <v>42929</v>
      </c>
      <c r="H12" s="85" t="s">
        <v>51</v>
      </c>
      <c r="I12" s="107" t="str">
        <f>IF(AND(NOT(OR(H12="",H12="Ø")),NOT(OR(H13="",H13="Ø"))),"Needs to be Split","")</f>
        <v/>
      </c>
      <c r="J12" s="81" t="s">
        <v>2</v>
      </c>
      <c r="K12" s="107" t="s">
        <v>2</v>
      </c>
      <c r="L12" s="107" t="s">
        <v>190</v>
      </c>
      <c r="M12" s="4" t="s">
        <v>2011</v>
      </c>
      <c r="N12" s="111" t="str">
        <f>IF(OR(K12="Untraceable",K12="Incomplete"),"No",IF(K12="Completed","In Progress",""))</f>
        <v>No</v>
      </c>
      <c r="O12" s="107"/>
    </row>
    <row r="13" spans="1:15">
      <c r="A13" s="107"/>
      <c r="B13" s="107"/>
      <c r="C13" s="107"/>
      <c r="D13" s="81"/>
      <c r="E13" s="81"/>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5"/>
      <c r="H13" s="85"/>
      <c r="I13" s="107"/>
      <c r="J13" s="81" t="str">
        <f>IF(AND(NOT(OR(G13="",G13="Ø")),H13=""),"In Progress",IF(AND(NOT(OR(H13="Ø",H13="")),NOT(OR(G13="Ø",G13=""))),"Completed",IF(AND(NOT(A12=""),NOT(OR(D13="",D13="???")),G13=""),"Waiting",IF(D13="???","Waiting",""))))</f>
        <v/>
      </c>
      <c r="K13" s="107"/>
      <c r="L13" s="107"/>
      <c r="M13" s="4"/>
      <c r="N13" s="111"/>
      <c r="O13" s="107"/>
    </row>
    <row r="14" spans="1:15">
      <c r="A14" s="112" t="s">
        <v>2012</v>
      </c>
      <c r="B14" s="107" t="s">
        <v>2013</v>
      </c>
      <c r="C14" s="107" t="s">
        <v>2014</v>
      </c>
      <c r="D14" s="81" t="s">
        <v>187</v>
      </c>
      <c r="E14" s="81"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2017-06-10_G-007_MW</v>
      </c>
      <c r="G14" s="85">
        <v>42929</v>
      </c>
      <c r="H14" s="85" t="s">
        <v>51</v>
      </c>
      <c r="I14" s="107" t="str">
        <f>IF(AND(NOT(OR(H14="",H14="Ø")),NOT(OR(H15="",H15="Ø"))),"Needs to be Split","")</f>
        <v/>
      </c>
      <c r="J14" s="81" t="s">
        <v>2</v>
      </c>
      <c r="K14" s="107" t="s">
        <v>2</v>
      </c>
      <c r="L14" s="107" t="s">
        <v>190</v>
      </c>
      <c r="M14" s="4"/>
      <c r="N14" s="111" t="str">
        <f>IF(OR(K14="Untraceable",K14="Incomplete"),"No",IF(K14="Completed","In Progress",""))</f>
        <v>No</v>
      </c>
      <c r="O14" s="107"/>
    </row>
    <row r="15" spans="1:15">
      <c r="A15" s="107"/>
      <c r="B15" s="107"/>
      <c r="C15" s="107"/>
      <c r="D15" s="81"/>
      <c r="E15" s="81"/>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5"/>
      <c r="H15" s="85"/>
      <c r="I15" s="107"/>
      <c r="J15" s="81" t="str">
        <f>IF(AND(NOT(OR(G15="",G15="Ø")),H15=""),"In Progress",IF(AND(NOT(OR(H15="Ø",H15="")),NOT(OR(G15="Ø",G15=""))),"Completed",IF(AND(NOT(A14=""),NOT(OR(D15="",D15="???")),G15=""),"Waiting",IF(D15="???","Waiting",""))))</f>
        <v/>
      </c>
      <c r="K15" s="107"/>
      <c r="L15" s="107"/>
      <c r="M15" s="4"/>
      <c r="N15" s="111"/>
      <c r="O15" s="107"/>
    </row>
    <row r="16" spans="1:15">
      <c r="A16" s="112" t="s">
        <v>2015</v>
      </c>
      <c r="B16" s="107" t="s">
        <v>2016</v>
      </c>
      <c r="C16" s="107" t="s">
        <v>1992</v>
      </c>
      <c r="D16" s="81" t="s">
        <v>161</v>
      </c>
      <c r="E16" s="81"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2017-06-10_G-008_BD</v>
      </c>
      <c r="G16" s="85">
        <v>42930</v>
      </c>
      <c r="H16" s="85">
        <v>42933</v>
      </c>
      <c r="I16" s="106">
        <v>42944</v>
      </c>
      <c r="J16" s="81" t="str">
        <f>IF(AND(NOT(OR(G16="",G16="Ø")),H16=""),"In Progress",IF(AND(NOT(OR(H16="Ø",H16="")),NOT(OR(G16="Ø",G16=""))),"Completed",IF(AND(NOT(A16=""),NOT(OR(D16="",D16="???")),G16=""),"Waiting",IF(D16="???","Waiting",""))))</f>
        <v>Completed</v>
      </c>
      <c r="K16" s="107" t="s">
        <v>0</v>
      </c>
      <c r="L16" s="107" t="s">
        <v>0</v>
      </c>
      <c r="M16" s="4"/>
      <c r="N16" s="111" t="s">
        <v>25</v>
      </c>
      <c r="O16" s="107" t="s">
        <v>2017</v>
      </c>
    </row>
    <row r="17" spans="1:15">
      <c r="A17" s="107"/>
      <c r="B17" s="107"/>
      <c r="C17" s="107"/>
      <c r="D17" s="81" t="s">
        <v>27</v>
      </c>
      <c r="E17" s="81" t="s">
        <v>1731</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2017-06-10_G-008_GB</v>
      </c>
      <c r="G17" s="85" t="s">
        <v>2018</v>
      </c>
      <c r="H17" s="85">
        <v>42940</v>
      </c>
      <c r="I17" s="107"/>
      <c r="J17" s="81" t="str">
        <f>IF(AND(NOT(OR(G17="",G17="Ø")),H17=""),"In Progress",IF(AND(NOT(OR(H17="Ø",H17="")),NOT(OR(G17="Ø",G17=""))),"Completed",IF(AND(NOT(A16=""),NOT(OR(D17="",D17="???")),G17=""),"Waiting",IF(D17="???","Waiting",""))))</f>
        <v>Completed</v>
      </c>
      <c r="K17" s="107"/>
      <c r="L17" s="107"/>
      <c r="M17" s="4" t="s">
        <v>2019</v>
      </c>
      <c r="N17" s="111"/>
      <c r="O17" s="107"/>
    </row>
    <row r="18" spans="1:15">
      <c r="A18" s="112" t="s">
        <v>2020</v>
      </c>
      <c r="B18" s="107" t="s">
        <v>2021</v>
      </c>
      <c r="C18" s="107" t="s">
        <v>2022</v>
      </c>
      <c r="D18" s="81" t="s">
        <v>187</v>
      </c>
      <c r="E18" s="81"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2017-06-10_G-009_MW</v>
      </c>
      <c r="G18" s="85">
        <v>42929</v>
      </c>
      <c r="H18" s="85">
        <v>42930</v>
      </c>
      <c r="I18" s="107"/>
      <c r="J18" s="81" t="str">
        <f>IF(AND(NOT(OR(G18="",G18="Ø")),H18=""),"In Progress",IF(AND(NOT(OR(H18="Ø",H18="")),NOT(OR(G18="Ø",G18=""))),"Completed",IF(AND(NOT(A18=""),NOT(OR(D18="",D18="???")),G18=""),"Waiting",IF(D18="???","Waiting",""))))</f>
        <v>Completed</v>
      </c>
      <c r="K18" s="107" t="s">
        <v>0</v>
      </c>
      <c r="L18" s="107" t="s">
        <v>0</v>
      </c>
      <c r="M18" s="4" t="s">
        <v>2023</v>
      </c>
      <c r="N18" s="111" t="s">
        <v>25</v>
      </c>
      <c r="O18" s="107" t="s">
        <v>2024</v>
      </c>
    </row>
    <row r="19" spans="1:15">
      <c r="A19" s="107"/>
      <c r="B19" s="107"/>
      <c r="C19" s="107"/>
      <c r="D19" s="81" t="s">
        <v>23</v>
      </c>
      <c r="E19" s="81" t="s">
        <v>1731</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2017-06-10_G-009_CA</v>
      </c>
      <c r="G19" s="85">
        <v>42937</v>
      </c>
      <c r="H19" s="85">
        <v>42938</v>
      </c>
      <c r="I19" s="107"/>
      <c r="J19" s="81" t="str">
        <f>IF(AND(NOT(OR(G19="",G19="Ø")),H19=""),"In Progress",IF(AND(NOT(OR(H19="Ø",H19="")),NOT(OR(G19="Ø",G19=""))),"Completed",IF(AND(NOT(A18=""),NOT(OR(D19="",D19="???")),G19=""),"Waiting",IF(D19="???","Waiting",""))))</f>
        <v>Completed</v>
      </c>
      <c r="K19" s="107"/>
      <c r="L19" s="107"/>
      <c r="M19" s="4"/>
      <c r="N19" s="111"/>
      <c r="O19" s="107"/>
    </row>
    <row r="20" spans="1:15">
      <c r="A20" s="112" t="s">
        <v>2025</v>
      </c>
      <c r="B20" s="107" t="s">
        <v>2026</v>
      </c>
      <c r="C20" s="107" t="s">
        <v>2022</v>
      </c>
      <c r="D20" s="81" t="s">
        <v>23</v>
      </c>
      <c r="E20" s="81"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2017-06-10_G-010_CA</v>
      </c>
      <c r="G20" s="85">
        <v>42930</v>
      </c>
      <c r="H20" s="85">
        <v>42934</v>
      </c>
      <c r="I20" s="107"/>
      <c r="J20" s="81" t="str">
        <f>IF(AND(NOT(OR(G20="",G20="Ø")),H20=""),"In Progress",IF(AND(NOT(OR(H20="Ø",H20="")),NOT(OR(G20="Ø",G20=""))),"Completed",IF(AND(NOT(A20=""),NOT(OR(D20="",D20="???")),G20=""),"Waiting",IF(D20="???","Waiting",""))))</f>
        <v>Completed</v>
      </c>
      <c r="K20" s="107" t="s">
        <v>0</v>
      </c>
      <c r="L20" s="107" t="s">
        <v>0</v>
      </c>
      <c r="M20" s="4" t="s">
        <v>2027</v>
      </c>
      <c r="N20" s="111" t="s">
        <v>25</v>
      </c>
      <c r="O20" s="107" t="s">
        <v>2028</v>
      </c>
    </row>
    <row r="21" spans="1:15">
      <c r="A21" s="107"/>
      <c r="B21" s="107"/>
      <c r="C21" s="107"/>
      <c r="D21" s="81" t="s">
        <v>187</v>
      </c>
      <c r="E21" s="81" t="s">
        <v>24</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2017-06-10_G-010_MW</v>
      </c>
      <c r="G21" s="85">
        <v>42934</v>
      </c>
      <c r="H21" s="85">
        <v>42935</v>
      </c>
      <c r="I21" s="107"/>
      <c r="J21" s="81" t="str">
        <f>IF(AND(NOT(OR(G21="",G21="Ø")),H21=""),"In Progress",IF(AND(NOT(OR(H21="Ø",H21="")),NOT(OR(G21="Ø",G21=""))),"Completed",IF(AND(NOT(A20=""),NOT(OR(D21="",D21="???")),G21=""),"Waiting",IF(D21="???","Waiting",""))))</f>
        <v>Completed</v>
      </c>
      <c r="K21" s="107"/>
      <c r="L21" s="107"/>
      <c r="M21" s="4"/>
      <c r="N21" s="111"/>
      <c r="O21" s="107"/>
    </row>
    <row r="22" spans="1:15">
      <c r="A22" s="112" t="s">
        <v>2029</v>
      </c>
      <c r="B22" s="107" t="s">
        <v>2030</v>
      </c>
      <c r="C22" s="107" t="s">
        <v>2022</v>
      </c>
      <c r="D22" s="81" t="s">
        <v>113</v>
      </c>
      <c r="E22" s="81"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2017-06-10_G-011_DR</v>
      </c>
      <c r="G22" s="85">
        <v>42929</v>
      </c>
      <c r="H22" s="85">
        <v>42930</v>
      </c>
      <c r="I22" s="106">
        <v>42947</v>
      </c>
      <c r="J22" s="81" t="str">
        <f>IF(AND(NOT(OR(G22="",G22="Ø")),H22=""),"In Progress",IF(AND(NOT(OR(H22="Ø",H22="")),NOT(OR(G22="Ø",G22=""))),"Completed",IF(AND(NOT(A22=""),NOT(OR(D22="",D22="???")),G22=""),"Waiting",IF(D22="???","Waiting",""))))</f>
        <v>Completed</v>
      </c>
      <c r="K22" s="107"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07" t="s">
        <v>0</v>
      </c>
      <c r="M22" s="4" t="s">
        <v>2031</v>
      </c>
      <c r="N22" s="111" t="s">
        <v>25</v>
      </c>
      <c r="O22" s="107" t="s">
        <v>2032</v>
      </c>
    </row>
    <row r="23" spans="1:15">
      <c r="A23" s="107"/>
      <c r="B23" s="107"/>
      <c r="C23" s="107"/>
      <c r="D23" s="81" t="s">
        <v>23</v>
      </c>
      <c r="E23" s="81" t="s">
        <v>1731</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2017-06-10_G-011_CA</v>
      </c>
      <c r="G23" s="85">
        <v>75809</v>
      </c>
      <c r="H23" s="85">
        <v>42940</v>
      </c>
      <c r="I23" s="107"/>
      <c r="J23" s="81" t="str">
        <f>IF(AND(NOT(OR(G23="",G23="Ø")),H23=""),"In Progress",IF(AND(NOT(OR(H23="Ø",H23="")),NOT(OR(G23="Ø",G23=""))),"Completed",IF(AND(NOT(A22=""),NOT(OR(D23="",D23="???")),G23=""),"Waiting",IF(D23="???","Waiting",""))))</f>
        <v>Completed</v>
      </c>
      <c r="K23" s="107"/>
      <c r="L23" s="107"/>
      <c r="M23" s="4"/>
      <c r="N23" s="111"/>
      <c r="O23" s="107"/>
    </row>
    <row r="24" spans="1:15">
      <c r="A24" s="112" t="s">
        <v>2033</v>
      </c>
      <c r="B24" s="107" t="s">
        <v>2034</v>
      </c>
      <c r="C24" s="107" t="s">
        <v>2035</v>
      </c>
      <c r="D24" s="81" t="s">
        <v>187</v>
      </c>
      <c r="E24" s="81"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2017-06-10_G-012_MW</v>
      </c>
      <c r="G24" s="85">
        <v>42930</v>
      </c>
      <c r="H24" s="85">
        <v>42934</v>
      </c>
      <c r="I24" s="107"/>
      <c r="J24" s="81" t="str">
        <f>IF(AND(NOT(OR(G24="",G24="Ø")),H24=""),"In Progress",IF(AND(NOT(OR(H24="Ø",H24="")),NOT(OR(G24="Ø",G24=""))),"Completed",IF(AND(NOT(A24=""),NOT(OR(D24="",D24="???")),G24=""),"Waiting",IF(D24="???","Waiting",""))))</f>
        <v>Completed</v>
      </c>
      <c r="K24" s="107" t="s">
        <v>0</v>
      </c>
      <c r="L24" s="107" t="s">
        <v>0</v>
      </c>
      <c r="M24" s="4" t="s">
        <v>2036</v>
      </c>
      <c r="N24" s="111" t="s">
        <v>25</v>
      </c>
      <c r="O24" s="107" t="s">
        <v>2037</v>
      </c>
    </row>
    <row r="25" spans="1:15">
      <c r="A25" s="107"/>
      <c r="B25" s="107"/>
      <c r="C25" s="107"/>
      <c r="D25" s="81" t="s">
        <v>23</v>
      </c>
      <c r="E25" s="81" t="s">
        <v>1731</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2017-06-10_G-012_CA</v>
      </c>
      <c r="G25" s="85">
        <v>42940</v>
      </c>
      <c r="H25" s="85">
        <v>42941</v>
      </c>
      <c r="I25" s="107"/>
      <c r="J25" s="81" t="str">
        <f>IF(AND(NOT(OR(G25="",G25="Ø")),H25=""),"In Progress",IF(AND(NOT(OR(H25="Ø",H25="")),NOT(OR(G25="Ø",G25=""))),"Completed",IF(AND(NOT(A24=""),NOT(OR(D25="",D25="???")),G25=""),"Waiting",IF(D25="???","Waiting",""))))</f>
        <v>Completed</v>
      </c>
      <c r="K25" s="107"/>
      <c r="L25" s="107"/>
      <c r="M25" s="4"/>
      <c r="N25" s="111"/>
      <c r="O25" s="107"/>
    </row>
    <row r="26" spans="1:15">
      <c r="A26" s="112" t="s">
        <v>2038</v>
      </c>
      <c r="B26" s="107" t="s">
        <v>2039</v>
      </c>
      <c r="C26" s="107" t="s">
        <v>2040</v>
      </c>
      <c r="D26" s="81" t="s">
        <v>27</v>
      </c>
      <c r="E26" s="81"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2017-06-10_G-013_GB</v>
      </c>
      <c r="G26" s="85">
        <v>42930</v>
      </c>
      <c r="H26" s="85">
        <v>42934</v>
      </c>
      <c r="I26" s="106">
        <v>42950</v>
      </c>
      <c r="J26" s="81" t="str">
        <f>IF(AND(NOT(OR(G26="",G26="Ø")),H26=""),"In Progress",IF(AND(NOT(OR(H26="Ø",H26="")),NOT(OR(G26="Ø",G26=""))),"Completed",IF(AND(NOT(A26=""),NOT(OR(D26="",D26="???")),G26=""),"Waiting",IF(D26="???","Waiting",""))))</f>
        <v>Completed</v>
      </c>
      <c r="K26" s="107" t="str">
        <f>IF(AND(NOT(OR(H26="Ø",H26="")),I26="Split"),"In Progress",IF(AND(NOT(OR(H26="Ø",H26="")),I26="Needs to be Split"),"Waiting",IF(AND(J26="Review",J27="Review"),"Review",IF(OR(AND(J26="Review",J27="Incomplete"),AND(J26="Incomplete",J27="Review")),"Review",IF(OR(AND(J26="Untraceable",J27="Review"),AND(J26="Review",J27="Untraceable")),"Review",IF(OR(AND(J26="Review",J27="Completed"),AND(J26="Completed",J27="Review")),"Review",IF(OR(AND(J26="Other",J27="Review"),AND(J26="Review",J27="Other")),"Review",IF(OR(AND(J26="Other",J27="Incomplete"),AND(J26="Incomplete",J27="Other")),"Review",IF(OR(AND(J26="Other",J27="Untraceable"),AND(J26="Untraceable",J27="Other")),"Review",IF(OR(AND(J26="Other",J27="Completed"),AND(J26="Completed",J27="Other")),"Review",IF(AND(J26="Waiting",J27="Waiting"),"Waiting",IF(OR(AND(J26="Review",J27="Waiting"),AND(J26="Waiting",J27="Review")),"Waiting",IF(OR(AND(J26="Other",J27="Waiting"),AND(J26="Waiting",J27="Other")),"Waiting",IF(OR(AND(J26="Incomplete",J27="Waiting"),AND(J26="Waiting",J27="Incomplete")),"Waiting",IF(OR(AND(J26="Completed",J27="Waiting"),AND(J26="Waiting",J27="Completed")),"Waiting",IF(OR(J26="In Progress",J27="In Progress"),"In Progress",IF(OR(AND(J26="Completed",J27="Untraceable"),AND(J26="Untraceable",J27="Completed")),"Review",IF(OR(AND(J26="Completed",J27="Incomplete"),AND(J26="Incomplete",J27="Completed")),"Review",IF(OR(AND(J26="Incomplete",J27="Untraceable"),AND(J26="Untraceable",J27="Incomplete")),"Untraceable",IF(AND(NOT(OR(H26="Ø",H26="")),NOT(OR(H27="Ø",H27="")),I26=""),"In Progress",IF(AND(J26="Untraceable",J27="Untraceable"),"Untraceable",IF(AND(NOT(OR(H26="Ø",H26="")),NOT(OR(H27="Ø",H27="")),NOT(OR(I26="Ø",I26="",I26="Split",I26="Needs to be Split"))),"Completed",IF(AND(J26="Incomplete",J27="Incomplete"),"Incomplete",IF(AND(J26="Other",J27="Other"),"Review",IF(AND(J26="Untraceable",J27=""),"Untraceable","")))))))))))))))))))))))))</f>
        <v>Completed</v>
      </c>
      <c r="L26" s="107" t="s">
        <v>0</v>
      </c>
      <c r="M26" s="4" t="s">
        <v>2041</v>
      </c>
      <c r="N26" s="111" t="s">
        <v>25</v>
      </c>
      <c r="O26" s="107" t="s">
        <v>2042</v>
      </c>
    </row>
    <row r="27" spans="1:15">
      <c r="A27" s="107"/>
      <c r="B27" s="107"/>
      <c r="C27" s="107"/>
      <c r="D27" s="81" t="s">
        <v>32</v>
      </c>
      <c r="E27" s="81" t="s">
        <v>24</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2017-06-10_G-013_AZ</v>
      </c>
      <c r="G27" s="85">
        <v>42943</v>
      </c>
      <c r="H27" s="85">
        <v>42947</v>
      </c>
      <c r="I27" s="107"/>
      <c r="J27" s="81" t="str">
        <f>IF(AND(NOT(OR(G27="",G27="Ø")),H27=""),"In Progress",IF(AND(NOT(OR(H27="Ø",H27="")),NOT(OR(G27="Ø",G27=""))),"Completed",IF(AND(NOT(A26=""),NOT(OR(D27="",D27="???")),G27=""),"Waiting",IF(D27="???","Waiting",""))))</f>
        <v>Completed</v>
      </c>
      <c r="K27" s="107"/>
      <c r="L27" s="107"/>
      <c r="M27" s="4"/>
      <c r="N27" s="111"/>
      <c r="O27" s="107"/>
    </row>
    <row r="28" spans="1:15">
      <c r="A28" s="112" t="s">
        <v>2043</v>
      </c>
      <c r="B28" s="107" t="s">
        <v>2044</v>
      </c>
      <c r="C28" s="107" t="s">
        <v>2040</v>
      </c>
      <c r="D28" s="81" t="s">
        <v>113</v>
      </c>
      <c r="E28" s="81"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2017-06-10_G-014_DR</v>
      </c>
      <c r="G28" s="85">
        <v>42930</v>
      </c>
      <c r="H28" s="85" t="s">
        <v>51</v>
      </c>
      <c r="I28" s="107" t="s">
        <v>51</v>
      </c>
      <c r="J28" s="81" t="s">
        <v>1</v>
      </c>
      <c r="K28" s="107" t="s">
        <v>1</v>
      </c>
      <c r="L28" s="107" t="s">
        <v>190</v>
      </c>
      <c r="M28" s="4" t="s">
        <v>2045</v>
      </c>
      <c r="N28" s="111" t="str">
        <f>IF(OR(K28="Untraceable",K28="Incomplete"),"No",IF(K28="Completed","In Progress",""))</f>
        <v>No</v>
      </c>
      <c r="O28" s="107"/>
    </row>
    <row r="29" spans="1:15">
      <c r="A29" s="107"/>
      <c r="B29" s="107"/>
      <c r="C29" s="107"/>
      <c r="D29" s="81"/>
      <c r="E29" s="81"/>
      <c r="F29" s="7"/>
      <c r="G29" s="85"/>
      <c r="H29" s="85"/>
      <c r="I29" s="107"/>
      <c r="J29" s="81" t="str">
        <f>IF(AND(NOT(OR(G29="",G29="Ø")),H29=""),"In Progress",IF(AND(NOT(OR(H29="Ø",H29="")),NOT(OR(G29="Ø",G29=""))),"Completed",IF(AND(NOT(A28=""),NOT(OR(D29="",D29="???")),G29=""),"Waiting",IF(D29="???","Waiting",""))))</f>
        <v/>
      </c>
      <c r="K29" s="107"/>
      <c r="L29" s="107"/>
      <c r="M29" s="4"/>
      <c r="N29" s="111"/>
      <c r="O29" s="107"/>
    </row>
    <row r="30" spans="1:15">
      <c r="A30" s="112" t="s">
        <v>2046</v>
      </c>
      <c r="B30" s="107" t="s">
        <v>2047</v>
      </c>
      <c r="C30" s="107" t="s">
        <v>2040</v>
      </c>
      <c r="D30" s="81" t="s">
        <v>113</v>
      </c>
      <c r="E30" s="81"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2017-06-10_G-015_DR</v>
      </c>
      <c r="G30" s="85">
        <v>42930</v>
      </c>
      <c r="H30" s="85">
        <v>42933</v>
      </c>
      <c r="I30" s="106">
        <v>42943</v>
      </c>
      <c r="J30" s="81" t="str">
        <f>IF(AND(NOT(OR(G30="",G30="Ø")),H30=""),"In Progress",IF(AND(NOT(OR(H30="Ø",H30="")),NOT(OR(G30="Ø",G30=""))),"Completed",IF(AND(NOT(A30=""),NOT(OR(D30="",D30="???")),G30=""),"Waiting",IF(D30="???","Waiting",""))))</f>
        <v>Completed</v>
      </c>
      <c r="K30" s="107"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07" t="s">
        <v>0</v>
      </c>
      <c r="M30" s="6"/>
      <c r="N30" s="111" t="s">
        <v>25</v>
      </c>
      <c r="O30" s="107" t="s">
        <v>2048</v>
      </c>
    </row>
    <row r="31" spans="1:15">
      <c r="A31" s="107"/>
      <c r="B31" s="107"/>
      <c r="C31" s="107"/>
      <c r="D31" s="81" t="s">
        <v>27</v>
      </c>
      <c r="E31" s="81" t="s">
        <v>1731</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2017-06-10_G-015_GB</v>
      </c>
      <c r="G31" s="83">
        <v>42940</v>
      </c>
      <c r="H31" s="83">
        <v>42941</v>
      </c>
      <c r="I31" s="107"/>
      <c r="J31" s="81" t="str">
        <f>IF(AND(NOT(OR(G31="",G31="Ø")),H31=""),"In Progress",IF(AND(NOT(OR(H31="Ø",H31="")),NOT(OR(G31="Ø",G31=""))),"Completed",IF(AND(NOT(A30=""),NOT(OR(D31="",D31="???")),G31=""),"Waiting",IF(D31="???","Waiting",""))))</f>
        <v>Completed</v>
      </c>
      <c r="K31" s="107"/>
      <c r="L31" s="107"/>
      <c r="M31" s="4" t="s">
        <v>2049</v>
      </c>
      <c r="N31" s="111"/>
      <c r="O31" s="107"/>
    </row>
    <row r="32" spans="1:15">
      <c r="A32" s="112" t="s">
        <v>2050</v>
      </c>
      <c r="B32" s="107" t="s">
        <v>2051</v>
      </c>
      <c r="C32" s="107" t="s">
        <v>2040</v>
      </c>
      <c r="D32" s="81" t="s">
        <v>32</v>
      </c>
      <c r="E32" s="81"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2017-06-10_G-016_AZ</v>
      </c>
      <c r="G32" s="85">
        <v>42933</v>
      </c>
      <c r="H32" s="85" t="s">
        <v>51</v>
      </c>
      <c r="I32" s="107" t="str">
        <f>IF(AND(NOT(OR(H32="",H32="Ø")),NOT(OR(H33="",H33="Ø"))),"Needs to be Split","")</f>
        <v/>
      </c>
      <c r="J32" s="81" t="s">
        <v>2</v>
      </c>
      <c r="K32" s="107" t="s">
        <v>2</v>
      </c>
      <c r="L32" s="107" t="s">
        <v>0</v>
      </c>
      <c r="M32" s="4" t="s">
        <v>2052</v>
      </c>
      <c r="N32" s="111" t="str">
        <f>IF(OR(K32="Untraceable",K32="Incomplete"),"No",IF(K32="Completed","In Progress",""))</f>
        <v>No</v>
      </c>
      <c r="O32" s="107"/>
    </row>
    <row r="33" spans="1:15">
      <c r="A33" s="107"/>
      <c r="B33" s="107"/>
      <c r="C33" s="107"/>
      <c r="D33" s="81"/>
      <c r="E33" s="81"/>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5"/>
      <c r="H33" s="85"/>
      <c r="I33" s="107"/>
      <c r="J33" s="81" t="str">
        <f>IF(AND(NOT(OR(G33="",G33="Ø")),H33=""),"In Progress",IF(AND(NOT(OR(H33="Ø",H33="")),NOT(OR(G33="Ø",G33=""))),"Completed",IF(AND(NOT(A32=""),NOT(OR(D33="",D33="???")),G33=""),"Waiting",IF(D33="???","Waiting",""))))</f>
        <v/>
      </c>
      <c r="K33" s="107"/>
      <c r="L33" s="107"/>
      <c r="M33" s="4"/>
      <c r="N33" s="111"/>
      <c r="O33" s="107"/>
    </row>
    <row r="34" spans="1:15">
      <c r="A34" s="112" t="s">
        <v>2053</v>
      </c>
      <c r="B34" s="107" t="s">
        <v>2054</v>
      </c>
      <c r="C34" s="107" t="s">
        <v>1992</v>
      </c>
      <c r="D34" s="81" t="s">
        <v>161</v>
      </c>
      <c r="E34" s="81"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2017-06-10_G-017_BD</v>
      </c>
      <c r="G34" s="85">
        <v>42933</v>
      </c>
      <c r="H34" s="85" t="s">
        <v>51</v>
      </c>
      <c r="I34" s="107" t="str">
        <f>IF(AND(NOT(OR(H34="",H34="Ø")),NOT(OR(H35="",H35="Ø"))),"Needs to be Split","")</f>
        <v/>
      </c>
      <c r="J34" s="81" t="s">
        <v>2</v>
      </c>
      <c r="K34" s="107" t="s">
        <v>2</v>
      </c>
      <c r="L34" s="107" t="s">
        <v>0</v>
      </c>
      <c r="M34" s="4" t="s">
        <v>2055</v>
      </c>
      <c r="N34" s="111" t="str">
        <f>IF(OR(K34="Untraceable",K34="Incomplete"),"No",IF(K34="Completed","In Progress",""))</f>
        <v>No</v>
      </c>
      <c r="O34" s="107"/>
    </row>
    <row r="35" spans="1:15">
      <c r="A35" s="107"/>
      <c r="B35" s="107"/>
      <c r="C35" s="107"/>
      <c r="D35" s="81"/>
      <c r="E35" s="81"/>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5"/>
      <c r="H35" s="85"/>
      <c r="I35" s="107"/>
      <c r="J35" s="81" t="str">
        <f>IF(AND(NOT(OR(G35="",G35="Ø")),H35=""),"In Progress",IF(AND(NOT(OR(H35="Ø",H35="")),NOT(OR(G35="Ø",G35=""))),"Completed",IF(AND(NOT(A34=""),NOT(OR(D35="",D35="???")),G35=""),"Waiting",IF(D35="???","Waiting",""))))</f>
        <v/>
      </c>
      <c r="K35" s="107"/>
      <c r="L35" s="107"/>
      <c r="M35" s="4"/>
      <c r="N35" s="111"/>
      <c r="O35" s="107"/>
    </row>
    <row r="36" spans="1:15">
      <c r="A36" s="112" t="s">
        <v>2056</v>
      </c>
      <c r="B36" s="107" t="s">
        <v>2057</v>
      </c>
      <c r="C36" s="107" t="s">
        <v>2022</v>
      </c>
      <c r="D36" s="81" t="s">
        <v>161</v>
      </c>
      <c r="E36" s="81"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2017-06-10_G-018_BD</v>
      </c>
      <c r="G36" s="85">
        <v>42935</v>
      </c>
      <c r="H36" s="85">
        <v>42940</v>
      </c>
      <c r="I36" s="106">
        <v>42955</v>
      </c>
      <c r="J36" s="81" t="str">
        <f>IF(AND(NOT(OR(G36="",G36="Ø")),H36=""),"In Progress",IF(AND(NOT(OR(H36="Ø",H36="")),NOT(OR(G36="Ø",G36=""))),"Completed",IF(AND(NOT(A35=""),NOT(OR(D36="",D36="???")),G36=""),"Waiting",IF(D36="???","Waiting",""))))</f>
        <v>Completed</v>
      </c>
      <c r="K36" s="107" t="s">
        <v>0</v>
      </c>
      <c r="L36" s="107" t="s">
        <v>0</v>
      </c>
      <c r="M36" s="4" t="s">
        <v>2058</v>
      </c>
      <c r="N36" s="111" t="s">
        <v>25</v>
      </c>
      <c r="O36" s="107" t="s">
        <v>2059</v>
      </c>
    </row>
    <row r="37" spans="1:15">
      <c r="A37" s="107"/>
      <c r="B37" s="107"/>
      <c r="C37" s="107"/>
      <c r="D37" s="81" t="s">
        <v>187</v>
      </c>
      <c r="E37" s="81"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2017-06-10_G-018_MW</v>
      </c>
      <c r="G37" s="85">
        <v>42935</v>
      </c>
      <c r="H37" s="85">
        <v>42948</v>
      </c>
      <c r="I37" s="107"/>
      <c r="J37" s="81" t="str">
        <f>IF(AND(NOT(OR(G37="",G37="Ø")),H37=""),"In Progress",IF(AND(NOT(OR(H37="Ø",H37="")),NOT(OR(G37="Ø",G37=""))),"Completed",IF(AND(NOT(A36=""),NOT(OR(D37="",D37="???")),G37=""),"Waiting",IF(D37="???","Waiting",""))))</f>
        <v>Completed</v>
      </c>
      <c r="K37" s="107"/>
      <c r="L37" s="107"/>
      <c r="M37" s="4"/>
      <c r="N37" s="111"/>
      <c r="O37" s="107"/>
    </row>
    <row r="38" spans="1:15">
      <c r="A38" s="112" t="s">
        <v>2060</v>
      </c>
      <c r="B38" s="107" t="s">
        <v>2061</v>
      </c>
      <c r="C38" s="107" t="s">
        <v>2022</v>
      </c>
      <c r="D38" s="81" t="s">
        <v>161</v>
      </c>
      <c r="E38" s="81"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2017-06-10_G-019_BD</v>
      </c>
      <c r="G38" s="85">
        <v>42933</v>
      </c>
      <c r="H38" s="85">
        <v>42934</v>
      </c>
      <c r="I38" s="106">
        <v>42943</v>
      </c>
      <c r="J38" s="81" t="s">
        <v>0</v>
      </c>
      <c r="K38" s="117" t="s">
        <v>0</v>
      </c>
      <c r="L38" s="107" t="s">
        <v>0</v>
      </c>
      <c r="M38" s="4"/>
      <c r="N38" s="111" t="s">
        <v>25</v>
      </c>
      <c r="O38" s="107" t="s">
        <v>2062</v>
      </c>
    </row>
    <row r="39" spans="1:15">
      <c r="A39" s="107"/>
      <c r="B39" s="107"/>
      <c r="C39" s="107"/>
      <c r="D39" s="81" t="s">
        <v>32</v>
      </c>
      <c r="E39" s="81" t="s">
        <v>1731</v>
      </c>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2017-06-10_G-019_AZ</v>
      </c>
      <c r="G39" s="85">
        <v>42940</v>
      </c>
      <c r="H39" s="85">
        <v>42942</v>
      </c>
      <c r="I39" s="107"/>
      <c r="J39" s="81" t="str">
        <f>IF(AND(NOT(OR(G39="",G39="Ø")),H39=""),"In Progress",IF(AND(NOT(OR(H39="Ø",H39="")),NOT(OR(G39="Ø",G39=""))),"Completed",IF(AND(NOT(A38=""),NOT(OR(D39="",D39="???")),G39=""),"Waiting",IF(D39="???","Waiting",""))))</f>
        <v>Completed</v>
      </c>
      <c r="K39" s="118"/>
      <c r="L39" s="107"/>
      <c r="M39" s="4"/>
      <c r="N39" s="111"/>
      <c r="O39" s="107"/>
    </row>
    <row r="40" spans="1:15">
      <c r="A40" s="112" t="s">
        <v>2063</v>
      </c>
      <c r="B40" s="107" t="s">
        <v>2064</v>
      </c>
      <c r="C40" s="107" t="s">
        <v>2065</v>
      </c>
      <c r="D40" s="81" t="s">
        <v>113</v>
      </c>
      <c r="E40" s="81"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2017-06-10_G-020_DR</v>
      </c>
      <c r="G40" s="85">
        <v>42942</v>
      </c>
      <c r="H40" s="85" t="s">
        <v>51</v>
      </c>
      <c r="I40" s="107"/>
      <c r="J40" s="81" t="s">
        <v>2</v>
      </c>
      <c r="K40" s="107" t="s">
        <v>2</v>
      </c>
      <c r="L40" s="107" t="s">
        <v>0</v>
      </c>
      <c r="M40" s="4" t="s">
        <v>2066</v>
      </c>
      <c r="N40" s="111" t="str">
        <f>IF(OR(K40="Untraceable",K40="Incomplete"),"No",IF(K40="Completed","In Progress",""))</f>
        <v>No</v>
      </c>
      <c r="O40" s="107"/>
    </row>
    <row r="41" spans="1:15">
      <c r="A41" s="107"/>
      <c r="B41" s="107"/>
      <c r="C41" s="107"/>
      <c r="D41" s="81"/>
      <c r="E41" s="81"/>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5"/>
      <c r="H41" s="85"/>
      <c r="I41" s="107"/>
      <c r="J41" s="81" t="str">
        <f>IF(AND(NOT(OR(G41="",G41="Ø")),H41=""),"In Progress",IF(AND(NOT(OR(H41="Ø",H41="")),NOT(OR(G41="Ø",G41=""))),"Completed",IF(AND(NOT(A40=""),NOT(OR(D41="",D41="???")),G41=""),"Waiting",IF(D41="???","Waiting",""))))</f>
        <v/>
      </c>
      <c r="K41" s="107"/>
      <c r="L41" s="107"/>
      <c r="M41" s="4"/>
      <c r="N41" s="111"/>
      <c r="O41" s="107"/>
    </row>
    <row r="42" spans="1:15">
      <c r="A42" s="112" t="s">
        <v>2067</v>
      </c>
      <c r="B42" s="107" t="s">
        <v>2068</v>
      </c>
      <c r="C42" s="107" t="s">
        <v>2022</v>
      </c>
      <c r="D42" s="81" t="s">
        <v>161</v>
      </c>
      <c r="E42" s="81"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2017-06-10_G-021_BD</v>
      </c>
      <c r="G42" s="85">
        <v>42935</v>
      </c>
      <c r="H42" s="85" t="s">
        <v>51</v>
      </c>
      <c r="I42" s="107" t="str">
        <f>IF(AND(NOT(OR(H42="",H42="Ø")),NOT(OR(H43="",H43="Ø"))),"Needs to be Split","")</f>
        <v/>
      </c>
      <c r="J42" s="81" t="s">
        <v>2</v>
      </c>
      <c r="K42" s="107" t="s">
        <v>2</v>
      </c>
      <c r="L42" s="107" t="s">
        <v>0</v>
      </c>
      <c r="M42" s="4" t="s">
        <v>2069</v>
      </c>
      <c r="N42" s="111" t="str">
        <f>IF(OR(K42="Untraceable",K42="Incomplete"),"No",IF(K42="Completed","In Progress",""))</f>
        <v>No</v>
      </c>
      <c r="O42" s="107"/>
    </row>
    <row r="43" spans="1:15">
      <c r="A43" s="107"/>
      <c r="B43" s="107"/>
      <c r="C43" s="107"/>
      <c r="D43" s="81"/>
      <c r="E43" s="81"/>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5"/>
      <c r="H43" s="85"/>
      <c r="I43" s="107"/>
      <c r="J43" s="81" t="str">
        <f>IF(AND(NOT(OR(G43="",G43="Ø")),H43=""),"In Progress",IF(AND(NOT(OR(H43="Ø",H43="")),NOT(OR(G43="Ø",G43=""))),"Completed",IF(AND(NOT(A42=""),NOT(OR(D43="",D43="???")),G43=""),"Waiting",IF(D43="???","Waiting",""))))</f>
        <v/>
      </c>
      <c r="K43" s="107"/>
      <c r="L43" s="107"/>
      <c r="M43" s="4"/>
      <c r="N43" s="111"/>
      <c r="O43" s="107"/>
    </row>
    <row r="44" spans="1:15">
      <c r="A44" s="112" t="s">
        <v>2070</v>
      </c>
      <c r="B44" s="107" t="s">
        <v>2071</v>
      </c>
      <c r="C44" s="107" t="s">
        <v>2022</v>
      </c>
      <c r="D44" s="81" t="s">
        <v>27</v>
      </c>
      <c r="E44" s="81"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2017-06-10_G-022_GB</v>
      </c>
      <c r="G44" s="85">
        <v>42934</v>
      </c>
      <c r="H44" s="85">
        <v>42934</v>
      </c>
      <c r="I44" s="106">
        <v>42947</v>
      </c>
      <c r="J44" s="81" t="str">
        <f>IF(AND(NOT(OR(G44="",G44="Ø")),H44=""),"In Progress",IF(AND(NOT(OR(H44="Ø",H44="")),NOT(OR(G44="Ø",G44=""))),"Completed",IF(AND(NOT(A44=""),NOT(OR(D44="",D44="???")),G44=""),"Waiting",IF(D44="???","Waiting",""))))</f>
        <v>Completed</v>
      </c>
      <c r="K44" s="107" t="s">
        <v>0</v>
      </c>
      <c r="L44" s="107" t="s">
        <v>0</v>
      </c>
      <c r="M44" s="6" t="s">
        <v>2072</v>
      </c>
      <c r="N44" s="111" t="s">
        <v>25</v>
      </c>
      <c r="O44" s="107" t="s">
        <v>2073</v>
      </c>
    </row>
    <row r="45" spans="1:15">
      <c r="A45" s="107"/>
      <c r="B45" s="107"/>
      <c r="C45" s="107"/>
      <c r="D45" s="81" t="s">
        <v>161</v>
      </c>
      <c r="E45" s="81" t="s">
        <v>1731</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2017-06-10_G-022_BD</v>
      </c>
      <c r="G45" s="85">
        <v>42940</v>
      </c>
      <c r="H45" s="85">
        <v>42941</v>
      </c>
      <c r="I45" s="107"/>
      <c r="J45" s="81" t="s">
        <v>0</v>
      </c>
      <c r="K45" s="107"/>
      <c r="L45" s="107"/>
      <c r="M45" s="4"/>
      <c r="N45" s="111"/>
      <c r="O45" s="107"/>
    </row>
    <row r="46" spans="1:15">
      <c r="A46" s="112" t="s">
        <v>2074</v>
      </c>
      <c r="B46" s="107" t="s">
        <v>2075</v>
      </c>
      <c r="C46" s="107" t="s">
        <v>2065</v>
      </c>
      <c r="D46" s="81" t="s">
        <v>32</v>
      </c>
      <c r="E46" s="81"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2017-06-10_G-023_AZ</v>
      </c>
      <c r="G46" s="85">
        <v>42942</v>
      </c>
      <c r="H46" s="85" t="s">
        <v>51</v>
      </c>
      <c r="I46" s="107" t="s">
        <v>51</v>
      </c>
      <c r="J46" s="81" t="s">
        <v>1</v>
      </c>
      <c r="K46" s="107"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07" t="str">
        <f>IF(OR(K46="Untraceable"),"Ignore",IF(OR(K46="Incomplete",K46="Completed"),"Waiting",IF(OR(K46="Waiting",K46="In Progress",K46="Review",K46="Other"),"HOLD","")))</f>
        <v>Ignore</v>
      </c>
      <c r="M46" s="4" t="s">
        <v>2076</v>
      </c>
      <c r="N46" s="111" t="str">
        <f>IF(OR(K46="Untraceable",K46="Incomplete"),"No",IF(K46="Completed","In Progress",""))</f>
        <v>No</v>
      </c>
      <c r="O46" s="107"/>
    </row>
    <row r="47" spans="1:15">
      <c r="A47" s="107"/>
      <c r="B47" s="107"/>
      <c r="C47" s="107"/>
      <c r="D47" s="81" t="str">
        <f>IF(AND(NOT(A46=""),NOT(J46="Untraceable")),"???","")</f>
        <v/>
      </c>
      <c r="E47" s="81"/>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5"/>
      <c r="H47" s="85"/>
      <c r="I47" s="107"/>
      <c r="J47" s="81" t="str">
        <f>IF(AND(NOT(OR(G47="",G47="Ø")),H47=""),"In Progress",IF(AND(NOT(OR(H47="Ø",H47="")),NOT(OR(G47="Ø",G47=""))),"Completed",IF(AND(NOT(A46=""),NOT(OR(D47="",D47="???")),G47=""),"Waiting",IF(D47="???","Waiting",""))))</f>
        <v/>
      </c>
      <c r="K47" s="107"/>
      <c r="L47" s="107"/>
      <c r="M47" s="4"/>
      <c r="N47" s="111"/>
      <c r="O47" s="107"/>
    </row>
    <row r="48" spans="1:15">
      <c r="A48" s="112" t="s">
        <v>2077</v>
      </c>
      <c r="B48" s="107" t="s">
        <v>2071</v>
      </c>
      <c r="C48" s="109" t="s">
        <v>2040</v>
      </c>
      <c r="D48" s="81" t="s">
        <v>113</v>
      </c>
      <c r="E48" s="81"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2017-06-10_G-024_DR</v>
      </c>
      <c r="G48" s="85">
        <v>42934</v>
      </c>
      <c r="H48" s="85">
        <v>42936</v>
      </c>
      <c r="I48" s="106">
        <v>42947</v>
      </c>
      <c r="J48" s="81" t="str">
        <f>IF(AND(NOT(OR(G48="",G48="Ø")),H48=""),"In Progress",IF(AND(NOT(OR(H48="Ø",H48="")),NOT(OR(G48="Ø",G48=""))),"Completed",IF(AND(NOT(A48=""),NOT(OR(D48="",D48="???")),G48=""),"Waiting",IF(D48="???","Waiting",""))))</f>
        <v>Completed</v>
      </c>
      <c r="K48" s="107"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07" t="s">
        <v>0</v>
      </c>
      <c r="M48" s="6"/>
      <c r="N48" s="111" t="s">
        <v>25</v>
      </c>
      <c r="O48" s="107" t="s">
        <v>2078</v>
      </c>
    </row>
    <row r="49" spans="1:15">
      <c r="A49" s="107"/>
      <c r="B49" s="107"/>
      <c r="C49" s="107"/>
      <c r="D49" s="81" t="s">
        <v>161</v>
      </c>
      <c r="E49" s="81" t="s">
        <v>1731</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2017-06-10_G-024_BD</v>
      </c>
      <c r="G49" s="85">
        <v>42941</v>
      </c>
      <c r="H49" s="85">
        <v>42942</v>
      </c>
      <c r="I49" s="107"/>
      <c r="J49" s="81" t="str">
        <f>IF(AND(NOT(OR(G49="",G49="Ø")),H49=""),"In Progress",IF(AND(NOT(OR(H49="Ø",H49="")),NOT(OR(G49="Ø",G49=""))),"Completed",IF(AND(NOT(A48=""),NOT(OR(D49="",D49="???")),G49=""),"Waiting",IF(D49="???","Waiting",""))))</f>
        <v>Completed</v>
      </c>
      <c r="K49" s="107"/>
      <c r="L49" s="107"/>
      <c r="M49" s="4"/>
      <c r="N49" s="111"/>
      <c r="O49" s="107"/>
    </row>
    <row r="50" spans="1:15">
      <c r="A50" s="112" t="s">
        <v>2079</v>
      </c>
      <c r="B50" s="109" t="s">
        <v>2080</v>
      </c>
      <c r="C50" s="107" t="s">
        <v>2040</v>
      </c>
      <c r="D50" s="81" t="s">
        <v>32</v>
      </c>
      <c r="E50" s="81" t="s">
        <v>24</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2017-06-10_G-025_AZ</v>
      </c>
      <c r="G50" s="85">
        <v>42935</v>
      </c>
      <c r="H50" s="85">
        <v>42940</v>
      </c>
      <c r="I50" s="106">
        <v>42943</v>
      </c>
      <c r="J50" s="81" t="str">
        <f>IF(AND(NOT(OR(G50="",G50="Ø")),H50=""),"In Progress",IF(AND(NOT(OR(H50="Ø",H50="")),NOT(OR(G50="Ø",G50=""))),"Completed",IF(AND(NOT(A50=""),NOT(OR(D50="",D50="???")),G50=""),"Waiting",IF(D50="???","Waiting",""))))</f>
        <v>Completed</v>
      </c>
      <c r="K50" s="107" t="str">
        <f>IF(AND(NOT(OR(H50="Ø",H50="")),I50="Split"),"In Progress",IF(AND(NOT(OR(H50="Ø",H50="")),I50="Needs to be Split"),"Waiting",IF(AND(J50="Review",J51="Review"),"Review",IF(OR(AND(J50="Review",J51="Incomplete"),AND(J50="Incomplete",J51="Review")),"Review",IF(OR(AND(J50="Untraceable",J51="Review"),AND(J50="Review",J51="Untraceable")),"Review",IF(OR(AND(J50="Review",J51="Completed"),AND(J50="Completed",J51="Review")),"Review",IF(OR(AND(J50="Other",J51="Review"),AND(J50="Review",J51="Other")),"Review",IF(OR(AND(J50="Other",J51="Incomplete"),AND(J50="Incomplete",J51="Other")),"Review",IF(OR(AND(J50="Other",J51="Untraceable"),AND(J50="Untraceable",J51="Other")),"Review",IF(OR(AND(J50="Other",J51="Completed"),AND(J50="Completed",J51="Other")),"Review",IF(AND(J50="Waiting",J51="Waiting"),"Waiting",IF(OR(AND(J50="Review",J51="Waiting"),AND(J50="Waiting",J51="Review")),"Waiting",IF(OR(AND(J50="Other",J51="Waiting"),AND(J50="Waiting",J51="Other")),"Waiting",IF(OR(AND(J50="Incomplete",J51="Waiting"),AND(J50="Waiting",J51="Incomplete")),"Waiting",IF(OR(AND(J50="Completed",J51="Waiting"),AND(J50="Waiting",J51="Completed")),"Waiting",IF(OR(J50="In Progress",J51="In Progress"),"In Progress",IF(OR(AND(J50="Completed",J51="Untraceable"),AND(J50="Untraceable",J51="Completed")),"Review",IF(OR(AND(J50="Completed",J51="Incomplete"),AND(J50="Incomplete",J51="Completed")),"Review",IF(OR(AND(J50="Incomplete",J51="Untraceable"),AND(J50="Untraceable",J51="Incomplete")),"Untraceable",IF(AND(NOT(OR(H50="Ø",H50="")),NOT(OR(H51="Ø",H51="")),I50=""),"In Progress",IF(AND(J50="Untraceable",J51="Untraceable"),"Untraceable",IF(AND(NOT(OR(H50="Ø",H50="")),NOT(OR(H51="Ø",H51="")),NOT(OR(I50="Ø",I50="",I50="Split",I50="Needs to be Split"))),"Completed",IF(AND(J50="Incomplete",J51="Incomplete"),"Incomplete",IF(AND(J50="Other",J51="Other"),"Review",IF(AND(J50="Untraceable",J51=""),"Untraceable","")))))))))))))))))))))))))</f>
        <v>Completed</v>
      </c>
      <c r="L50" s="107" t="s">
        <v>0</v>
      </c>
      <c r="M50" s="4"/>
      <c r="N50" s="111" t="s">
        <v>25</v>
      </c>
      <c r="O50" s="107" t="s">
        <v>2081</v>
      </c>
    </row>
    <row r="51" spans="1:15">
      <c r="A51" s="107"/>
      <c r="B51" s="107"/>
      <c r="C51" s="107"/>
      <c r="D51" s="81" t="s">
        <v>27</v>
      </c>
      <c r="E51" s="81" t="s">
        <v>1731</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2017-06-10_G-025_GB</v>
      </c>
      <c r="G51" s="85">
        <v>42941</v>
      </c>
      <c r="H51" s="85">
        <v>42942</v>
      </c>
      <c r="I51" s="107"/>
      <c r="J51" s="81" t="str">
        <f>IF(AND(NOT(OR(G51="",G51="Ø")),H51=""),"In Progress",IF(AND(NOT(OR(H51="Ø",H51="")),NOT(OR(G51="Ø",G51=""))),"Completed",IF(AND(NOT(A50=""),NOT(OR(D51="",D51="???")),G51=""),"Waiting",IF(D51="???","Waiting",""))))</f>
        <v>Completed</v>
      </c>
      <c r="K51" s="107"/>
      <c r="L51" s="107"/>
      <c r="M51" s="8"/>
      <c r="N51" s="111"/>
      <c r="O51" s="107"/>
    </row>
    <row r="52" spans="1:15">
      <c r="A52" s="112" t="s">
        <v>2082</v>
      </c>
      <c r="B52" s="109" t="s">
        <v>2083</v>
      </c>
      <c r="C52" s="109" t="s">
        <v>1429</v>
      </c>
      <c r="D52" s="81" t="s">
        <v>27</v>
      </c>
      <c r="E52" s="81"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2017-06-10_G-026_GB</v>
      </c>
      <c r="G52" s="85">
        <v>42934</v>
      </c>
      <c r="H52" s="85">
        <v>42935</v>
      </c>
      <c r="I52" s="107" t="s">
        <v>51</v>
      </c>
      <c r="J52" s="81" t="str">
        <f>IF(AND(NOT(OR(G52="",G52="Ø")),H52=""),"In Progress",IF(AND(NOT(OR(H52="Ø",H52="")),NOT(OR(G52="Ø",G52=""))),"Completed",IF(AND(NOT(A52=""),NOT(OR(D52="",D52="???")),G52=""),"Waiting",IF(D52="???","Waiting",""))))</f>
        <v>Completed</v>
      </c>
      <c r="K52" s="107" t="s">
        <v>2</v>
      </c>
      <c r="L52" s="107" t="s">
        <v>0</v>
      </c>
      <c r="M52" s="4" t="s">
        <v>2084</v>
      </c>
      <c r="N52" s="111" t="str">
        <f>IF(OR(K52="Untraceable",K52="Incomplete"),"No",IF(K52="Completed","In Progress",""))</f>
        <v>No</v>
      </c>
      <c r="O52" s="107"/>
    </row>
    <row r="53" spans="1:15">
      <c r="A53" s="107"/>
      <c r="B53" s="107"/>
      <c r="C53" s="107"/>
      <c r="D53" s="81" t="s">
        <v>113</v>
      </c>
      <c r="E53" s="81" t="s">
        <v>1731</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2017-06-10_G-026_DR</v>
      </c>
      <c r="G53" s="85">
        <v>42942</v>
      </c>
      <c r="H53" s="85" t="s">
        <v>51</v>
      </c>
      <c r="I53" s="107"/>
      <c r="J53" s="81" t="s">
        <v>2</v>
      </c>
      <c r="K53" s="107"/>
      <c r="L53" s="107"/>
      <c r="M53" s="4" t="s">
        <v>2085</v>
      </c>
      <c r="N53" s="111"/>
      <c r="O53" s="107"/>
    </row>
    <row r="54" spans="1:15">
      <c r="A54" s="112" t="s">
        <v>2086</v>
      </c>
      <c r="B54" s="109" t="s">
        <v>2087</v>
      </c>
      <c r="C54" s="109" t="s">
        <v>1429</v>
      </c>
      <c r="D54" s="81" t="s">
        <v>27</v>
      </c>
      <c r="E54" s="81"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2017-06-10_G-027_GB</v>
      </c>
      <c r="G54" s="85">
        <v>42935</v>
      </c>
      <c r="H54" s="85">
        <v>42935</v>
      </c>
      <c r="I54" s="106">
        <v>42941</v>
      </c>
      <c r="J54" s="81" t="str">
        <f>IF(AND(NOT(OR(G54="",G54="Ø")),H54=""),"In Progress",IF(AND(NOT(OR(H54="Ø",H54="")),NOT(OR(G54="Ø",G54=""))),"Completed",IF(AND(NOT(A54=""),NOT(OR(D54="",D54="???")),G54=""),"Waiting",IF(D54="???","Waiting",""))))</f>
        <v>Completed</v>
      </c>
      <c r="K54" s="107"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07" t="s">
        <v>0</v>
      </c>
      <c r="M54" s="4" t="s">
        <v>2088</v>
      </c>
      <c r="N54" s="111" t="s">
        <v>25</v>
      </c>
      <c r="O54" s="107" t="s">
        <v>2089</v>
      </c>
    </row>
    <row r="55" spans="1:15">
      <c r="A55" s="107"/>
      <c r="B55" s="107"/>
      <c r="C55" s="107"/>
      <c r="D55" s="81" t="s">
        <v>161</v>
      </c>
      <c r="E55" s="81" t="s">
        <v>1731</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2017-06-10_G-027_BD</v>
      </c>
      <c r="G55" s="85">
        <v>42941</v>
      </c>
      <c r="H55" s="85">
        <v>42941</v>
      </c>
      <c r="I55" s="107"/>
      <c r="J55" s="81" t="str">
        <f>IF(AND(NOT(OR(G55="",G55="Ø")),H55=""),"In Progress",IF(AND(NOT(OR(H55="Ø",H55="")),NOT(OR(G55="Ø",G55=""))),"Completed",IF(AND(NOT(A54=""),NOT(OR(D55="",D55="???")),G55=""),"Waiting",IF(D55="???","Waiting",""))))</f>
        <v>Completed</v>
      </c>
      <c r="K55" s="107"/>
      <c r="L55" s="107"/>
      <c r="M55" s="4"/>
      <c r="N55" s="111"/>
      <c r="O55" s="107"/>
    </row>
    <row r="56" spans="1:15">
      <c r="A56" s="112" t="s">
        <v>2090</v>
      </c>
      <c r="B56" s="109" t="s">
        <v>2091</v>
      </c>
      <c r="C56" s="107" t="s">
        <v>2065</v>
      </c>
      <c r="D56" s="81" t="s">
        <v>113</v>
      </c>
      <c r="E56" s="81"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2017-06-10_G-028_DR</v>
      </c>
      <c r="G56" s="85">
        <v>42941</v>
      </c>
      <c r="H56" s="85" t="s">
        <v>51</v>
      </c>
      <c r="I56" s="107" t="str">
        <f>IF(AND(NOT(OR(H56="",H56="Ø")),NOT(OR(H57="",H57="Ø"))),"Needs to be Split","")</f>
        <v/>
      </c>
      <c r="J56" s="81" t="s">
        <v>2</v>
      </c>
      <c r="K56" s="107" t="s">
        <v>2</v>
      </c>
      <c r="L56" s="107" t="s">
        <v>190</v>
      </c>
      <c r="M56" s="4" t="s">
        <v>2092</v>
      </c>
      <c r="N56" s="111" t="str">
        <f>IF(OR(K56="Untraceable",K56="Incomplete"),"No",IF(K56="Completed","In Progress",""))</f>
        <v>No</v>
      </c>
      <c r="O56" s="107"/>
    </row>
    <row r="57" spans="1:15">
      <c r="A57" s="107"/>
      <c r="B57" s="107"/>
      <c r="C57" s="107"/>
      <c r="D57" s="81"/>
      <c r="E57" s="81"/>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5"/>
      <c r="H57" s="85"/>
      <c r="I57" s="107"/>
      <c r="J57" s="81" t="str">
        <f>IF(AND(NOT(OR(G57="",G57="Ø")),H57=""),"In Progress",IF(AND(NOT(OR(H57="Ø",H57="")),NOT(OR(G57="Ø",G57=""))),"Completed",IF(AND(NOT(A56=""),NOT(OR(D57="",D57="???")),G57=""),"Waiting",IF(D57="???","Waiting",""))))</f>
        <v/>
      </c>
      <c r="K57" s="107"/>
      <c r="L57" s="107"/>
      <c r="M57" s="4"/>
      <c r="N57" s="111"/>
      <c r="O57" s="107"/>
    </row>
    <row r="58" spans="1:15">
      <c r="A58" s="112" t="s">
        <v>2093</v>
      </c>
      <c r="B58" s="109" t="s">
        <v>2094</v>
      </c>
      <c r="C58" s="107" t="s">
        <v>838</v>
      </c>
      <c r="D58" s="81" t="s">
        <v>23</v>
      </c>
      <c r="E58" s="81"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2017-06-10_G-029_CA</v>
      </c>
      <c r="G58" s="85">
        <v>42942</v>
      </c>
      <c r="H58" s="85">
        <v>42943</v>
      </c>
      <c r="I58" s="112">
        <v>42955</v>
      </c>
      <c r="J58" s="81" t="str">
        <f>IF(AND(NOT(OR(G58="",G58="Ø")),H58=""),"In Progress",IF(AND(NOT(OR(H58="Ø",H58="")),NOT(OR(G58="Ø",G58=""))),"Completed",IF(AND(NOT(A57=""),NOT(OR(D58="",D58="???")),G58=""),"Waiting",IF(D58="???","Waiting",""))))</f>
        <v>Completed</v>
      </c>
      <c r="K58" s="107"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Completed</v>
      </c>
      <c r="L58" s="107" t="s">
        <v>0</v>
      </c>
      <c r="M58" s="4" t="s">
        <v>2095</v>
      </c>
      <c r="N58" s="111" t="s">
        <v>25</v>
      </c>
      <c r="O58" s="107" t="s">
        <v>2096</v>
      </c>
    </row>
    <row r="59" spans="1:15">
      <c r="A59" s="107"/>
      <c r="B59" s="107"/>
      <c r="C59" s="107"/>
      <c r="D59" s="81" t="s">
        <v>113</v>
      </c>
      <c r="E59" s="81" t="s">
        <v>24</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2017-06-10_G-029_DR</v>
      </c>
      <c r="G59" s="85">
        <v>42943</v>
      </c>
      <c r="H59" s="85">
        <v>42943</v>
      </c>
      <c r="I59" s="109"/>
      <c r="J59" s="81" t="str">
        <f>IF(AND(NOT(OR(G59="",G59="Ø")),H59=""),"In Progress",IF(AND(NOT(OR(H59="Ø",H59="")),NOT(OR(G59="Ø",G59=""))),"Completed",IF(AND(NOT(A58=""),NOT(OR(D59="",D59="???")),G59=""),"Waiting",IF(D59="???","Waiting",""))))</f>
        <v>Completed</v>
      </c>
      <c r="K59" s="107"/>
      <c r="L59" s="107"/>
      <c r="M59" s="4"/>
      <c r="N59" s="111"/>
      <c r="O59" s="107"/>
    </row>
    <row r="60" spans="1:15">
      <c r="A60" s="112" t="s">
        <v>2097</v>
      </c>
      <c r="B60" s="115" t="s">
        <v>2098</v>
      </c>
      <c r="C60" s="107" t="s">
        <v>1429</v>
      </c>
      <c r="D60" s="81" t="s">
        <v>27</v>
      </c>
      <c r="E60" s="81" t="s">
        <v>24</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2017-06-10_G-030_GB</v>
      </c>
      <c r="G60" s="85">
        <v>42935</v>
      </c>
      <c r="H60" s="85">
        <v>42935</v>
      </c>
      <c r="I60" s="106">
        <v>42941</v>
      </c>
      <c r="J60" s="81" t="str">
        <f>IF(AND(NOT(OR(G60="",G60="Ø")),H60=""),"In Progress",IF(AND(NOT(OR(H60="Ø",H60="")),NOT(OR(G60="Ø",G60=""))),"Completed",IF(AND(NOT(A60=""),NOT(OR(D60="",D60="???")),G60=""),"Waiting",IF(D60="???","Waiting",""))))</f>
        <v>Completed</v>
      </c>
      <c r="K60" s="107"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Completed</v>
      </c>
      <c r="L60" s="107" t="s">
        <v>0</v>
      </c>
      <c r="M60" s="4" t="s">
        <v>2099</v>
      </c>
      <c r="N60" s="111" t="s">
        <v>25</v>
      </c>
      <c r="O60" s="107" t="s">
        <v>2100</v>
      </c>
    </row>
    <row r="61" spans="1:15">
      <c r="A61" s="107"/>
      <c r="B61" s="118"/>
      <c r="C61" s="107"/>
      <c r="D61" s="81" t="s">
        <v>161</v>
      </c>
      <c r="E61" s="81" t="s">
        <v>1731</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2017-06-10_G-030_BD</v>
      </c>
      <c r="G61" s="85">
        <v>42941</v>
      </c>
      <c r="H61" s="85">
        <v>42941</v>
      </c>
      <c r="I61" s="107"/>
      <c r="J61" s="81" t="str">
        <f>IF(AND(NOT(OR(G61="",G61="Ø")),H61=""),"In Progress",IF(AND(NOT(OR(H61="Ø",H61="")),NOT(OR(G61="Ø",G61=""))),"Completed",IF(AND(NOT(A60=""),NOT(OR(D61="",D61="???")),G61=""),"Waiting",IF(D61="???","Waiting",""))))</f>
        <v>Completed</v>
      </c>
      <c r="K61" s="107"/>
      <c r="L61" s="107"/>
      <c r="M61" s="4"/>
      <c r="N61" s="111"/>
      <c r="O61" s="107"/>
    </row>
    <row r="62" spans="1:15">
      <c r="A62" s="112" t="s">
        <v>2101</v>
      </c>
      <c r="B62" s="115" t="s">
        <v>2102</v>
      </c>
      <c r="C62" s="107" t="s">
        <v>1429</v>
      </c>
      <c r="D62" s="81" t="s">
        <v>27</v>
      </c>
      <c r="E62" s="81"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2017-06-10_G-031_GB</v>
      </c>
      <c r="G62" s="85">
        <v>42935</v>
      </c>
      <c r="H62" s="85">
        <v>42935</v>
      </c>
      <c r="I62" s="106">
        <v>42941</v>
      </c>
      <c r="J62" s="81" t="str">
        <f>IF(AND(NOT(OR(G62="",G62="Ø")),H62=""),"In Progress",IF(AND(NOT(OR(H62="Ø",H62="")),NOT(OR(G62="Ø",G62=""))),"Completed",IF(AND(NOT(A62=""),NOT(OR(D62="",D62="???")),G62=""),"Waiting",IF(D62="???","Waiting",""))))</f>
        <v>Completed</v>
      </c>
      <c r="K62" s="107"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07" t="s">
        <v>0</v>
      </c>
      <c r="M62" s="4" t="s">
        <v>2099</v>
      </c>
      <c r="N62" s="111" t="s">
        <v>25</v>
      </c>
      <c r="O62" s="107" t="s">
        <v>2103</v>
      </c>
    </row>
    <row r="63" spans="1:15">
      <c r="A63" s="107"/>
      <c r="B63" s="118"/>
      <c r="C63" s="107"/>
      <c r="D63" s="81" t="s">
        <v>161</v>
      </c>
      <c r="E63" s="81" t="s">
        <v>1731</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2017-06-10_G-031_BD</v>
      </c>
      <c r="G63" s="85">
        <v>42941</v>
      </c>
      <c r="H63" s="85">
        <v>42941</v>
      </c>
      <c r="I63" s="107"/>
      <c r="J63" s="81" t="str">
        <f>IF(AND(NOT(OR(G63="",G63="Ø")),H63=""),"In Progress",IF(AND(NOT(OR(H63="Ø",H63="")),NOT(OR(G63="Ø",G63=""))),"Completed",IF(AND(NOT(A62=""),NOT(OR(D63="",D63="???")),G63=""),"Waiting",IF(D63="???","Waiting",""))))</f>
        <v>Completed</v>
      </c>
      <c r="K63" s="107"/>
      <c r="L63" s="107"/>
      <c r="M63" s="4"/>
      <c r="N63" s="111"/>
      <c r="O63" s="107"/>
    </row>
    <row r="64" spans="1:15">
      <c r="A64" s="112" t="s">
        <v>2104</v>
      </c>
      <c r="B64" s="109" t="s">
        <v>2105</v>
      </c>
      <c r="C64" s="109" t="s">
        <v>1167</v>
      </c>
      <c r="D64" s="81" t="s">
        <v>27</v>
      </c>
      <c r="E64" s="81"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2017-06-10_G-032_GB</v>
      </c>
      <c r="G64" s="85">
        <v>42935</v>
      </c>
      <c r="H64" s="85">
        <v>42935</v>
      </c>
      <c r="I64" s="107" t="str">
        <f>IF(AND(NOT(OR(H64="",H64="Ø")),NOT(OR(H65="",H65="Ø"))),"Needs to be Split","")</f>
        <v/>
      </c>
      <c r="J64" s="81" t="s">
        <v>1</v>
      </c>
      <c r="K64" s="107" t="str">
        <f>IF(AND(NOT(OR(H64="Ø",H64="")),I64="Split"),"In Progress",IF(AND(NOT(OR(H64="Ø",H64="")),I64="Needs to be Split"),"Waiting",IF(AND(J64="Review",J65="Review"),"Review",IF(OR(AND(J64="Review",J65="Incomplete"),AND(J64="Incomplete",J65="Review")),"Review",IF(OR(AND(J64="Untraceable",J65="Review"),AND(J64="Review",J65="Untraceable")),"Review",IF(OR(AND(J64="Review",J65="Completed"),AND(J64="Completed",J65="Review")),"Review",IF(OR(AND(J64="Other",J65="Review"),AND(J64="Review",J65="Other")),"Review",IF(OR(AND(J64="Other",J65="Incomplete"),AND(J64="Incomplete",J65="Other")),"Review",IF(OR(AND(J64="Other",J65="Untraceable"),AND(J64="Untraceable",J65="Other")),"Review",IF(OR(AND(J64="Other",J65="Completed"),AND(J64="Completed",J65="Other")),"Review",IF(AND(J64="Waiting",J65="Waiting"),"Waiting",IF(OR(AND(J64="Review",J65="Waiting"),AND(J64="Waiting",J65="Review")),"Waiting",IF(OR(AND(J64="Other",J65="Waiting"),AND(J64="Waiting",J65="Other")),"Waiting",IF(OR(AND(J64="Incomplete",J65="Waiting"),AND(J64="Waiting",J65="Incomplete")),"Waiting",IF(OR(AND(J64="Completed",J65="Waiting"),AND(J64="Waiting",J65="Completed")),"Waiting",IF(OR(J64="In Progress",J65="In Progress"),"In Progress",IF(OR(AND(J64="Completed",J65="Untraceable"),AND(J64="Untraceable",J65="Completed")),"Review",IF(OR(AND(J64="Completed",J65="Incomplete"),AND(J64="Incomplete",J65="Completed")),"Review",IF(OR(AND(J64="Incomplete",J65="Untraceable"),AND(J64="Untraceable",J65="Incomplete")),"Untraceable",IF(AND(NOT(OR(H64="Ø",H64="")),NOT(OR(H65="Ø",H65="")),I64=""),"In Progress",IF(AND(J64="Untraceable",J65="Untraceable"),"Untraceable",IF(AND(NOT(OR(H64="Ø",H64="")),NOT(OR(H65="Ø",H65="")),NOT(OR(I64="Ø",I64="",I64="Split",I64="Needs to be Split"))),"Completed",IF(AND(J64="Incomplete",J65="Incomplete"),"Incomplete",IF(AND(J64="Other",J65="Other"),"Review",IF(AND(J64="Untraceable",J65=""),"Untraceable","")))))))))))))))))))))))))</f>
        <v>Untraceable</v>
      </c>
      <c r="L64" s="107" t="str">
        <f>IF(OR(K64="Untraceable"),"Ignore",IF(OR(K64="Incomplete",K64="Completed"),"Waiting",IF(OR(K64="Waiting",K64="In Progress",K64="Review",K64="Other"),"HOLD","")))</f>
        <v>Ignore</v>
      </c>
      <c r="M64" s="4" t="s">
        <v>2106</v>
      </c>
      <c r="N64" s="111" t="str">
        <f>IF(OR(K64="Untraceable",K64="Incomplete"),"No",IF(K64="Completed","In Progress",""))</f>
        <v>No</v>
      </c>
      <c r="O64" s="107"/>
    </row>
    <row r="65" spans="1:15">
      <c r="A65" s="107"/>
      <c r="B65" s="107"/>
      <c r="C65" s="107"/>
      <c r="D65" s="81" t="str">
        <f>IF(AND(NOT(A64=""),NOT(J64="Untraceable")),"???","")</f>
        <v/>
      </c>
      <c r="E65" s="81"/>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5"/>
      <c r="H65" s="85"/>
      <c r="I65" s="107"/>
      <c r="J65" s="81" t="str">
        <f>IF(AND(NOT(OR(G65="",G65="Ø")),H65=""),"In Progress",IF(AND(NOT(OR(H65="Ø",H65="")),NOT(OR(G65="Ø",G65=""))),"Completed",IF(AND(NOT(A64=""),NOT(OR(D65="",D65="???")),G65=""),"Waiting",IF(D65="???","Waiting",""))))</f>
        <v/>
      </c>
      <c r="K65" s="107"/>
      <c r="L65" s="107"/>
      <c r="M65" s="4"/>
      <c r="N65" s="111"/>
      <c r="O65" s="107"/>
    </row>
    <row r="66" spans="1:15">
      <c r="H66"/>
      <c r="N66"/>
      <c r="O66"/>
    </row>
    <row r="67" spans="1:15">
      <c r="H67"/>
      <c r="N67"/>
      <c r="O67"/>
    </row>
    <row r="68" spans="1:15">
      <c r="H68"/>
      <c r="N68"/>
      <c r="O68"/>
    </row>
    <row r="69" spans="1:15">
      <c r="H69"/>
      <c r="N69"/>
      <c r="O69"/>
    </row>
    <row r="70" spans="1:15">
      <c r="H70"/>
      <c r="N70"/>
      <c r="O70"/>
    </row>
    <row r="71" spans="1:15">
      <c r="H71"/>
      <c r="N71"/>
      <c r="O71"/>
    </row>
    <row r="72" spans="1:15">
      <c r="H72"/>
      <c r="N72"/>
      <c r="O72"/>
    </row>
    <row r="73" spans="1:15">
      <c r="H73"/>
      <c r="N73"/>
      <c r="O73"/>
    </row>
    <row r="74" spans="1:15">
      <c r="H74"/>
      <c r="N74"/>
      <c r="O74"/>
    </row>
    <row r="75" spans="1:15">
      <c r="H75"/>
      <c r="N75"/>
      <c r="O75"/>
    </row>
    <row r="76" spans="1:15">
      <c r="H76"/>
      <c r="N76"/>
      <c r="O76"/>
    </row>
    <row r="77" spans="1:15">
      <c r="H77"/>
      <c r="N77"/>
      <c r="O77"/>
    </row>
    <row r="78" spans="1:15">
      <c r="H78"/>
      <c r="N78"/>
      <c r="O78"/>
    </row>
    <row r="79" spans="1:15">
      <c r="H79"/>
      <c r="N79"/>
      <c r="O79"/>
    </row>
    <row r="80" spans="1:15">
      <c r="H80"/>
      <c r="N80"/>
      <c r="O80"/>
    </row>
    <row r="81" spans="8:15">
      <c r="H81"/>
      <c r="N81"/>
      <c r="O81"/>
    </row>
    <row r="82" spans="8:15">
      <c r="H82"/>
      <c r="N82"/>
      <c r="O82"/>
    </row>
    <row r="83" spans="8:15">
      <c r="H83"/>
      <c r="N83"/>
      <c r="O83"/>
    </row>
    <row r="84" spans="8:15">
      <c r="H84"/>
      <c r="N84"/>
      <c r="O84"/>
    </row>
    <row r="85" spans="8:15">
      <c r="H85"/>
      <c r="N85"/>
      <c r="O85"/>
    </row>
    <row r="86" spans="8:15">
      <c r="H86"/>
      <c r="N86"/>
      <c r="O86"/>
    </row>
    <row r="87" spans="8:15">
      <c r="H87"/>
      <c r="N87"/>
      <c r="O87"/>
    </row>
    <row r="88" spans="8:15">
      <c r="H88"/>
      <c r="N88"/>
      <c r="O88"/>
    </row>
    <row r="89" spans="8:15">
      <c r="H89"/>
      <c r="N89"/>
      <c r="O89"/>
    </row>
    <row r="90" spans="8:15">
      <c r="H90"/>
      <c r="N90"/>
      <c r="O90"/>
    </row>
    <row r="91" spans="8:15">
      <c r="H91"/>
      <c r="N91"/>
      <c r="O91"/>
    </row>
    <row r="92" spans="8:15">
      <c r="H92"/>
      <c r="N92"/>
      <c r="O92"/>
    </row>
    <row r="93" spans="8:15">
      <c r="H93"/>
      <c r="N93"/>
      <c r="O93"/>
    </row>
    <row r="94" spans="8:15">
      <c r="H94"/>
      <c r="N94"/>
      <c r="O94"/>
    </row>
    <row r="95" spans="8:15">
      <c r="H95"/>
      <c r="N95"/>
      <c r="O95"/>
    </row>
    <row r="96" spans="8:15">
      <c r="H96"/>
      <c r="N96"/>
      <c r="O96"/>
    </row>
    <row r="97" spans="8:15">
      <c r="H97"/>
      <c r="N97"/>
      <c r="O97"/>
    </row>
  </sheetData>
  <autoFilter ref="A1:O97" xr:uid="{00000000-0009-0000-0000-00000C000000}"/>
  <mergeCells count="256">
    <mergeCell ref="A62:A63"/>
    <mergeCell ref="B62:B63"/>
    <mergeCell ref="C62:C63"/>
    <mergeCell ref="I62:I63"/>
    <mergeCell ref="K62:K63"/>
    <mergeCell ref="L62:L63"/>
    <mergeCell ref="N62:N63"/>
    <mergeCell ref="O62:O63"/>
    <mergeCell ref="A64:A65"/>
    <mergeCell ref="B64:B65"/>
    <mergeCell ref="C64:C65"/>
    <mergeCell ref="I64:I65"/>
    <mergeCell ref="K64:K65"/>
    <mergeCell ref="L64:L65"/>
    <mergeCell ref="N64:N65"/>
    <mergeCell ref="O64:O65"/>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0:A11"/>
    <mergeCell ref="B10:B11"/>
    <mergeCell ref="I10:I11"/>
    <mergeCell ref="K10:K11"/>
    <mergeCell ref="L10:L11"/>
    <mergeCell ref="C10:C11"/>
    <mergeCell ref="N10:N11"/>
    <mergeCell ref="O10:O11"/>
    <mergeCell ref="A12:A13"/>
    <mergeCell ref="B12:B13"/>
    <mergeCell ref="C12:C13"/>
    <mergeCell ref="I12:I13"/>
    <mergeCell ref="K12:K13"/>
    <mergeCell ref="L12:L13"/>
    <mergeCell ref="N12:N13"/>
    <mergeCell ref="O12:O13"/>
    <mergeCell ref="B6:B7"/>
    <mergeCell ref="C6:C7"/>
    <mergeCell ref="I6:I7"/>
    <mergeCell ref="K6:K7"/>
    <mergeCell ref="L6:L7"/>
    <mergeCell ref="C8:C9"/>
    <mergeCell ref="N6:N7"/>
    <mergeCell ref="O6:O7"/>
    <mergeCell ref="A8:A9"/>
    <mergeCell ref="B8:B9"/>
    <mergeCell ref="I8:I9"/>
    <mergeCell ref="K8:K9"/>
    <mergeCell ref="L8:L9"/>
    <mergeCell ref="N8:N9"/>
    <mergeCell ref="O8:O9"/>
    <mergeCell ref="A6:A7"/>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s>
  <conditionalFormatting sqref="L1:L65 L98:L1048576">
    <cfRule type="containsText" dxfId="475" priority="3" operator="containsText" text="HOLD">
      <formula>NOT(ISERROR(SEARCH("HOLD",L1)))</formula>
    </cfRule>
    <cfRule type="containsText" dxfId="474" priority="12" operator="containsText" text="Ignore">
      <formula>NOT(ISERROR(SEARCH("Ignore",L1)))</formula>
    </cfRule>
  </conditionalFormatting>
  <conditionalFormatting sqref="J1:L65 J98:L1048576">
    <cfRule type="containsText" dxfId="473" priority="2" operator="containsText" text="Waiting">
      <formula>NOT(ISERROR(SEARCH("Waiting",J1)))</formula>
    </cfRule>
    <cfRule type="containsText" dxfId="472" priority="6" operator="containsText" text="Review">
      <formula>NOT(ISERROR(SEARCH("Review",J1)))</formula>
    </cfRule>
    <cfRule type="containsText" dxfId="471" priority="7" operator="containsText" text="Other">
      <formula>NOT(ISERROR(SEARCH("Other",J1)))</formula>
    </cfRule>
    <cfRule type="containsText" dxfId="470" priority="8" operator="containsText" text="Incomplete">
      <formula>NOT(ISERROR(SEARCH("Incomplete",J1)))</formula>
    </cfRule>
    <cfRule type="containsText" dxfId="469" priority="9" operator="containsText" text="Untraceable">
      <formula>NOT(ISERROR(SEARCH("Untraceable",J1)))</formula>
    </cfRule>
    <cfRule type="containsText" dxfId="468" priority="10" operator="containsText" text="Completed">
      <formula>NOT(ISERROR(SEARCH("Completed",J1)))</formula>
    </cfRule>
  </conditionalFormatting>
  <conditionalFormatting sqref="J1:L65 N98:N1048576 J98:L1048576 N1:N65">
    <cfRule type="containsText" dxfId="467" priority="11" operator="containsText" text="In Progress">
      <formula>NOT(ISERROR(SEARCH("In Progress",J1)))</formula>
    </cfRule>
  </conditionalFormatting>
  <conditionalFormatting sqref="N98:N1048576 N1:N65">
    <cfRule type="containsText" dxfId="466" priority="4" operator="containsText" text="No">
      <formula>NOT(ISERROR(SEARCH("No",N1)))</formula>
    </cfRule>
    <cfRule type="containsText" dxfId="465" priority="5" operator="containsText" text="Yes">
      <formula>NOT(ISERROR(SEARCH("Yes",N1)))</formula>
    </cfRule>
  </conditionalFormatting>
  <conditionalFormatting sqref="I1:I65 I98:I1048576">
    <cfRule type="containsText" dxfId="464" priority="1" operator="containsText" text="Needs to be">
      <formula>NOT(ISERROR(SEARCH("Needs to be",I1)))</formula>
    </cfRule>
  </conditionalFormatting>
  <dataValidations count="8">
    <dataValidation type="list" allowBlank="1" showInputMessage="1" sqref="G2:G30 G32:G65" xr:uid="{00000000-0002-0000-0C00-000000000000}">
      <formula1>"Ø"</formula1>
    </dataValidation>
    <dataValidation type="list" allowBlank="1" showInputMessage="1" showErrorMessage="1" sqref="L2:L65" xr:uid="{00000000-0002-0000-0C00-000001000000}">
      <formula1>"In Progress, Completed, Untraceable, Review, Ignore"</formula1>
    </dataValidation>
    <dataValidation type="list" operator="equal" allowBlank="1" showInputMessage="1" sqref="H2:H30 H32:H65" xr:uid="{00000000-0002-0000-0C00-000002000000}">
      <formula1>"Ø"</formula1>
    </dataValidation>
    <dataValidation type="list" operator="equal" allowBlank="1" showInputMessage="1" showErrorMessage="1" sqref="E2:E65" xr:uid="{00000000-0002-0000-0C00-000003000000}">
      <formula1>"Manual,Assisted Manual, De-Novo Merge, Assisted Merge"</formula1>
    </dataValidation>
    <dataValidation type="list" operator="equal" allowBlank="1" showInputMessage="1" showErrorMessage="1" sqref="D2:D65" xr:uid="{00000000-0002-0000-0C00-000004000000}">
      <formula1>"Amina,Bruno,Cameron,Daniel,Gina,Monet,Perry,???"</formula1>
    </dataValidation>
    <dataValidation type="list" allowBlank="1" showInputMessage="1" sqref="I2:I65" xr:uid="{00000000-0002-0000-0C00-000005000000}">
      <formula1>"Ø, Split"</formula1>
    </dataValidation>
    <dataValidation type="list" allowBlank="1" showInputMessage="1" showErrorMessage="1" sqref="J2:K65" xr:uid="{00000000-0002-0000-0C00-000006000000}">
      <formula1>"In Progress, Completed, Untraceable, Incomplete, Other, Review"</formula1>
    </dataValidation>
    <dataValidation type="list" allowBlank="1" showInputMessage="1" showErrorMessage="1" sqref="N2:N65" xr:uid="{00000000-0002-0000-0C00-000007000000}">
      <formula1>"Yes, No, In Progress"</formula1>
    </dataValidation>
  </dataValidations>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53"/>
  <sheetViews>
    <sheetView topLeftCell="A122" workbookViewId="0" xr3:uid="{274F5AE0-5452-572F-8038-C13FFDA59D49}">
      <selection activeCell="B100" sqref="B100:B101"/>
    </sheetView>
  </sheetViews>
  <sheetFormatPr defaultRowHeight="1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110" customWidth="1"/>
    <col min="14" max="14" width="14.5703125" customWidth="1"/>
    <col min="15" max="15" width="14.7109375" customWidth="1"/>
    <col min="16" max="16" width="14.85546875" customWidth="1"/>
  </cols>
  <sheetData>
    <row r="1" spans="1:15">
      <c r="A1" s="48" t="s">
        <v>6</v>
      </c>
      <c r="B1" s="48" t="s">
        <v>7</v>
      </c>
      <c r="C1" s="48" t="s">
        <v>8</v>
      </c>
      <c r="D1" s="49" t="s">
        <v>9</v>
      </c>
      <c r="E1" s="49" t="s">
        <v>10</v>
      </c>
      <c r="F1" s="49" t="s">
        <v>11</v>
      </c>
      <c r="G1" s="49" t="s">
        <v>12</v>
      </c>
      <c r="H1" s="49" t="s">
        <v>13</v>
      </c>
      <c r="I1" s="48" t="s">
        <v>14</v>
      </c>
      <c r="J1" s="48" t="s">
        <v>15</v>
      </c>
      <c r="K1" s="48" t="s">
        <v>16</v>
      </c>
      <c r="L1" s="48" t="s">
        <v>17</v>
      </c>
      <c r="M1" s="10" t="s">
        <v>18</v>
      </c>
      <c r="N1" s="9" t="s">
        <v>19</v>
      </c>
      <c r="O1" s="9" t="s">
        <v>20</v>
      </c>
    </row>
    <row r="2" spans="1:15">
      <c r="A2" s="112" t="s">
        <v>2107</v>
      </c>
      <c r="B2" s="109" t="s">
        <v>2108</v>
      </c>
      <c r="C2" s="107" t="s">
        <v>1429</v>
      </c>
      <c r="D2" s="81" t="s">
        <v>161</v>
      </c>
      <c r="E2" s="81" t="s">
        <v>24</v>
      </c>
      <c r="F2" s="7" t="s">
        <v>2109</v>
      </c>
      <c r="G2" s="85">
        <v>42947</v>
      </c>
      <c r="H2" s="85">
        <v>42948</v>
      </c>
      <c r="I2" s="106">
        <v>42969</v>
      </c>
      <c r="J2" s="81" t="s">
        <v>0</v>
      </c>
      <c r="K2" s="107"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07" t="s">
        <v>0</v>
      </c>
      <c r="M2" s="68" t="s">
        <v>2110</v>
      </c>
      <c r="N2" s="111" t="s">
        <v>25</v>
      </c>
      <c r="O2" s="107" t="s">
        <v>2111</v>
      </c>
    </row>
    <row r="3" spans="1:15">
      <c r="A3" s="107"/>
      <c r="B3" s="107"/>
      <c r="C3" s="107"/>
      <c r="D3" s="81" t="s">
        <v>27</v>
      </c>
      <c r="E3" s="81" t="s">
        <v>1731</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2017-06-28_G-001_GB</v>
      </c>
      <c r="G3" s="85">
        <v>42962</v>
      </c>
      <c r="H3" s="85">
        <v>42962</v>
      </c>
      <c r="I3" s="107"/>
      <c r="J3" s="81" t="str">
        <f>IF(AND(NOT(OR(G3="",G3="Ø")),H3=""),"In Progress",IF(AND(NOT(OR(H3="Ø",H3="")),NOT(OR(G3="Ø",G3=""))),"Completed",IF(AND(NOT(A2=""),NOT(OR(D3="",D3="???")),G3=""),"Waiting",IF(D3="???","Waiting",""))))</f>
        <v>Completed</v>
      </c>
      <c r="K3" s="107"/>
      <c r="L3" s="107"/>
      <c r="M3" s="4" t="s">
        <v>2112</v>
      </c>
      <c r="N3" s="111"/>
      <c r="O3" s="107"/>
    </row>
    <row r="4" spans="1:15">
      <c r="A4" s="112" t="s">
        <v>2113</v>
      </c>
      <c r="B4" s="109" t="s">
        <v>2114</v>
      </c>
      <c r="C4" s="107" t="s">
        <v>2022</v>
      </c>
      <c r="D4" s="81" t="s">
        <v>27</v>
      </c>
      <c r="E4" s="81"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2017-06-28_G-002_GB</v>
      </c>
      <c r="G4" s="85">
        <v>42947</v>
      </c>
      <c r="H4" s="85">
        <v>42948</v>
      </c>
      <c r="I4" s="106">
        <v>42970</v>
      </c>
      <c r="J4" s="81" t="str">
        <f>IF(AND(NOT(OR(G4="",G4="Ø")),H4=""),"In Progress",IF(AND(NOT(OR(H4="Ø",H4="")),NOT(OR(G4="Ø",G4=""))),"Completed",IF(AND(NOT(A4=""),NOT(OR(D4="",D4="???")),G4=""),"Waiting",IF(D4="???","Waiting",""))))</f>
        <v>Completed</v>
      </c>
      <c r="K4" s="107"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07" t="s">
        <v>0</v>
      </c>
      <c r="M4" s="4" t="s">
        <v>2115</v>
      </c>
      <c r="N4" s="111" t="s">
        <v>25</v>
      </c>
      <c r="O4" s="107" t="s">
        <v>2116</v>
      </c>
    </row>
    <row r="5" spans="1:15">
      <c r="A5" s="107"/>
      <c r="B5" s="107"/>
      <c r="C5" s="107"/>
      <c r="D5" s="81" t="s">
        <v>161</v>
      </c>
      <c r="E5" s="81" t="s">
        <v>1731</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2017-06-28_G-002_BD</v>
      </c>
      <c r="G5" s="85">
        <v>42965</v>
      </c>
      <c r="H5" s="85">
        <v>42968</v>
      </c>
      <c r="I5" s="107"/>
      <c r="J5" s="81" t="str">
        <f>IF(AND(NOT(OR(G5="",G5="Ø")),H5=""),"In Progress",IF(AND(NOT(OR(H5="Ø",H5="")),NOT(OR(G5="Ø",G5=""))),"Completed",IF(AND(NOT(A4=""),NOT(OR(D5="",D5="???")),G5=""),"Waiting",IF(D5="???","Waiting",""))))</f>
        <v>Completed</v>
      </c>
      <c r="K5" s="107"/>
      <c r="L5" s="107"/>
      <c r="M5" s="68" t="s">
        <v>2117</v>
      </c>
      <c r="N5" s="111"/>
      <c r="O5" s="107"/>
    </row>
    <row r="6" spans="1:15" ht="15" customHeight="1">
      <c r="A6" s="112" t="s">
        <v>2118</v>
      </c>
      <c r="B6" s="109" t="s">
        <v>2119</v>
      </c>
      <c r="C6" s="109" t="s">
        <v>590</v>
      </c>
      <c r="D6" s="81" t="s">
        <v>32</v>
      </c>
      <c r="E6" s="81"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2017-06-28_G-003_AZ</v>
      </c>
      <c r="G6" s="85">
        <v>42947</v>
      </c>
      <c r="H6" s="85">
        <v>42947</v>
      </c>
      <c r="I6" s="106">
        <v>42962</v>
      </c>
      <c r="J6" s="81" t="s">
        <v>0</v>
      </c>
      <c r="K6" s="107" t="s">
        <v>0</v>
      </c>
      <c r="L6" s="107" t="s">
        <v>0</v>
      </c>
      <c r="M6" s="4" t="s">
        <v>2120</v>
      </c>
      <c r="N6" s="111" t="s">
        <v>25</v>
      </c>
      <c r="O6" s="107" t="s">
        <v>2121</v>
      </c>
    </row>
    <row r="7" spans="1:15">
      <c r="A7" s="107"/>
      <c r="B7" s="107"/>
      <c r="C7" s="107"/>
      <c r="D7" s="81" t="s">
        <v>27</v>
      </c>
      <c r="E7" s="81" t="s">
        <v>1731</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2017-06-28_G-003_GB</v>
      </c>
      <c r="G7" s="85">
        <v>42962</v>
      </c>
      <c r="H7" s="85">
        <v>42962</v>
      </c>
      <c r="I7" s="107"/>
      <c r="J7" s="81" t="str">
        <f>IF(AND(NOT(OR(G7="",G7="Ø")),H7=""),"In Progress",IF(AND(NOT(OR(H7="Ø",H7="")),NOT(OR(G7="Ø",G7=""))),"Completed",IF(AND(NOT(A6=""),NOT(OR(D7="",D7="???")),G7=""),"Waiting",IF(D7="???","Waiting",""))))</f>
        <v>Completed</v>
      </c>
      <c r="K7" s="107"/>
      <c r="L7" s="107"/>
      <c r="M7" s="4" t="s">
        <v>2122</v>
      </c>
      <c r="N7" s="111"/>
      <c r="O7" s="107"/>
    </row>
    <row r="8" spans="1:15">
      <c r="A8" s="112" t="s">
        <v>2123</v>
      </c>
      <c r="B8" s="115" t="s">
        <v>2124</v>
      </c>
      <c r="C8" s="117" t="s">
        <v>1167</v>
      </c>
      <c r="D8" s="81" t="s">
        <v>113</v>
      </c>
      <c r="E8" s="81"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2017-06-28_G-004_DR</v>
      </c>
      <c r="G8" s="85">
        <v>42948</v>
      </c>
      <c r="H8" s="85" t="s">
        <v>51</v>
      </c>
      <c r="I8" s="107" t="s">
        <v>51</v>
      </c>
      <c r="J8" s="81" t="s">
        <v>1</v>
      </c>
      <c r="K8" s="107" t="s">
        <v>1</v>
      </c>
      <c r="L8" s="107" t="s">
        <v>1</v>
      </c>
      <c r="M8" s="4"/>
      <c r="N8" s="111" t="str">
        <f>IF(OR(K8="Untraceable",K8="Incomplete"),"No",IF(K8="Completed","In Progress",""))</f>
        <v>No</v>
      </c>
      <c r="O8" s="107"/>
    </row>
    <row r="9" spans="1:15">
      <c r="A9" s="107"/>
      <c r="B9" s="116"/>
      <c r="C9" s="118"/>
      <c r="D9" s="81" t="s">
        <v>161</v>
      </c>
      <c r="E9" s="81" t="s">
        <v>1404</v>
      </c>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2017-06-28_G-004_SA_BD</v>
      </c>
      <c r="G9" s="85">
        <v>42998</v>
      </c>
      <c r="H9" s="85" t="s">
        <v>51</v>
      </c>
      <c r="I9" s="117"/>
      <c r="J9" s="81" t="s">
        <v>1</v>
      </c>
      <c r="K9" s="107"/>
      <c r="L9" s="107"/>
      <c r="M9" s="4" t="s">
        <v>2125</v>
      </c>
      <c r="N9" s="111"/>
      <c r="O9" s="107"/>
    </row>
    <row r="10" spans="1:15">
      <c r="A10" s="112" t="s">
        <v>2126</v>
      </c>
      <c r="B10" s="109" t="s">
        <v>2127</v>
      </c>
      <c r="C10" s="109"/>
      <c r="D10" s="81" t="s">
        <v>23</v>
      </c>
      <c r="E10" s="81"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2017-06-28_G-005_CA</v>
      </c>
      <c r="G10" s="85"/>
      <c r="H10" s="67"/>
      <c r="I10" s="106">
        <v>42970</v>
      </c>
      <c r="J10" s="91" t="s">
        <v>0</v>
      </c>
      <c r="K10" s="107" t="s">
        <v>0</v>
      </c>
      <c r="L10" s="107" t="s">
        <v>0</v>
      </c>
      <c r="M10" s="4"/>
      <c r="N10" s="111" t="s">
        <v>25</v>
      </c>
      <c r="O10" s="107" t="s">
        <v>2128</v>
      </c>
    </row>
    <row r="11" spans="1:15">
      <c r="A11" s="107"/>
      <c r="B11" s="107"/>
      <c r="C11" s="107"/>
      <c r="D11" s="81" t="s">
        <v>27</v>
      </c>
      <c r="E11" s="81" t="s">
        <v>1731</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2017-06-28_G-005_GB</v>
      </c>
      <c r="G11" s="85">
        <v>42968</v>
      </c>
      <c r="H11" s="67">
        <v>42968</v>
      </c>
      <c r="I11" s="107"/>
      <c r="J11" s="91" t="str">
        <f>IF(AND(NOT(OR(G11="",G11="Ø")),H11=""),"In Progress",IF(AND(NOT(OR(H11="Ø",H11="")),NOT(OR(G11="Ø",G11=""))),"Completed",IF(AND(NOT(A10=""),NOT(OR(D11="",D11="???")),G11=""),"Waiting",IF(D11="???","Waiting",""))))</f>
        <v>Completed</v>
      </c>
      <c r="K11" s="107"/>
      <c r="L11" s="107"/>
      <c r="M11" s="4" t="s">
        <v>2129</v>
      </c>
      <c r="N11" s="111"/>
      <c r="O11" s="107"/>
    </row>
    <row r="12" spans="1:15">
      <c r="A12" s="112" t="s">
        <v>2130</v>
      </c>
      <c r="B12" s="109" t="s">
        <v>2131</v>
      </c>
      <c r="C12" s="107"/>
      <c r="D12" s="81" t="s">
        <v>32</v>
      </c>
      <c r="E12" s="81"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2017-06-28_G-006_AZ</v>
      </c>
      <c r="G12" s="85">
        <v>42948</v>
      </c>
      <c r="H12" s="85">
        <v>42948</v>
      </c>
      <c r="I12" s="120">
        <v>43007</v>
      </c>
      <c r="J12" s="81" t="str">
        <f>IF(AND(NOT(OR(G12="",G12="Ø")),H12=""),"In Progress",IF(AND(NOT(OR(H12="Ø",H12="")),NOT(OR(G12="Ø",G12=""))),"Completed",IF(AND(NOT(A12=""),NOT(OR(D12="",D12="???")),G12=""),"Waiting",IF(D12="???","Waiting",""))))</f>
        <v>Completed</v>
      </c>
      <c r="K12" s="107"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Completed</v>
      </c>
      <c r="L12" s="107" t="s">
        <v>0</v>
      </c>
      <c r="M12" s="4" t="s">
        <v>2132</v>
      </c>
      <c r="N12" s="111" t="s">
        <v>25</v>
      </c>
      <c r="O12" s="107" t="s">
        <v>2133</v>
      </c>
    </row>
    <row r="13" spans="1:15">
      <c r="A13" s="107"/>
      <c r="B13" s="107"/>
      <c r="C13" s="107"/>
      <c r="D13" s="81" t="s">
        <v>23</v>
      </c>
      <c r="E13" s="81" t="s">
        <v>1731</v>
      </c>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2017-06-28_G-006_CA</v>
      </c>
      <c r="G13" s="85">
        <v>42964</v>
      </c>
      <c r="H13" s="85">
        <v>42965</v>
      </c>
      <c r="I13" s="107"/>
      <c r="J13" s="81" t="str">
        <f>IF(AND(NOT(OR(G13="",G13="Ø")),H13=""),"In Progress",IF(AND(NOT(OR(H13="Ø",H13="")),NOT(OR(G13="Ø",G13=""))),"Completed",IF(AND(NOT(A12=""),NOT(OR(D13="",D13="???")),G13=""),"Waiting",IF(D13="???","Waiting",""))))</f>
        <v>Completed</v>
      </c>
      <c r="K13" s="107"/>
      <c r="L13" s="107"/>
      <c r="M13" s="4" t="s">
        <v>2134</v>
      </c>
      <c r="N13" s="111"/>
      <c r="O13" s="107"/>
    </row>
    <row r="14" spans="1:15">
      <c r="A14" s="112" t="s">
        <v>2135</v>
      </c>
      <c r="B14" s="109" t="s">
        <v>2136</v>
      </c>
      <c r="C14" s="107" t="s">
        <v>1429</v>
      </c>
      <c r="D14" s="81" t="s">
        <v>161</v>
      </c>
      <c r="E14" s="81"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2017-06-28_G-007_BD</v>
      </c>
      <c r="G14" s="85">
        <v>42948</v>
      </c>
      <c r="H14" s="85">
        <v>42948</v>
      </c>
      <c r="I14" s="106">
        <v>42979</v>
      </c>
      <c r="J14" s="81" t="str">
        <f>IF(AND(NOT(OR(G14="",G14="Ø")),H14=""),"In Progress",IF(AND(NOT(OR(H14="Ø",H14="")),NOT(OR(G14="Ø",G14=""))),"Completed",IF(AND(NOT(A14=""),NOT(OR(D14="",D14="???")),G14=""),"Waiting",IF(D14="???","Waiting",""))))</f>
        <v>Completed</v>
      </c>
      <c r="K14" s="107" t="s">
        <v>0</v>
      </c>
      <c r="L14" s="107" t="s">
        <v>0</v>
      </c>
      <c r="M14" s="6" t="s">
        <v>2137</v>
      </c>
      <c r="N14" s="111" t="s">
        <v>25</v>
      </c>
      <c r="O14" s="107" t="s">
        <v>2138</v>
      </c>
    </row>
    <row r="15" spans="1:15">
      <c r="A15" s="107"/>
      <c r="B15" s="107"/>
      <c r="C15" s="107"/>
      <c r="D15" s="81" t="s">
        <v>23</v>
      </c>
      <c r="E15" s="81" t="s">
        <v>1731</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2017-06-28_G-007_CA</v>
      </c>
      <c r="G15" s="85">
        <v>42964</v>
      </c>
      <c r="H15" s="85">
        <v>42964</v>
      </c>
      <c r="I15" s="107"/>
      <c r="J15" s="81" t="str">
        <f>IF(AND(NOT(OR(G15="",G15="Ø")),H15=""),"In Progress",IF(AND(NOT(OR(H15="Ø",H15="")),NOT(OR(G15="Ø",G15=""))),"Completed",IF(AND(NOT(A14=""),NOT(OR(D15="",D15="???")),G15=""),"Waiting",IF(D15="???","Waiting",""))))</f>
        <v>Completed</v>
      </c>
      <c r="K15" s="107"/>
      <c r="L15" s="107"/>
      <c r="M15" s="6"/>
      <c r="N15" s="111"/>
      <c r="O15" s="107"/>
    </row>
    <row r="16" spans="1:15">
      <c r="A16" s="112" t="s">
        <v>2139</v>
      </c>
      <c r="B16" s="109" t="s">
        <v>2140</v>
      </c>
      <c r="C16" s="107"/>
      <c r="D16" s="81" t="s">
        <v>113</v>
      </c>
      <c r="E16" s="81"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2017-06-28_G-008_DR</v>
      </c>
      <c r="G16" s="85">
        <v>42948</v>
      </c>
      <c r="H16" s="85">
        <v>42950</v>
      </c>
      <c r="I16" s="106">
        <v>42992</v>
      </c>
      <c r="J16" s="81" t="str">
        <f>IF(AND(NOT(OR(G16="",G16="Ø")),H16=""),"In Progress",IF(AND(NOT(OR(H16="Ø",H16="")),NOT(OR(G16="Ø",G16=""))),"Completed",IF(AND(NOT(A16=""),NOT(OR(D16="",D16="???")),G16=""),"Waiting",IF(D16="???","Waiting",""))))</f>
        <v>Completed</v>
      </c>
      <c r="K16" s="107"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Completed</v>
      </c>
      <c r="L16" s="107" t="s">
        <v>0</v>
      </c>
      <c r="M16" s="4" t="s">
        <v>2141</v>
      </c>
      <c r="N16" s="111" t="s">
        <v>25</v>
      </c>
      <c r="O16" s="107" t="s">
        <v>2142</v>
      </c>
    </row>
    <row r="17" spans="1:15">
      <c r="A17" s="107"/>
      <c r="B17" s="107"/>
      <c r="C17" s="107"/>
      <c r="D17" s="81" t="s">
        <v>32</v>
      </c>
      <c r="E17" s="81" t="s">
        <v>1731</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2017-06-28_G-008_AZ</v>
      </c>
      <c r="G17" s="85">
        <v>42965</v>
      </c>
      <c r="H17" s="85">
        <v>42970</v>
      </c>
      <c r="I17" s="107"/>
      <c r="J17" s="81" t="str">
        <f>IF(AND(NOT(OR(G17="",G17="Ø")),H17=""),"In Progress",IF(AND(NOT(OR(H17="Ø",H17="")),NOT(OR(G17="Ø",G17=""))),"Completed",IF(AND(NOT(A16=""),NOT(OR(D17="",D17="???")),G17=""),"Waiting",IF(D17="???","Waiting",""))))</f>
        <v>Completed</v>
      </c>
      <c r="K17" s="107"/>
      <c r="L17" s="107"/>
      <c r="M17" s="4"/>
      <c r="N17" s="111"/>
      <c r="O17" s="107"/>
    </row>
    <row r="18" spans="1:15">
      <c r="A18" s="112" t="s">
        <v>2143</v>
      </c>
      <c r="B18" s="109" t="s">
        <v>2144</v>
      </c>
      <c r="C18" s="107" t="s">
        <v>1429</v>
      </c>
      <c r="D18" s="81" t="s">
        <v>187</v>
      </c>
      <c r="E18" s="81"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2017-06-28_G-009_MW</v>
      </c>
      <c r="G18" s="85">
        <v>42948</v>
      </c>
      <c r="H18" s="85">
        <v>42949</v>
      </c>
      <c r="I18" s="106">
        <v>42971</v>
      </c>
      <c r="J18" s="81" t="str">
        <f>IF(AND(NOT(OR(G18="",G18="Ø")),H18=""),"In Progress",IF(AND(NOT(OR(H18="Ø",H18="")),NOT(OR(G18="Ø",G18=""))),"Completed",IF(AND(NOT(A18=""),NOT(OR(D18="",D18="???")),G18=""),"Waiting",IF(D18="???","Waiting",""))))</f>
        <v>Completed</v>
      </c>
      <c r="K18" s="107"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Completed</v>
      </c>
      <c r="L18" s="107" t="s">
        <v>0</v>
      </c>
      <c r="M18" s="4"/>
      <c r="N18" s="111" t="s">
        <v>25</v>
      </c>
      <c r="O18" s="107" t="s">
        <v>2145</v>
      </c>
    </row>
    <row r="19" spans="1:15">
      <c r="A19" s="107"/>
      <c r="B19" s="107"/>
      <c r="C19" s="107"/>
      <c r="D19" s="81" t="s">
        <v>27</v>
      </c>
      <c r="E19" s="81" t="s">
        <v>1731</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2017-06-28_G-009_GB</v>
      </c>
      <c r="G19" s="85">
        <v>42969</v>
      </c>
      <c r="H19" s="85">
        <v>42970</v>
      </c>
      <c r="I19" s="107"/>
      <c r="J19" s="81" t="str">
        <f>IF(AND(NOT(OR(G19="",G19="Ø")),H19=""),"In Progress",IF(AND(NOT(OR(H19="Ø",H19="")),NOT(OR(G19="Ø",G19=""))),"Completed",IF(AND(NOT(A18=""),NOT(OR(D19="",D19="???")),G19=""),"Waiting",IF(D19="???","Waiting",""))))</f>
        <v>Completed</v>
      </c>
      <c r="K19" s="107"/>
      <c r="L19" s="107"/>
      <c r="M19" s="4" t="s">
        <v>2122</v>
      </c>
      <c r="N19" s="111"/>
      <c r="O19" s="107"/>
    </row>
    <row r="20" spans="1:15">
      <c r="A20" s="112" t="s">
        <v>2146</v>
      </c>
      <c r="B20" s="109" t="s">
        <v>2147</v>
      </c>
      <c r="C20" s="107" t="s">
        <v>590</v>
      </c>
      <c r="D20" s="81" t="s">
        <v>27</v>
      </c>
      <c r="E20" s="81"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2017-06-28_G-010_GB</v>
      </c>
      <c r="G20" s="85">
        <v>42948</v>
      </c>
      <c r="H20" s="85">
        <v>42949</v>
      </c>
      <c r="I20" s="107" t="s">
        <v>2148</v>
      </c>
      <c r="J20" s="81" t="s">
        <v>0</v>
      </c>
      <c r="K20" s="107" t="s">
        <v>3</v>
      </c>
      <c r="L20" s="107" t="s">
        <v>190</v>
      </c>
      <c r="M20" s="4" t="s">
        <v>2149</v>
      </c>
      <c r="N20" s="111" t="s">
        <v>53</v>
      </c>
      <c r="O20" s="107"/>
    </row>
    <row r="21" spans="1:15">
      <c r="A21" s="107"/>
      <c r="B21" s="107"/>
      <c r="C21" s="107"/>
      <c r="D21" s="81"/>
      <c r="E21" s="81"/>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5"/>
      <c r="H21" s="85"/>
      <c r="I21" s="107"/>
      <c r="J21" s="81" t="s">
        <v>3</v>
      </c>
      <c r="K21" s="107"/>
      <c r="L21" s="107"/>
      <c r="M21" s="4"/>
      <c r="N21" s="111"/>
      <c r="O21" s="107"/>
    </row>
    <row r="22" spans="1:15">
      <c r="A22" s="112" t="s">
        <v>2150</v>
      </c>
      <c r="B22" s="109" t="s">
        <v>2151</v>
      </c>
      <c r="C22" s="107"/>
      <c r="D22" s="81" t="s">
        <v>32</v>
      </c>
      <c r="E22" s="81"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2017-06-28_G-011_AZ</v>
      </c>
      <c r="G22" s="85">
        <v>42997</v>
      </c>
      <c r="H22" s="85">
        <v>42998</v>
      </c>
      <c r="I22" s="106">
        <v>43007</v>
      </c>
      <c r="J22" s="81" t="s">
        <v>0</v>
      </c>
      <c r="K22" s="107" t="s">
        <v>0</v>
      </c>
      <c r="L22" s="107" t="s">
        <v>0</v>
      </c>
      <c r="M22" s="4" t="s">
        <v>2152</v>
      </c>
      <c r="N22" s="111" t="s">
        <v>25</v>
      </c>
      <c r="O22" s="107" t="s">
        <v>2153</v>
      </c>
    </row>
    <row r="23" spans="1:15">
      <c r="A23" s="107"/>
      <c r="B23" s="107"/>
      <c r="C23" s="107"/>
      <c r="D23" s="81" t="s">
        <v>187</v>
      </c>
      <c r="E23" s="81" t="s">
        <v>1731</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2017-06-28_G-011_MW</v>
      </c>
      <c r="G23" s="85">
        <v>42998</v>
      </c>
      <c r="H23" s="85">
        <v>43003</v>
      </c>
      <c r="I23" s="107"/>
      <c r="J23" s="81" t="s">
        <v>0</v>
      </c>
      <c r="K23" s="107"/>
      <c r="L23" s="107"/>
      <c r="M23" s="4" t="s">
        <v>2154</v>
      </c>
      <c r="N23" s="111"/>
      <c r="O23" s="107"/>
    </row>
    <row r="24" spans="1:15">
      <c r="A24" s="112" t="s">
        <v>2155</v>
      </c>
      <c r="B24" s="109" t="s">
        <v>2156</v>
      </c>
      <c r="C24" s="107" t="s">
        <v>590</v>
      </c>
      <c r="D24" s="81" t="s">
        <v>23</v>
      </c>
      <c r="E24" s="81"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2017-06-28_G-012_CA</v>
      </c>
      <c r="G24" s="85">
        <v>42947</v>
      </c>
      <c r="H24" s="85">
        <v>42948</v>
      </c>
      <c r="I24" s="106">
        <v>42978</v>
      </c>
      <c r="J24" s="81" t="str">
        <f>IF(AND(NOT(OR(G24="",G24="Ø")),H24=""),"In Progress",IF(AND(NOT(OR(H24="Ø",H24="")),NOT(OR(G24="Ø",G24=""))),"Completed",IF(AND(NOT(A24=""),NOT(OR(D24="",D24="???")),G24=""),"Waiting",IF(D24="???","Waiting",""))))</f>
        <v>Completed</v>
      </c>
      <c r="K24" s="107"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07" t="s">
        <v>0</v>
      </c>
      <c r="M24" s="4" t="s">
        <v>2157</v>
      </c>
      <c r="N24" s="111" t="s">
        <v>25</v>
      </c>
      <c r="O24" s="107" t="s">
        <v>2158</v>
      </c>
    </row>
    <row r="25" spans="1:15">
      <c r="A25" s="107"/>
      <c r="B25" s="107"/>
      <c r="C25" s="107"/>
      <c r="D25" s="81" t="s">
        <v>27</v>
      </c>
      <c r="E25" s="81" t="s">
        <v>1731</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2017-06-28_G-012_GB</v>
      </c>
      <c r="G25" s="85">
        <v>42971</v>
      </c>
      <c r="H25" s="85">
        <v>42975</v>
      </c>
      <c r="I25" s="107"/>
      <c r="J25" s="81" t="str">
        <f>IF(AND(NOT(OR(G25="",G25="Ø")),H25=""),"In Progress",IF(AND(NOT(OR(H25="Ø",H25="")),NOT(OR(G25="Ø",G25=""))),"Completed",IF(AND(NOT(A24=""),NOT(OR(D25="",D25="???")),G25=""),"Waiting",IF(D25="???","Waiting",""))))</f>
        <v>Completed</v>
      </c>
      <c r="K25" s="107"/>
      <c r="L25" s="107"/>
      <c r="M25" s="4"/>
      <c r="N25" s="111"/>
      <c r="O25" s="107"/>
    </row>
    <row r="26" spans="1:15">
      <c r="A26" s="112" t="s">
        <v>2159</v>
      </c>
      <c r="B26" s="109" t="s">
        <v>2160</v>
      </c>
      <c r="C26" s="107" t="s">
        <v>2161</v>
      </c>
      <c r="D26" s="81" t="s">
        <v>23</v>
      </c>
      <c r="E26" s="81"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2017-06-28_G-013_CA</v>
      </c>
      <c r="G26" s="85">
        <v>42948</v>
      </c>
      <c r="H26" s="85">
        <v>42951</v>
      </c>
      <c r="I26" s="106">
        <v>42984</v>
      </c>
      <c r="J26" s="81" t="str">
        <f>IF(AND(NOT(OR(G26="",G26="Ø")),H26=""),"In Progress",IF(AND(NOT(OR(H26="Ø",H26="")),NOT(OR(G26="Ø",G26=""))),"Completed",IF(AND(NOT(A26=""),NOT(OR(D26="",D26="???")),G26=""),"Waiting",IF(D26="???","Waiting",""))))</f>
        <v>Completed</v>
      </c>
      <c r="K26" s="107" t="s">
        <v>0</v>
      </c>
      <c r="L26" s="107" t="s">
        <v>0</v>
      </c>
      <c r="M26" s="4"/>
      <c r="N26" s="111" t="s">
        <v>25</v>
      </c>
      <c r="O26" s="107" t="s">
        <v>2162</v>
      </c>
    </row>
    <row r="27" spans="1:15">
      <c r="A27" s="107"/>
      <c r="B27" s="107"/>
      <c r="C27" s="107"/>
      <c r="D27" s="81" t="s">
        <v>161</v>
      </c>
      <c r="E27" s="81" t="s">
        <v>1404</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2017-06-28_G-013_SA_BD</v>
      </c>
      <c r="G27" s="85">
        <v>42977</v>
      </c>
      <c r="H27" s="85">
        <v>42979</v>
      </c>
      <c r="I27" s="107"/>
      <c r="J27" s="81" t="str">
        <f>IF(AND(NOT(OR(G27="",G27="Ø")),H27=""),"In Progress",IF(AND(NOT(OR(H27="Ø",H27="")),NOT(OR(G27="Ø",G27=""))),"Completed",IF(AND(NOT(A26=""),NOT(OR(D27="",D27="???")),G27=""),"Waiting",IF(D27="???","Waiting",""))))</f>
        <v>Completed</v>
      </c>
      <c r="K27" s="107"/>
      <c r="L27" s="107"/>
      <c r="M27" s="4"/>
      <c r="N27" s="111"/>
      <c r="O27" s="107"/>
    </row>
    <row r="28" spans="1:15">
      <c r="A28" s="112" t="s">
        <v>2163</v>
      </c>
      <c r="B28" s="109" t="s">
        <v>2164</v>
      </c>
      <c r="C28" s="107" t="s">
        <v>1167</v>
      </c>
      <c r="D28" s="81" t="s">
        <v>32</v>
      </c>
      <c r="E28" s="81" t="s">
        <v>24</v>
      </c>
      <c r="F28" s="7" t="s">
        <v>2165</v>
      </c>
      <c r="G28" s="85">
        <v>42949</v>
      </c>
      <c r="H28" s="85" t="s">
        <v>51</v>
      </c>
      <c r="I28" s="107" t="s">
        <v>51</v>
      </c>
      <c r="J28" s="81" t="s">
        <v>2</v>
      </c>
      <c r="K28" s="107" t="s">
        <v>2</v>
      </c>
      <c r="L28" s="107" t="s">
        <v>190</v>
      </c>
      <c r="M28" s="4" t="s">
        <v>2166</v>
      </c>
      <c r="N28" s="111" t="str">
        <f>IF(OR(K28="Untraceable",K28="Incomplete"),"No",IF(K28="Completed","In Progress",""))</f>
        <v>No</v>
      </c>
      <c r="O28" s="107"/>
    </row>
    <row r="29" spans="1:15">
      <c r="A29" s="107"/>
      <c r="B29" s="107"/>
      <c r="C29" s="107"/>
      <c r="D29" s="81"/>
      <c r="E29" s="81"/>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5"/>
      <c r="H29" s="85"/>
      <c r="I29" s="107"/>
      <c r="J29" s="81" t="str">
        <f>IF(AND(NOT(OR(G29="",G29="Ø")),H29=""),"In Progress",IF(AND(NOT(OR(H29="Ø",H29="")),NOT(OR(G29="Ø",G29=""))),"Completed",IF(AND(NOT(A28=""),NOT(OR(D29="",D29="???")),G29=""),"Waiting",IF(D29="???","Waiting",""))))</f>
        <v/>
      </c>
      <c r="K29" s="107"/>
      <c r="L29" s="107"/>
      <c r="M29" s="4"/>
      <c r="N29" s="111"/>
      <c r="O29" s="107"/>
    </row>
    <row r="30" spans="1:15">
      <c r="A30" s="112" t="s">
        <v>2167</v>
      </c>
      <c r="B30" s="109" t="s">
        <v>2168</v>
      </c>
      <c r="C30" s="107" t="s">
        <v>2169</v>
      </c>
      <c r="D30" s="81" t="s">
        <v>161</v>
      </c>
      <c r="E30" s="81"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2017-06-28_G-015_BD</v>
      </c>
      <c r="G30" s="85">
        <v>42949</v>
      </c>
      <c r="H30" s="85">
        <v>42951</v>
      </c>
      <c r="I30" s="106">
        <v>42998</v>
      </c>
      <c r="J30" s="81" t="str">
        <f>IF(AND(NOT(OR(G30="",G30="Ø")),H30=""),"In Progress",IF(AND(NOT(OR(H30="Ø",H30="")),NOT(OR(G30="Ø",G30=""))),"Completed",IF(AND(NOT(A30=""),NOT(OR(D30="",D30="???")),G30=""),"Waiting",IF(D30="???","Waiting",""))))</f>
        <v>Completed</v>
      </c>
      <c r="K30" s="107"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07" t="s">
        <v>0</v>
      </c>
      <c r="M30" s="4" t="s">
        <v>2170</v>
      </c>
      <c r="N30" s="111" t="s">
        <v>25</v>
      </c>
      <c r="O30" s="107" t="s">
        <v>2171</v>
      </c>
    </row>
    <row r="31" spans="1:15">
      <c r="A31" s="107"/>
      <c r="B31" s="107"/>
      <c r="C31" s="107"/>
      <c r="D31" s="81" t="s">
        <v>32</v>
      </c>
      <c r="E31" s="81" t="s">
        <v>1404</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2017-06-28_G-015_SA_AZ</v>
      </c>
      <c r="G31" s="85">
        <v>42977</v>
      </c>
      <c r="H31" s="85">
        <v>42986</v>
      </c>
      <c r="I31" s="107"/>
      <c r="J31" s="81" t="str">
        <f>IF(AND(NOT(OR(G31="",G31="Ø")),H31=""),"In Progress",IF(AND(NOT(OR(H31="Ø",H31="")),NOT(OR(G31="Ø",G31=""))),"Completed",IF(AND(NOT(A30=""),NOT(OR(D31="",D31="???")),G31=""),"Waiting",IF(D31="???","Waiting",""))))</f>
        <v>Completed</v>
      </c>
      <c r="K31" s="107"/>
      <c r="L31" s="107"/>
      <c r="M31" s="4"/>
      <c r="N31" s="111"/>
      <c r="O31" s="107"/>
    </row>
    <row r="32" spans="1:15">
      <c r="A32" s="112" t="s">
        <v>2172</v>
      </c>
      <c r="B32" s="109" t="s">
        <v>2173</v>
      </c>
      <c r="C32" s="107"/>
      <c r="D32" s="81" t="s">
        <v>187</v>
      </c>
      <c r="E32" s="81"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2017-06-28_G-016_MW</v>
      </c>
      <c r="G32" s="85">
        <v>42949</v>
      </c>
      <c r="H32" s="85">
        <v>42950</v>
      </c>
      <c r="I32" s="106">
        <v>42986</v>
      </c>
      <c r="J32" s="81" t="str">
        <f>IF(AND(NOT(OR(G32="",G32="Ø")),H32=""),"In Progress",IF(AND(NOT(OR(H32="Ø",H32="")),NOT(OR(G32="Ø",G32=""))),"Completed",IF(AND(NOT(A32=""),NOT(OR(D32="",D32="???")),G32=""),"Waiting",IF(D32="???","Waiting",""))))</f>
        <v>Completed</v>
      </c>
      <c r="K32" s="107" t="str">
        <f>IF(AND(NOT(OR(H32="Ø",H32="")),I32="Split"),"In Progress",IF(AND(NOT(OR(H32="Ø",H32="")),I32="Needs to be Split"),"Waiting",IF(AND(J32="Review",J33="Review"),"Review",IF(OR(AND(J32="Review",J33="Incomplete"),AND(J32="Incomplete",J33="Review")),"Review",IF(OR(AND(J32="Untraceable",J33="Review"),AND(J32="Review",J33="Untraceable")),"Review",IF(OR(AND(J32="Review",J33="Completed"),AND(J32="Completed",J33="Review")),"Review",IF(OR(AND(J32="Other",J33="Review"),AND(J32="Review",J33="Other")),"Review",IF(OR(AND(J32="Other",J33="Incomplete"),AND(J32="Incomplete",J33="Other")),"Review",IF(OR(AND(J32="Other",J33="Untraceable"),AND(J32="Untraceable",J33="Other")),"Review",IF(OR(AND(J32="Other",J33="Completed"),AND(J32="Completed",J33="Other")),"Review",IF(AND(J32="Waiting",J33="Waiting"),"Waiting",IF(OR(AND(J32="Review",J33="Waiting"),AND(J32="Waiting",J33="Review")),"Waiting",IF(OR(AND(J32="Other",J33="Waiting"),AND(J32="Waiting",J33="Other")),"Waiting",IF(OR(AND(J32="Incomplete",J33="Waiting"),AND(J32="Waiting",J33="Incomplete")),"Waiting",IF(OR(AND(J32="Completed",J33="Waiting"),AND(J32="Waiting",J33="Completed")),"Waiting",IF(OR(J32="In Progress",J33="In Progress"),"In Progress",IF(OR(AND(J32="Completed",J33="Untraceable"),AND(J32="Untraceable",J33="Completed")),"Review",IF(OR(AND(J32="Completed",J33="Incomplete"),AND(J32="Incomplete",J33="Completed")),"Review",IF(OR(AND(J32="Incomplete",J33="Untraceable"),AND(J32="Untraceable",J33="Incomplete")),"Untraceable",IF(AND(NOT(OR(H32="Ø",H32="")),NOT(OR(H33="Ø",H33="")),I32=""),"In Progress",IF(AND(J32="Untraceable",J33="Untraceable"),"Untraceable",IF(AND(NOT(OR(H32="Ø",H32="")),NOT(OR(H33="Ø",H33="")),NOT(OR(I32="Ø",I32="",I32="Split",I32="Needs to be Split"))),"Completed",IF(AND(J32="Incomplete",J33="Incomplete"),"Incomplete",IF(AND(J32="Other",J33="Other"),"Review",IF(AND(J32="Untraceable",J33=""),"Untraceable","")))))))))))))))))))))))))</f>
        <v>Completed</v>
      </c>
      <c r="L32" s="107" t="s">
        <v>0</v>
      </c>
      <c r="M32" s="4" t="s">
        <v>2174</v>
      </c>
      <c r="N32" s="111" t="s">
        <v>25</v>
      </c>
      <c r="O32" s="107" t="s">
        <v>2175</v>
      </c>
    </row>
    <row r="33" spans="1:15">
      <c r="A33" s="107"/>
      <c r="B33" s="107"/>
      <c r="C33" s="107"/>
      <c r="D33" s="81" t="s">
        <v>27</v>
      </c>
      <c r="E33" s="81" t="s">
        <v>1731</v>
      </c>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2017-06-28_G-016_GB</v>
      </c>
      <c r="G33" s="85">
        <v>42975</v>
      </c>
      <c r="H33" s="85">
        <v>42977</v>
      </c>
      <c r="I33" s="107"/>
      <c r="J33" s="81" t="str">
        <f>IF(AND(NOT(OR(G33="",G33="Ø")),H33=""),"In Progress",IF(AND(NOT(OR(H33="Ø",H33="")),NOT(OR(G33="Ø",G33=""))),"Completed",IF(AND(NOT(A32=""),NOT(OR(D33="",D33="???")),G33=""),"Waiting",IF(D33="???","Waiting",""))))</f>
        <v>Completed</v>
      </c>
      <c r="K33" s="107"/>
      <c r="L33" s="107"/>
      <c r="M33" s="4" t="s">
        <v>2176</v>
      </c>
      <c r="N33" s="111"/>
      <c r="O33" s="107"/>
    </row>
    <row r="34" spans="1:15">
      <c r="A34" s="112" t="s">
        <v>2177</v>
      </c>
      <c r="B34" s="109" t="s">
        <v>2178</v>
      </c>
      <c r="C34" s="107"/>
      <c r="D34" s="81" t="s">
        <v>32</v>
      </c>
      <c r="E34" s="81" t="s">
        <v>24</v>
      </c>
      <c r="F34" s="7" t="s">
        <v>2179</v>
      </c>
      <c r="G34" s="85">
        <v>42949</v>
      </c>
      <c r="H34" s="85">
        <v>42950</v>
      </c>
      <c r="I34" s="106">
        <v>42993</v>
      </c>
      <c r="J34" s="81" t="s">
        <v>0</v>
      </c>
      <c r="K34" s="107" t="s">
        <v>0</v>
      </c>
      <c r="L34" s="107" t="s">
        <v>0</v>
      </c>
      <c r="M34" s="4" t="s">
        <v>2180</v>
      </c>
      <c r="N34" s="111" t="s">
        <v>25</v>
      </c>
      <c r="O34" s="107" t="s">
        <v>2181</v>
      </c>
    </row>
    <row r="35" spans="1:15">
      <c r="A35" s="107"/>
      <c r="B35" s="107"/>
      <c r="C35" s="107"/>
      <c r="D35" s="81" t="s">
        <v>187</v>
      </c>
      <c r="E35" s="81" t="s">
        <v>1404</v>
      </c>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2017-06-28_G-017_SA_MW</v>
      </c>
      <c r="G35" s="85">
        <v>42954</v>
      </c>
      <c r="H35" s="85">
        <v>42989</v>
      </c>
      <c r="I35" s="107"/>
      <c r="J35" s="81" t="str">
        <f>IF(AND(NOT(OR(G35="",G35="Ø")),H35=""),"In Progress",IF(AND(NOT(OR(H35="Ø",H35="")),NOT(OR(G35="Ø",G35=""))),"Completed",IF(AND(NOT(A34=""),NOT(OR(D35="",D35="???")),G35=""),"Waiting",IF(D35="???","Waiting",""))))</f>
        <v>Completed</v>
      </c>
      <c r="K35" s="107"/>
      <c r="L35" s="107"/>
      <c r="M35" s="4"/>
      <c r="N35" s="111"/>
      <c r="O35" s="107"/>
    </row>
    <row r="36" spans="1:15">
      <c r="A36" s="112" t="s">
        <v>2182</v>
      </c>
      <c r="B36" s="109" t="s">
        <v>2183</v>
      </c>
      <c r="C36" s="107" t="s">
        <v>1167</v>
      </c>
      <c r="D36" s="81" t="s">
        <v>27</v>
      </c>
      <c r="E36" s="81"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2017-06-28_G-018_GB</v>
      </c>
      <c r="G36" s="85">
        <v>42949</v>
      </c>
      <c r="H36" s="85" t="s">
        <v>51</v>
      </c>
      <c r="I36" s="107" t="s">
        <v>51</v>
      </c>
      <c r="J36" s="81" t="s">
        <v>1</v>
      </c>
      <c r="K36" s="107" t="s">
        <v>1</v>
      </c>
      <c r="L36" s="107" t="s">
        <v>1</v>
      </c>
      <c r="M36" s="4" t="s">
        <v>2184</v>
      </c>
      <c r="N36" s="111" t="str">
        <f>IF(OR(K36="Untraceable",K36="Incomplete"),"No",IF(K36="Completed","In Progress",""))</f>
        <v>No</v>
      </c>
      <c r="O36" s="107"/>
    </row>
    <row r="37" spans="1:15">
      <c r="A37" s="107"/>
      <c r="B37" s="107"/>
      <c r="C37" s="107"/>
      <c r="D37" s="81" t="s">
        <v>161</v>
      </c>
      <c r="E37" s="81"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2017-06-28_G-018_BD</v>
      </c>
      <c r="G37" s="85">
        <v>42998</v>
      </c>
      <c r="H37" s="85" t="s">
        <v>51</v>
      </c>
      <c r="I37" s="107"/>
      <c r="J37" s="81" t="s">
        <v>1</v>
      </c>
      <c r="K37" s="107"/>
      <c r="L37" s="107"/>
      <c r="M37" s="4" t="s">
        <v>2185</v>
      </c>
      <c r="N37" s="111"/>
      <c r="O37" s="107"/>
    </row>
    <row r="38" spans="1:15">
      <c r="A38" s="112" t="s">
        <v>2186</v>
      </c>
      <c r="B38" s="109" t="s">
        <v>2187</v>
      </c>
      <c r="C38" s="107" t="s">
        <v>544</v>
      </c>
      <c r="D38" s="81" t="s">
        <v>32</v>
      </c>
      <c r="E38" s="81"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2017-06-28_G-019_AZ</v>
      </c>
      <c r="G38" s="85">
        <v>42950</v>
      </c>
      <c r="H38" s="85" t="s">
        <v>51</v>
      </c>
      <c r="I38" s="107" t="s">
        <v>51</v>
      </c>
      <c r="J38" s="81" t="s">
        <v>2</v>
      </c>
      <c r="K38" s="107" t="s">
        <v>2</v>
      </c>
      <c r="L38" s="107" t="s">
        <v>190</v>
      </c>
      <c r="M38" s="4" t="s">
        <v>2188</v>
      </c>
      <c r="N38" s="111" t="str">
        <f>IF(OR(K38="Untraceable",K38="Incomplete"),"No",IF(K38="Completed","In Progress",""))</f>
        <v>No</v>
      </c>
      <c r="O38" s="107"/>
    </row>
    <row r="39" spans="1:15">
      <c r="A39" s="107"/>
      <c r="B39" s="107"/>
      <c r="C39" s="107"/>
      <c r="D39" s="81"/>
      <c r="E39" s="81"/>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5"/>
      <c r="H39" s="85"/>
      <c r="I39" s="107"/>
      <c r="J39" s="81" t="str">
        <f>IF(AND(NOT(OR(G39="",G39="Ø")),H39=""),"In Progress",IF(AND(NOT(OR(H39="Ø",H39="")),NOT(OR(G39="Ø",G39=""))),"Completed",IF(AND(NOT(A38=""),NOT(OR(D39="",D39="???")),G39=""),"Waiting",IF(D39="???","Waiting",""))))</f>
        <v/>
      </c>
      <c r="K39" s="107"/>
      <c r="L39" s="107"/>
      <c r="M39" s="4"/>
      <c r="N39" s="111"/>
      <c r="O39" s="107"/>
    </row>
    <row r="40" spans="1:15">
      <c r="A40" s="112" t="s">
        <v>2189</v>
      </c>
      <c r="B40" s="109" t="s">
        <v>2190</v>
      </c>
      <c r="C40" s="107" t="s">
        <v>2191</v>
      </c>
      <c r="D40" s="81" t="s">
        <v>27</v>
      </c>
      <c r="E40" s="81"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2017-06-28_G-020_GB</v>
      </c>
      <c r="G40" s="85">
        <v>42950</v>
      </c>
      <c r="H40" s="85">
        <v>42954</v>
      </c>
      <c r="I40" s="106">
        <v>42979</v>
      </c>
      <c r="J40" s="81" t="str">
        <f>IF(AND(NOT(OR(G40="",G40="Ø")),H40=""),"In Progress",IF(AND(NOT(OR(H40="Ø",H40="")),NOT(OR(G40="Ø",G40=""))),"Completed",IF(AND(NOT(A40=""),NOT(OR(D40="",D40="???")),G40=""),"Waiting",IF(D40="???","Waiting",""))))</f>
        <v>Completed</v>
      </c>
      <c r="K40" s="107" t="s">
        <v>0</v>
      </c>
      <c r="L40" s="107" t="s">
        <v>0</v>
      </c>
      <c r="M40" s="4"/>
      <c r="N40" s="111" t="s">
        <v>25</v>
      </c>
      <c r="O40" s="107" t="s">
        <v>2192</v>
      </c>
    </row>
    <row r="41" spans="1:15">
      <c r="A41" s="107"/>
      <c r="B41" s="107"/>
      <c r="C41" s="107"/>
      <c r="D41" s="81" t="s">
        <v>23</v>
      </c>
      <c r="E41" s="81" t="s">
        <v>1404</v>
      </c>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2017-06-28_G-020_SA_CA</v>
      </c>
      <c r="G41" s="85">
        <v>42979</v>
      </c>
      <c r="H41" s="85">
        <v>42979</v>
      </c>
      <c r="I41" s="107"/>
      <c r="J41" s="81" t="str">
        <f>IF(AND(NOT(OR(G41="",G41="Ø")),H41=""),"In Progress",IF(AND(NOT(OR(H41="Ø",H41="")),NOT(OR(G41="Ø",G41=""))),"Completed",IF(AND(NOT(A40=""),NOT(OR(D41="",D41="???")),G41=""),"Waiting",IF(D41="???","Waiting",""))))</f>
        <v>Completed</v>
      </c>
      <c r="K41" s="107"/>
      <c r="L41" s="107"/>
      <c r="M41" s="4" t="s">
        <v>2193</v>
      </c>
      <c r="N41" s="111"/>
      <c r="O41" s="107"/>
    </row>
    <row r="42" spans="1:15">
      <c r="A42" s="112" t="s">
        <v>2194</v>
      </c>
      <c r="B42" s="109" t="s">
        <v>2195</v>
      </c>
      <c r="C42" s="107" t="s">
        <v>544</v>
      </c>
      <c r="D42" s="81" t="s">
        <v>113</v>
      </c>
      <c r="E42" s="81"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2017-06-28_G-021_DR</v>
      </c>
      <c r="G42" s="85">
        <v>42950</v>
      </c>
      <c r="H42" s="85" t="s">
        <v>51</v>
      </c>
      <c r="I42" s="107" t="s">
        <v>51</v>
      </c>
      <c r="J42" s="81" t="s">
        <v>2</v>
      </c>
      <c r="K42" s="107" t="s">
        <v>2</v>
      </c>
      <c r="L42" s="107" t="s">
        <v>190</v>
      </c>
      <c r="M42" s="4" t="s">
        <v>2196</v>
      </c>
      <c r="N42" s="111" t="str">
        <f>IF(OR(K42="Untraceable",K42="Incomplete"),"No",IF(K42="Completed","In Progress",""))</f>
        <v>No</v>
      </c>
      <c r="O42" s="107"/>
    </row>
    <row r="43" spans="1:15">
      <c r="A43" s="107"/>
      <c r="B43" s="107"/>
      <c r="C43" s="107"/>
      <c r="D43" s="81"/>
      <c r="E43" s="81"/>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5"/>
      <c r="H43" s="85"/>
      <c r="I43" s="107"/>
      <c r="J43" s="81" t="str">
        <f>IF(AND(NOT(OR(G43="",G43="Ø")),H43=""),"In Progress",IF(AND(NOT(OR(H43="Ø",H43="")),NOT(OR(G43="Ø",G43=""))),"Completed",IF(AND(NOT(A42=""),NOT(OR(D43="",D43="???")),G43=""),"Waiting",IF(D43="???","Waiting",""))))</f>
        <v/>
      </c>
      <c r="K43" s="107"/>
      <c r="L43" s="107"/>
      <c r="M43" s="4"/>
      <c r="N43" s="111"/>
      <c r="O43" s="107"/>
    </row>
    <row r="44" spans="1:15">
      <c r="A44" s="112" t="s">
        <v>2197</v>
      </c>
      <c r="B44" s="109" t="s">
        <v>2198</v>
      </c>
      <c r="C44" s="107" t="s">
        <v>544</v>
      </c>
      <c r="D44" s="81" t="s">
        <v>187</v>
      </c>
      <c r="E44" s="81"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2017-06-28_G-022_MW</v>
      </c>
      <c r="G44" s="85">
        <v>42950</v>
      </c>
      <c r="H44" s="85" t="s">
        <v>51</v>
      </c>
      <c r="I44" s="107" t="s">
        <v>51</v>
      </c>
      <c r="J44" s="81" t="s">
        <v>2</v>
      </c>
      <c r="K44" s="107" t="s">
        <v>2</v>
      </c>
      <c r="L44" s="107" t="s">
        <v>190</v>
      </c>
      <c r="M44" s="4"/>
      <c r="N44" s="111" t="str">
        <f>IF(OR(K44="Untraceable",K44="Incomplete"),"No",IF(K44="Completed","In Progress",""))</f>
        <v>No</v>
      </c>
      <c r="O44" s="107"/>
    </row>
    <row r="45" spans="1:15">
      <c r="A45" s="107"/>
      <c r="B45" s="107"/>
      <c r="C45" s="107"/>
      <c r="D45" s="81"/>
      <c r="E45" s="81"/>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
      </c>
      <c r="G45" s="85"/>
      <c r="H45" s="85"/>
      <c r="I45" s="107"/>
      <c r="J45" s="81" t="str">
        <f>IF(AND(NOT(OR(G45="",G45="Ø")),H45=""),"In Progress",IF(AND(NOT(OR(H45="Ø",H45="")),NOT(OR(G45="Ø",G45=""))),"Completed",IF(AND(NOT(A44=""),NOT(OR(D45="",D45="???")),G45=""),"Waiting",IF(D45="???","Waiting",""))))</f>
        <v/>
      </c>
      <c r="K45" s="107"/>
      <c r="L45" s="107"/>
      <c r="M45" s="4"/>
      <c r="N45" s="111"/>
      <c r="O45" s="107"/>
    </row>
    <row r="46" spans="1:15">
      <c r="A46" s="112" t="s">
        <v>2199</v>
      </c>
      <c r="B46" s="109" t="s">
        <v>2200</v>
      </c>
      <c r="C46" s="107" t="s">
        <v>2161</v>
      </c>
      <c r="D46" s="81" t="s">
        <v>161</v>
      </c>
      <c r="E46" s="81"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2017-06-28_G-023_BD</v>
      </c>
      <c r="G46" s="85">
        <v>42955</v>
      </c>
      <c r="H46" s="85" t="s">
        <v>51</v>
      </c>
      <c r="I46" s="107" t="s">
        <v>51</v>
      </c>
      <c r="J46" s="81" t="s">
        <v>2</v>
      </c>
      <c r="K46" s="107" t="s">
        <v>2</v>
      </c>
      <c r="L46" s="107" t="s">
        <v>190</v>
      </c>
      <c r="M46" s="4" t="s">
        <v>2201</v>
      </c>
      <c r="N46" s="111" t="str">
        <f>IF(OR(K46="Untraceable",K46="Incomplete"),"No",IF(K46="Completed","In Progress",""))</f>
        <v>No</v>
      </c>
      <c r="O46" s="107"/>
    </row>
    <row r="47" spans="1:15">
      <c r="A47" s="107"/>
      <c r="B47" s="107"/>
      <c r="C47" s="107"/>
      <c r="D47" s="81"/>
      <c r="E47" s="81"/>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5"/>
      <c r="H47" s="85"/>
      <c r="I47" s="107"/>
      <c r="J47" s="81" t="str">
        <f>IF(AND(NOT(OR(G47="",G47="Ø")),H47=""),"In Progress",IF(AND(NOT(OR(H47="Ø",H47="")),NOT(OR(G47="Ø",G47=""))),"Completed",IF(AND(NOT(A46=""),NOT(OR(D47="",D47="???")),G47=""),"Waiting",IF(D47="???","Waiting",""))))</f>
        <v/>
      </c>
      <c r="K47" s="107"/>
      <c r="L47" s="107"/>
      <c r="M47" s="4"/>
      <c r="N47" s="111"/>
      <c r="O47" s="107"/>
    </row>
    <row r="48" spans="1:15">
      <c r="A48" s="112" t="s">
        <v>2202</v>
      </c>
      <c r="B48" s="109" t="s">
        <v>2203</v>
      </c>
      <c r="C48" s="107" t="s">
        <v>2161</v>
      </c>
      <c r="D48" s="81" t="s">
        <v>161</v>
      </c>
      <c r="E48" s="81"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2017-06-28_G-024_BD</v>
      </c>
      <c r="G48" s="85">
        <v>42953</v>
      </c>
      <c r="H48" s="85">
        <v>42953</v>
      </c>
      <c r="I48" s="106">
        <v>42986</v>
      </c>
      <c r="J48" s="81" t="str">
        <f>IF(AND(NOT(OR(G48="",G48="Ø")),H48=""),"In Progress",IF(AND(NOT(OR(H48="Ø",H48="")),NOT(OR(G48="Ø",G48=""))),"Completed",IF(AND(NOT(A48=""),NOT(OR(D48="",D48="???")),G48=""),"Waiting",IF(D48="???","Waiting",""))))</f>
        <v>Completed</v>
      </c>
      <c r="K48" s="107"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07" t="s">
        <v>0</v>
      </c>
      <c r="M48" s="4" t="s">
        <v>2204</v>
      </c>
      <c r="N48" s="111" t="s">
        <v>25</v>
      </c>
      <c r="O48" s="107" t="s">
        <v>2205</v>
      </c>
    </row>
    <row r="49" spans="1:15">
      <c r="A49" s="107"/>
      <c r="B49" s="107"/>
      <c r="C49" s="107"/>
      <c r="D49" s="81" t="s">
        <v>27</v>
      </c>
      <c r="E49" s="81" t="s">
        <v>1731</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2017-06-28_G-024_GB</v>
      </c>
      <c r="G49" s="85">
        <v>42977</v>
      </c>
      <c r="H49" s="85">
        <v>42985</v>
      </c>
      <c r="I49" s="107"/>
      <c r="J49" s="81" t="str">
        <f>IF(AND(NOT(OR(G49="",G49="Ø")),H49=""),"In Progress",IF(AND(NOT(OR(H49="Ø",H49="")),NOT(OR(G49="Ø",G49=""))),"Completed",IF(AND(NOT(A48=""),NOT(OR(D49="",D49="???")),G49=""),"Waiting",IF(D49="???","Waiting",""))))</f>
        <v>Completed</v>
      </c>
      <c r="K49" s="107"/>
      <c r="L49" s="107"/>
      <c r="M49" s="4" t="s">
        <v>2206</v>
      </c>
      <c r="N49" s="111"/>
      <c r="O49" s="107"/>
    </row>
    <row r="50" spans="1:15">
      <c r="A50" s="112" t="s">
        <v>2207</v>
      </c>
      <c r="B50" s="109" t="s">
        <v>2208</v>
      </c>
      <c r="C50" s="107" t="s">
        <v>2161</v>
      </c>
      <c r="D50" s="81" t="s">
        <v>187</v>
      </c>
      <c r="E50" s="81" t="s">
        <v>24</v>
      </c>
      <c r="F50" s="7" t="s">
        <v>2209</v>
      </c>
      <c r="G50" s="85">
        <v>42950</v>
      </c>
      <c r="H50" s="85">
        <v>42951</v>
      </c>
      <c r="I50" s="106">
        <v>42986</v>
      </c>
      <c r="J50" s="81" t="str">
        <f>IF(AND(NOT(OR(G50="",G50="Ø")),H50=""),"In Progress",IF(AND(NOT(OR(H50="Ø",H50="")),NOT(OR(G50="Ø",G50=""))),"Completed",IF(AND(NOT(A50=""),NOT(OR(D50="",D50="???")),G50=""),"Waiting",IF(D50="???","Waiting",""))))</f>
        <v>Completed</v>
      </c>
      <c r="K50" s="107" t="s">
        <v>0</v>
      </c>
      <c r="L50" s="107" t="s">
        <v>0</v>
      </c>
      <c r="M50" s="4" t="s">
        <v>2210</v>
      </c>
      <c r="N50" s="111" t="s">
        <v>25</v>
      </c>
      <c r="O50" s="107" t="s">
        <v>2211</v>
      </c>
    </row>
    <row r="51" spans="1:15">
      <c r="A51" s="107"/>
      <c r="B51" s="107"/>
      <c r="C51" s="107"/>
      <c r="D51" s="81" t="s">
        <v>161</v>
      </c>
      <c r="E51" s="81" t="s">
        <v>1731</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2017-06-28_G-025_BD</v>
      </c>
      <c r="G51" s="85">
        <v>42985</v>
      </c>
      <c r="H51" s="85">
        <v>42986</v>
      </c>
      <c r="I51" s="107"/>
      <c r="J51" s="81" t="str">
        <f>IF(AND(NOT(OR(G51="",G51="Ø")),H51=""),"In Progress",IF(AND(NOT(OR(H51="Ø",H51="")),NOT(OR(G51="Ø",G51=""))),"Completed",IF(AND(NOT(A50=""),NOT(OR(D51="",D51="???")),G51=""),"Waiting",IF(D51="???","Waiting",""))))</f>
        <v>Completed</v>
      </c>
      <c r="K51" s="107"/>
      <c r="L51" s="107"/>
      <c r="M51" s="4" t="s">
        <v>2212</v>
      </c>
      <c r="N51" s="111"/>
      <c r="O51" s="107"/>
    </row>
    <row r="52" spans="1:15">
      <c r="A52" s="112" t="s">
        <v>2213</v>
      </c>
      <c r="B52" s="109" t="s">
        <v>2214</v>
      </c>
      <c r="C52" s="107" t="s">
        <v>2022</v>
      </c>
      <c r="D52" s="81" t="s">
        <v>23</v>
      </c>
      <c r="E52" s="81"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2017-06-28_G-026_CA</v>
      </c>
      <c r="G52" s="85">
        <v>42951</v>
      </c>
      <c r="H52" s="85">
        <v>42955</v>
      </c>
      <c r="I52" s="106">
        <v>42993</v>
      </c>
      <c r="J52" s="81" t="str">
        <f>IF(AND(NOT(OR(G52="",G52="Ø")),H52=""),"In Progress",IF(AND(NOT(OR(H52="Ø",H52="")),NOT(OR(G52="Ø",G52=""))),"Completed",IF(AND(NOT(A52=""),NOT(OR(D52="",D52="???")),G52=""),"Waiting",IF(D52="???","Waiting",""))))</f>
        <v>Completed</v>
      </c>
      <c r="K52" s="107" t="str">
        <f>IF(AND(NOT(OR(H52="Ø",H52="")),I52="Split"),"In Progress",IF(AND(NOT(OR(H52="Ø",H52="")),I52="Needs to be Split"),"Waiting",IF(AND(J52="Review",J53="Review"),"Review",IF(OR(AND(J52="Review",J53="Incomplete"),AND(J52="Incomplete",J53="Review")),"Review",IF(OR(AND(J52="Untraceable",J53="Review"),AND(J52="Review",J53="Untraceable")),"Review",IF(OR(AND(J52="Review",J53="Completed"),AND(J52="Completed",J53="Review")),"Review",IF(OR(AND(J52="Other",J53="Review"),AND(J52="Review",J53="Other")),"Review",IF(OR(AND(J52="Other",J53="Incomplete"),AND(J52="Incomplete",J53="Other")),"Review",IF(OR(AND(J52="Other",J53="Untraceable"),AND(J52="Untraceable",J53="Other")),"Review",IF(OR(AND(J52="Other",J53="Completed"),AND(J52="Completed",J53="Other")),"Review",IF(AND(J52="Waiting",J53="Waiting"),"Waiting",IF(OR(AND(J52="Review",J53="Waiting"),AND(J52="Waiting",J53="Review")),"Waiting",IF(OR(AND(J52="Other",J53="Waiting"),AND(J52="Waiting",J53="Other")),"Waiting",IF(OR(AND(J52="Incomplete",J53="Waiting"),AND(J52="Waiting",J53="Incomplete")),"Waiting",IF(OR(AND(J52="Completed",J53="Waiting"),AND(J52="Waiting",J53="Completed")),"Waiting",IF(OR(J52="In Progress",J53="In Progress"),"In Progress",IF(OR(AND(J52="Completed",J53="Untraceable"),AND(J52="Untraceable",J53="Completed")),"Review",IF(OR(AND(J52="Completed",J53="Incomplete"),AND(J52="Incomplete",J53="Completed")),"Review",IF(OR(AND(J52="Incomplete",J53="Untraceable"),AND(J52="Untraceable",J53="Incomplete")),"Untraceable",IF(AND(NOT(OR(H52="Ø",H52="")),NOT(OR(H53="Ø",H53="")),I52=""),"In Progress",IF(AND(J52="Untraceable",J53="Untraceable"),"Untraceable",IF(AND(NOT(OR(H52="Ø",H52="")),NOT(OR(H53="Ø",H53="")),NOT(OR(I52="Ø",I52="",I52="Split",I52="Needs to be Split"))),"Completed",IF(AND(J52="Incomplete",J53="Incomplete"),"Incomplete",IF(AND(J52="Other",J53="Other"),"Review",IF(AND(J52="Untraceable",J53=""),"Untraceable","")))))))))))))))))))))))))</f>
        <v>Completed</v>
      </c>
      <c r="L52" s="107" t="s">
        <v>0</v>
      </c>
      <c r="M52" s="4" t="s">
        <v>2215</v>
      </c>
      <c r="N52" s="111" t="s">
        <v>25</v>
      </c>
      <c r="O52" s="107" t="s">
        <v>2216</v>
      </c>
    </row>
    <row r="53" spans="1:15">
      <c r="A53" s="107"/>
      <c r="B53" s="107"/>
      <c r="C53" s="107"/>
      <c r="D53" s="81" t="s">
        <v>113</v>
      </c>
      <c r="E53" s="81" t="s">
        <v>1404</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2017-06-28_G-026_SA_DR</v>
      </c>
      <c r="G53" s="85">
        <v>42984</v>
      </c>
      <c r="H53" s="85">
        <v>42991</v>
      </c>
      <c r="I53" s="107"/>
      <c r="J53" s="81" t="str">
        <f>IF(AND(NOT(OR(G53="",G53="Ø")),H53=""),"In Progress",IF(AND(NOT(OR(H53="Ø",H53="")),NOT(OR(G53="Ø",G53=""))),"Completed",IF(AND(NOT(A52=""),NOT(OR(D53="",D53="???")),G53=""),"Waiting",IF(D53="???","Waiting",""))))</f>
        <v>Completed</v>
      </c>
      <c r="K53" s="107"/>
      <c r="L53" s="107"/>
      <c r="M53" s="4" t="s">
        <v>2217</v>
      </c>
      <c r="N53" s="111"/>
      <c r="O53" s="107"/>
    </row>
    <row r="54" spans="1:15">
      <c r="A54" s="112" t="s">
        <v>2218</v>
      </c>
      <c r="B54" s="109" t="s">
        <v>2219</v>
      </c>
      <c r="C54" s="107" t="s">
        <v>544</v>
      </c>
      <c r="D54" s="81" t="s">
        <v>113</v>
      </c>
      <c r="E54" s="81"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2017-06-28_G-027_DR</v>
      </c>
      <c r="G54" s="85">
        <v>42951</v>
      </c>
      <c r="H54" s="85">
        <v>42954</v>
      </c>
      <c r="I54" s="106">
        <v>42992</v>
      </c>
      <c r="J54" s="81" t="str">
        <f>IF(AND(NOT(OR(G54="",G54="Ø")),H54=""),"In Progress",IF(AND(NOT(OR(H54="Ø",H54="")),NOT(OR(G54="Ø",G54=""))),"Completed",IF(AND(NOT(A54=""),NOT(OR(D54="",D54="???")),G54=""),"Waiting",IF(D54="???","Waiting",""))))</f>
        <v>Completed</v>
      </c>
      <c r="K54" s="107"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07" t="s">
        <v>0</v>
      </c>
      <c r="M54" s="4" t="s">
        <v>2220</v>
      </c>
      <c r="N54" s="111" t="s">
        <v>25</v>
      </c>
      <c r="O54" s="107" t="s">
        <v>2221</v>
      </c>
    </row>
    <row r="55" spans="1:15">
      <c r="A55" s="107"/>
      <c r="B55" s="107"/>
      <c r="C55" s="107"/>
      <c r="D55" s="81" t="s">
        <v>187</v>
      </c>
      <c r="E55" s="81" t="s">
        <v>1404</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2017-06-28_G-027_SA_MW</v>
      </c>
      <c r="G55" s="85">
        <v>42977</v>
      </c>
      <c r="H55" s="85">
        <v>42978</v>
      </c>
      <c r="I55" s="107"/>
      <c r="J55" s="81" t="str">
        <f>IF(AND(NOT(OR(G55="",G55="Ø")),H55=""),"In Progress",IF(AND(NOT(OR(H55="Ø",H55="")),NOT(OR(G55="Ø",G55=""))),"Completed",IF(AND(NOT(A54=""),NOT(OR(D55="",D55="???")),G55=""),"Waiting",IF(D55="???","Waiting",""))))</f>
        <v>Completed</v>
      </c>
      <c r="K55" s="107"/>
      <c r="L55" s="107"/>
      <c r="M55" s="4"/>
      <c r="N55" s="111"/>
      <c r="O55" s="107"/>
    </row>
    <row r="56" spans="1:15">
      <c r="A56" s="153" t="s">
        <v>2222</v>
      </c>
      <c r="B56" s="109" t="s">
        <v>2223</v>
      </c>
      <c r="C56" s="107" t="s">
        <v>544</v>
      </c>
      <c r="D56" s="81" t="s">
        <v>187</v>
      </c>
      <c r="E56" s="81"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2017-06-28_G-028_MW</v>
      </c>
      <c r="G56" s="85">
        <v>42951</v>
      </c>
      <c r="H56" s="85" t="s">
        <v>51</v>
      </c>
      <c r="I56" s="107" t="s">
        <v>51</v>
      </c>
      <c r="J56" s="81" t="s">
        <v>2</v>
      </c>
      <c r="K56" s="107" t="s">
        <v>2</v>
      </c>
      <c r="L56" s="107" t="s">
        <v>190</v>
      </c>
      <c r="M56" s="4" t="s">
        <v>2224</v>
      </c>
      <c r="N56" s="111" t="str">
        <f>IF(OR(K56="Untraceable",K56="Incomplete"),"No",IF(K56="Completed","In Progress",""))</f>
        <v>No</v>
      </c>
      <c r="O56" s="107"/>
    </row>
    <row r="57" spans="1:15">
      <c r="A57" s="155"/>
      <c r="B57" s="107"/>
      <c r="C57" s="107"/>
      <c r="D57" s="81"/>
      <c r="E57" s="81"/>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5"/>
      <c r="H57" s="85"/>
      <c r="I57" s="107"/>
      <c r="J57" s="81" t="str">
        <f>IF(AND(NOT(OR(G57="",G57="Ø")),H57=""),"In Progress",IF(AND(NOT(OR(H57="Ø",H57="")),NOT(OR(G57="Ø",G57=""))),"Completed",IF(AND(NOT(A56=""),NOT(OR(D57="",D57="???")),G57=""),"Waiting",IF(D57="???","Waiting",""))))</f>
        <v/>
      </c>
      <c r="K57" s="107"/>
      <c r="L57" s="107"/>
      <c r="M57" s="4"/>
      <c r="N57" s="111"/>
      <c r="O57" s="107"/>
    </row>
    <row r="58" spans="1:15">
      <c r="A58" s="153" t="s">
        <v>2225</v>
      </c>
      <c r="B58" s="109" t="s">
        <v>2226</v>
      </c>
      <c r="C58" s="107" t="s">
        <v>2022</v>
      </c>
      <c r="D58" s="81" t="s">
        <v>187</v>
      </c>
      <c r="E58" s="81"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2017-06-28_G-029_MW</v>
      </c>
      <c r="G58" s="85">
        <v>42951</v>
      </c>
      <c r="H58" s="85">
        <v>42955</v>
      </c>
      <c r="I58" s="106">
        <v>42983</v>
      </c>
      <c r="J58" s="81" t="str">
        <f>IF(AND(NOT(OR(G58="",G58="Ø")),H58=""),"In Progress",IF(AND(NOT(OR(H58="Ø",H58="")),NOT(OR(G58="Ø",G58=""))),"Completed",IF(AND(NOT(A58=""),NOT(OR(D58="",D58="???")),G58=""),"Waiting",IF(D58="???","Waiting",""))))</f>
        <v>Completed</v>
      </c>
      <c r="K58" s="107" t="s">
        <v>0</v>
      </c>
      <c r="L58" s="107" t="s">
        <v>0</v>
      </c>
      <c r="M58" s="4" t="s">
        <v>2227</v>
      </c>
      <c r="N58" s="111" t="s">
        <v>25</v>
      </c>
      <c r="O58" s="107" t="s">
        <v>2228</v>
      </c>
    </row>
    <row r="59" spans="1:15">
      <c r="A59" s="155"/>
      <c r="B59" s="107"/>
      <c r="C59" s="107"/>
      <c r="D59" s="81" t="s">
        <v>23</v>
      </c>
      <c r="E59" s="81" t="s">
        <v>1404</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2017-06-28_G-029_SA_CA</v>
      </c>
      <c r="G59" s="85">
        <v>42975</v>
      </c>
      <c r="H59" s="85">
        <v>42978</v>
      </c>
      <c r="I59" s="107"/>
      <c r="J59" s="81" t="str">
        <f>IF(AND(NOT(OR(G59="",G59="Ø")),H59=""),"In Progress",IF(AND(NOT(OR(H59="Ø",H59="")),NOT(OR(G59="Ø",G59=""))),"Completed",IF(AND(NOT(A58=""),NOT(OR(D59="",D59="???")),G59=""),"Waiting",IF(D59="???","Waiting",""))))</f>
        <v>Completed</v>
      </c>
      <c r="K59" s="107"/>
      <c r="L59" s="107"/>
      <c r="M59" s="4" t="s">
        <v>2229</v>
      </c>
      <c r="N59" s="111"/>
      <c r="O59" s="107"/>
    </row>
    <row r="60" spans="1:15">
      <c r="A60" s="153" t="s">
        <v>2230</v>
      </c>
      <c r="B60" s="109" t="s">
        <v>2231</v>
      </c>
      <c r="C60" s="107" t="s">
        <v>2161</v>
      </c>
      <c r="D60" s="81" t="s">
        <v>161</v>
      </c>
      <c r="E60" s="81" t="s">
        <v>24</v>
      </c>
      <c r="F60" s="7" t="s">
        <v>2232</v>
      </c>
      <c r="G60" s="85">
        <v>42954</v>
      </c>
      <c r="H60" s="85">
        <v>42955</v>
      </c>
      <c r="I60" s="106">
        <v>42983</v>
      </c>
      <c r="J60" s="81" t="str">
        <f>IF(AND(NOT(OR(G60="",G60="Ø")),H60=""),"In Progress",IF(AND(NOT(OR(H60="Ø",H60="")),NOT(OR(G60="Ø",G60=""))),"Completed",IF(AND(NOT(A60=""),NOT(OR(D60="",D60="???")),G60=""),"Waiting",IF(D60="???","Waiting",""))))</f>
        <v>Completed</v>
      </c>
      <c r="K60" s="107" t="s">
        <v>0</v>
      </c>
      <c r="L60" s="107" t="s">
        <v>0</v>
      </c>
      <c r="M60" s="68" t="s">
        <v>2233</v>
      </c>
      <c r="N60" s="111" t="s">
        <v>25</v>
      </c>
      <c r="O60" s="107" t="s">
        <v>2234</v>
      </c>
    </row>
    <row r="61" spans="1:15">
      <c r="A61" s="155"/>
      <c r="B61" s="107"/>
      <c r="C61" s="107"/>
      <c r="D61" s="81" t="s">
        <v>23</v>
      </c>
      <c r="E61" s="81" t="s">
        <v>1404</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2017-06-28_G-030_SA_CA</v>
      </c>
      <c r="G61" s="85">
        <v>42979</v>
      </c>
      <c r="H61" s="85">
        <v>42983</v>
      </c>
      <c r="I61" s="107"/>
      <c r="J61" s="81" t="str">
        <f>IF(AND(NOT(OR(G61="",G61="Ø")),H61=""),"In Progress",IF(AND(NOT(OR(H61="Ø",H61="")),NOT(OR(G61="Ø",G61=""))),"Completed",IF(AND(NOT(A60=""),NOT(OR(D61="",D61="???")),G61=""),"Waiting",IF(D61="???","Waiting",""))))</f>
        <v>Completed</v>
      </c>
      <c r="K61" s="107"/>
      <c r="L61" s="107"/>
      <c r="M61" s="4"/>
      <c r="N61" s="111"/>
      <c r="O61" s="107"/>
    </row>
    <row r="62" spans="1:15">
      <c r="A62" s="153" t="s">
        <v>2235</v>
      </c>
      <c r="B62" s="109" t="s">
        <v>2236</v>
      </c>
      <c r="C62" s="107" t="s">
        <v>2022</v>
      </c>
      <c r="D62" s="81" t="s">
        <v>27</v>
      </c>
      <c r="E62" s="81"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2017-06-28_G-031_GB</v>
      </c>
      <c r="G62" s="85">
        <v>42954</v>
      </c>
      <c r="H62" s="85">
        <v>42957</v>
      </c>
      <c r="I62" s="106">
        <v>42986</v>
      </c>
      <c r="J62" s="81" t="str">
        <f>IF(AND(NOT(OR(G62="",G62="Ø")),H62=""),"In Progress",IF(AND(NOT(OR(H62="Ø",H62="")),NOT(OR(G62="Ø",G62=""))),"Completed",IF(AND(NOT(A62=""),NOT(OR(D62="",D62="???")),G62=""),"Waiting",IF(D62="???","Waiting",""))))</f>
        <v>Completed</v>
      </c>
      <c r="K62" s="107"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07" t="s">
        <v>0</v>
      </c>
      <c r="M62" s="4" t="s">
        <v>2237</v>
      </c>
      <c r="N62" s="111" t="s">
        <v>25</v>
      </c>
      <c r="O62" s="107" t="s">
        <v>2238</v>
      </c>
    </row>
    <row r="63" spans="1:15">
      <c r="A63" s="155"/>
      <c r="B63" s="107"/>
      <c r="C63" s="107"/>
      <c r="D63" s="81" t="s">
        <v>187</v>
      </c>
      <c r="E63" s="81" t="s">
        <v>1404</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2017-06-28_G-031_SA_MW</v>
      </c>
      <c r="G63" s="85">
        <v>42976</v>
      </c>
      <c r="H63" s="85">
        <v>42977</v>
      </c>
      <c r="I63" s="107"/>
      <c r="J63" s="81" t="str">
        <f>IF(AND(NOT(OR(G63="",G63="Ø")),H63=""),"In Progress",IF(AND(NOT(OR(H63="Ø",H63="")),NOT(OR(G63="Ø",G63=""))),"Completed",IF(AND(NOT(A62=""),NOT(OR(D63="",D63="???")),G63=""),"Waiting",IF(D63="???","Waiting",""))))</f>
        <v>Completed</v>
      </c>
      <c r="K63" s="107"/>
      <c r="L63" s="107"/>
      <c r="M63" s="4"/>
      <c r="N63" s="111"/>
      <c r="O63" s="107"/>
    </row>
    <row r="64" spans="1:15">
      <c r="A64" s="153" t="s">
        <v>2239</v>
      </c>
      <c r="B64" s="109" t="s">
        <v>2240</v>
      </c>
      <c r="C64" s="107" t="s">
        <v>1001</v>
      </c>
      <c r="D64" s="81" t="s">
        <v>32</v>
      </c>
      <c r="E64" s="81"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2017-06-28_G-032_AZ</v>
      </c>
      <c r="G64" s="85">
        <v>42954</v>
      </c>
      <c r="H64" s="85" t="s">
        <v>51</v>
      </c>
      <c r="I64" s="107" t="s">
        <v>51</v>
      </c>
      <c r="J64" s="81" t="s">
        <v>2</v>
      </c>
      <c r="K64" s="107" t="s">
        <v>2</v>
      </c>
      <c r="L64" s="107" t="s">
        <v>190</v>
      </c>
      <c r="M64" s="4" t="s">
        <v>2241</v>
      </c>
      <c r="N64" s="111" t="str">
        <f>IF(OR(K64="Untraceable",K64="Incomplete"),"No",IF(K64="Completed","In Progress",""))</f>
        <v>No</v>
      </c>
      <c r="O64" s="107"/>
    </row>
    <row r="65" spans="1:15">
      <c r="A65" s="155"/>
      <c r="B65" s="107"/>
      <c r="C65" s="107"/>
      <c r="D65" s="81" t="str">
        <f>IF(AND(NOT(A64=""),NOT(J64="Untraceable")),"???","")</f>
        <v>???</v>
      </c>
      <c r="E65" s="81"/>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5"/>
      <c r="H65" s="85"/>
      <c r="I65" s="107"/>
      <c r="J65" s="81"/>
      <c r="K65" s="107"/>
      <c r="L65" s="107"/>
      <c r="M65" s="4"/>
      <c r="N65" s="111"/>
      <c r="O65" s="107"/>
    </row>
    <row r="66" spans="1:15">
      <c r="A66" s="153" t="s">
        <v>2242</v>
      </c>
      <c r="B66" s="109" t="s">
        <v>2243</v>
      </c>
      <c r="C66" s="107"/>
      <c r="D66" s="81" t="s">
        <v>32</v>
      </c>
      <c r="E66" s="81" t="s">
        <v>24</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2017-06-28_G-033_AZ</v>
      </c>
      <c r="G66" s="85">
        <v>42955</v>
      </c>
      <c r="H66" s="85">
        <v>42993</v>
      </c>
      <c r="I66" s="106">
        <v>42996</v>
      </c>
      <c r="J66" s="81" t="s">
        <v>0</v>
      </c>
      <c r="K66" s="107" t="s">
        <v>0</v>
      </c>
      <c r="L66" s="107" t="s">
        <v>0</v>
      </c>
      <c r="M66" s="4" t="s">
        <v>2244</v>
      </c>
      <c r="N66" s="111" t="s">
        <v>25</v>
      </c>
      <c r="O66" s="107" t="s">
        <v>2245</v>
      </c>
    </row>
    <row r="67" spans="1:15">
      <c r="A67" s="155"/>
      <c r="B67" s="107"/>
      <c r="C67" s="107"/>
      <c r="D67" s="81" t="s">
        <v>187</v>
      </c>
      <c r="E67" s="81" t="s">
        <v>24</v>
      </c>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2017-06-28_G-033_MW</v>
      </c>
      <c r="G67" s="85">
        <v>42975</v>
      </c>
      <c r="H67" s="85">
        <v>42993</v>
      </c>
      <c r="I67" s="107"/>
      <c r="J67" s="81" t="s">
        <v>0</v>
      </c>
      <c r="K67" s="107"/>
      <c r="L67" s="107"/>
      <c r="M67" s="4"/>
      <c r="N67" s="111"/>
      <c r="O67" s="107"/>
    </row>
    <row r="68" spans="1:15">
      <c r="A68" s="153" t="s">
        <v>2246</v>
      </c>
      <c r="B68" s="109" t="s">
        <v>2247</v>
      </c>
      <c r="C68" s="107"/>
      <c r="D68" s="81" t="s">
        <v>187</v>
      </c>
      <c r="E68" s="81" t="s">
        <v>24</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2017-06-28_G-034_MW</v>
      </c>
      <c r="G68" s="85">
        <v>42955</v>
      </c>
      <c r="H68" s="85">
        <v>42956</v>
      </c>
      <c r="I68" s="106">
        <v>42999</v>
      </c>
      <c r="J68" s="81" t="str">
        <f>IF(AND(NOT(OR(G68="",G68="Ø")),H68=""),"In Progress",IF(AND(NOT(OR(H68="Ø",H68="")),NOT(OR(G68="Ø",G68=""))),"Completed",IF(AND(NOT(A68=""),NOT(OR(D68="",D68="???")),G68=""),"Waiting",IF(D68="???","Waiting",""))))</f>
        <v>Completed</v>
      </c>
      <c r="K68" s="107"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07" t="s">
        <v>0</v>
      </c>
      <c r="M68" s="4" t="s">
        <v>2248</v>
      </c>
      <c r="N68" s="111" t="s">
        <v>25</v>
      </c>
      <c r="O68" s="107" t="s">
        <v>2249</v>
      </c>
    </row>
    <row r="69" spans="1:15">
      <c r="A69" s="155"/>
      <c r="B69" s="107"/>
      <c r="C69" s="107"/>
      <c r="D69" s="81" t="s">
        <v>23</v>
      </c>
      <c r="E69" s="81" t="s">
        <v>1404</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2017-06-28_G-034_SA_CA</v>
      </c>
      <c r="G69" s="85">
        <v>42985</v>
      </c>
      <c r="H69" s="85">
        <v>42986</v>
      </c>
      <c r="I69" s="107"/>
      <c r="J69" s="81" t="str">
        <f>IF(AND(NOT(OR(G69="",G69="Ø")),H69=""),"In Progress",IF(AND(NOT(OR(H69="Ø",H69="")),NOT(OR(G69="Ø",G69=""))),"Completed",IF(AND(NOT(A68=""),NOT(OR(D69="",D69="???")),G69=""),"Waiting",IF(D69="???","Waiting",""))))</f>
        <v>Completed</v>
      </c>
      <c r="K69" s="107"/>
      <c r="L69" s="107"/>
      <c r="M69" s="4" t="s">
        <v>2250</v>
      </c>
      <c r="N69" s="111"/>
      <c r="O69" s="107"/>
    </row>
    <row r="70" spans="1:15">
      <c r="A70" s="153" t="s">
        <v>2251</v>
      </c>
      <c r="B70" s="109" t="s">
        <v>2252</v>
      </c>
      <c r="C70" s="107" t="s">
        <v>2065</v>
      </c>
      <c r="D70" s="81" t="s">
        <v>23</v>
      </c>
      <c r="E70" s="81"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2017-06-28_G-035_CA</v>
      </c>
      <c r="G70" s="85">
        <v>42955</v>
      </c>
      <c r="H70" s="85" t="s">
        <v>51</v>
      </c>
      <c r="I70" s="107" t="s">
        <v>51</v>
      </c>
      <c r="J70" s="81" t="s">
        <v>1</v>
      </c>
      <c r="K70" s="107"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Untraceable</v>
      </c>
      <c r="L70" s="107" t="str">
        <f>IF(OR(K70="Untraceable"),"Ignore",IF(OR(K70="Incomplete",K70="Completed"),"Waiting",IF(OR(K70="Waiting",K70="In Progress",K70="Review",K70="Other"),"HOLD","")))</f>
        <v>Ignore</v>
      </c>
      <c r="M70" s="4" t="s">
        <v>2253</v>
      </c>
      <c r="N70" s="111" t="str">
        <f>IF(OR(K70="Untraceable",K70="Incomplete"),"No",IF(K70="Completed","In Progress",""))</f>
        <v>No</v>
      </c>
      <c r="O70" s="107"/>
    </row>
    <row r="71" spans="1:15">
      <c r="A71" s="155"/>
      <c r="B71" s="107"/>
      <c r="C71" s="107"/>
      <c r="D71" s="81" t="s">
        <v>32</v>
      </c>
      <c r="E71" s="81" t="s">
        <v>24</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2017-06-28_G-035_AZ</v>
      </c>
      <c r="G71" s="85">
        <v>42957</v>
      </c>
      <c r="H71" s="85" t="s">
        <v>51</v>
      </c>
      <c r="I71" s="107"/>
      <c r="J71" s="81" t="s">
        <v>2</v>
      </c>
      <c r="K71" s="107"/>
      <c r="L71" s="107"/>
      <c r="M71" s="4" t="s">
        <v>2254</v>
      </c>
      <c r="N71" s="111"/>
      <c r="O71" s="107"/>
    </row>
    <row r="72" spans="1:15">
      <c r="A72" s="153" t="s">
        <v>2255</v>
      </c>
      <c r="B72" s="109" t="s">
        <v>2256</v>
      </c>
      <c r="C72" s="107"/>
      <c r="D72" s="81" t="s">
        <v>23</v>
      </c>
      <c r="E72" s="81"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2017-06-28_G-036_CA</v>
      </c>
      <c r="G72" s="85">
        <v>42955</v>
      </c>
      <c r="H72" s="85">
        <v>42958</v>
      </c>
      <c r="I72" s="106">
        <v>42993</v>
      </c>
      <c r="J72" s="81" t="str">
        <f>IF(AND(NOT(OR(G72="",G72="Ø")),H72=""),"In Progress",IF(AND(NOT(OR(H72="Ø",H72="")),NOT(OR(G72="Ø",G72=""))),"Completed",IF(AND(NOT(A72=""),NOT(OR(D72="",D72="???")),G72=""),"Waiting",IF(D72="???","Waiting",""))))</f>
        <v>Completed</v>
      </c>
      <c r="K72" s="107" t="str">
        <f>IF(AND(NOT(OR(H72="Ø",H72="")),I72="Split"),"In Progress",IF(AND(NOT(OR(H72="Ø",H72="")),I72="Needs to be Split"),"Waiting",IF(AND(J72="Review",J73="Review"),"Review",IF(OR(AND(J72="Review",J73="Incomplete"),AND(J72="Incomplete",J73="Review")),"Review",IF(OR(AND(J72="Untraceable",J73="Review"),AND(J72="Review",J73="Untraceable")),"Review",IF(OR(AND(J72="Review",J73="Completed"),AND(J72="Completed",J73="Review")),"Review",IF(OR(AND(J72="Other",J73="Review"),AND(J72="Review",J73="Other")),"Review",IF(OR(AND(J72="Other",J73="Incomplete"),AND(J72="Incomplete",J73="Other")),"Review",IF(OR(AND(J72="Other",J73="Untraceable"),AND(J72="Untraceable",J73="Other")),"Review",IF(OR(AND(J72="Other",J73="Completed"),AND(J72="Completed",J73="Other")),"Review",IF(AND(J72="Waiting",J73="Waiting"),"Waiting",IF(OR(AND(J72="Review",J73="Waiting"),AND(J72="Waiting",J73="Review")),"Waiting",IF(OR(AND(J72="Other",J73="Waiting"),AND(J72="Waiting",J73="Other")),"Waiting",IF(OR(AND(J72="Incomplete",J73="Waiting"),AND(J72="Waiting",J73="Incomplete")),"Waiting",IF(OR(AND(J72="Completed",J73="Waiting"),AND(J72="Waiting",J73="Completed")),"Waiting",IF(OR(J72="In Progress",J73="In Progress"),"In Progress",IF(OR(AND(J72="Completed",J73="Untraceable"),AND(J72="Untraceable",J73="Completed")),"Review",IF(OR(AND(J72="Completed",J73="Incomplete"),AND(J72="Incomplete",J73="Completed")),"Review",IF(OR(AND(J72="Incomplete",J73="Untraceable"),AND(J72="Untraceable",J73="Incomplete")),"Untraceable",IF(AND(NOT(OR(H72="Ø",H72="")),NOT(OR(H73="Ø",H73="")),I72=""),"In Progress",IF(AND(J72="Untraceable",J73="Untraceable"),"Untraceable",IF(AND(NOT(OR(H72="Ø",H72="")),NOT(OR(H73="Ø",H73="")),NOT(OR(I72="Ø",I72="",I72="Split",I72="Needs to be Split"))),"Completed",IF(AND(J72="Incomplete",J73="Incomplete"),"Incomplete",IF(AND(J72="Other",J73="Other"),"Review",IF(AND(J72="Untraceable",J73=""),"Untraceable","")))))))))))))))))))))))))</f>
        <v>Completed</v>
      </c>
      <c r="L72" s="107" t="s">
        <v>0</v>
      </c>
      <c r="M72" s="4"/>
      <c r="N72" s="111" t="s">
        <v>25</v>
      </c>
      <c r="O72" s="107" t="s">
        <v>2257</v>
      </c>
    </row>
    <row r="73" spans="1:15">
      <c r="A73" s="155"/>
      <c r="B73" s="107"/>
      <c r="C73" s="107"/>
      <c r="D73" s="81" t="s">
        <v>187</v>
      </c>
      <c r="E73" s="81" t="s">
        <v>1404</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2017-06-28_G-036_SA_MW</v>
      </c>
      <c r="G73" s="85">
        <v>42978</v>
      </c>
      <c r="H73" s="85">
        <v>42985</v>
      </c>
      <c r="I73" s="107"/>
      <c r="J73" s="81" t="str">
        <f>IF(AND(NOT(OR(G73="",G73="Ø")),H73=""),"In Progress",IF(AND(NOT(OR(H73="Ø",H73="")),NOT(OR(G73="Ø",G73=""))),"Completed",IF(AND(NOT(A72=""),NOT(OR(D73="",D73="???")),G73=""),"Waiting",IF(D73="???","Waiting",""))))</f>
        <v>Completed</v>
      </c>
      <c r="K73" s="107"/>
      <c r="L73" s="107"/>
      <c r="M73" s="4"/>
      <c r="N73" s="111"/>
      <c r="O73" s="107"/>
    </row>
    <row r="74" spans="1:15">
      <c r="A74" s="153" t="s">
        <v>2258</v>
      </c>
      <c r="B74" s="109" t="s">
        <v>2259</v>
      </c>
      <c r="C74" s="107"/>
      <c r="D74" s="81" t="s">
        <v>32</v>
      </c>
      <c r="E74" s="81"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2017-06-28_G-037_AZ</v>
      </c>
      <c r="G74" s="85">
        <v>42955</v>
      </c>
      <c r="H74" s="85">
        <v>42956</v>
      </c>
      <c r="I74" s="106">
        <v>42993</v>
      </c>
      <c r="J74" s="81" t="str">
        <f>IF(AND(NOT(OR(G74="",G74="Ø")),H74=""),"In Progress",IF(AND(NOT(OR(H74="Ø",H74="")),NOT(OR(G74="Ø",G74=""))),"Completed",IF(AND(NOT(A74=""),NOT(OR(D74="",D74="???")),G74=""),"Waiting",IF(D74="???","Waiting",""))))</f>
        <v>Completed</v>
      </c>
      <c r="K74" s="107"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07" t="s">
        <v>0</v>
      </c>
      <c r="M74" s="4" t="s">
        <v>2260</v>
      </c>
      <c r="N74" s="111" t="s">
        <v>25</v>
      </c>
      <c r="O74" s="107" t="s">
        <v>2261</v>
      </c>
    </row>
    <row r="75" spans="1:15">
      <c r="A75" s="155"/>
      <c r="B75" s="107"/>
      <c r="C75" s="107"/>
      <c r="D75" s="81" t="s">
        <v>187</v>
      </c>
      <c r="E75" s="81" t="s">
        <v>1404</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2017-06-28_G-037_SA_MW</v>
      </c>
      <c r="G75" s="85">
        <v>42985</v>
      </c>
      <c r="H75" s="85">
        <v>42985</v>
      </c>
      <c r="I75" s="107"/>
      <c r="J75" s="81" t="str">
        <f>IF(AND(NOT(OR(G75="",G75="Ø")),H75=""),"In Progress",IF(AND(NOT(OR(H75="Ø",H75="")),NOT(OR(G75="Ø",G75=""))),"Completed",IF(AND(NOT(A74=""),NOT(OR(D75="",D75="???")),G75=""),"Waiting",IF(D75="???","Waiting",""))))</f>
        <v>Completed</v>
      </c>
      <c r="K75" s="107"/>
      <c r="L75" s="107"/>
      <c r="M75" s="4" t="s">
        <v>2262</v>
      </c>
      <c r="N75" s="111"/>
      <c r="O75" s="107"/>
    </row>
    <row r="76" spans="1:15">
      <c r="A76" s="153" t="s">
        <v>2263</v>
      </c>
      <c r="B76" s="109" t="s">
        <v>2264</v>
      </c>
      <c r="C76" s="107"/>
      <c r="D76" s="81" t="s">
        <v>161</v>
      </c>
      <c r="E76" s="81"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2017-06-28_G-038_BD</v>
      </c>
      <c r="G76" s="85">
        <v>42955</v>
      </c>
      <c r="H76" s="85">
        <v>42976</v>
      </c>
      <c r="I76" s="106">
        <v>42992</v>
      </c>
      <c r="J76" s="81" t="s">
        <v>0</v>
      </c>
      <c r="K76" s="107" t="str">
        <f>IF(AND(NOT(OR(H76="Ø",H76="")),I76="Split"),"In Progress",IF(AND(NOT(OR(H76="Ø",H76="")),I76="Needs to be Split"),"Waiting",IF(AND(J76="Review",J77="Review"),"Review",IF(OR(AND(J76="Review",J77="Incomplete"),AND(J76="Incomplete",J77="Review")),"Review",IF(OR(AND(J76="Untraceable",J77="Review"),AND(J76="Review",J77="Untraceable")),"Review",IF(OR(AND(J76="Review",J77="Completed"),AND(J76="Completed",J77="Review")),"Review",IF(OR(AND(J76="Other",J77="Review"),AND(J76="Review",J77="Other")),"Review",IF(OR(AND(J76="Other",J77="Incomplete"),AND(J76="Incomplete",J77="Other")),"Review",IF(OR(AND(J76="Other",J77="Untraceable"),AND(J76="Untraceable",J77="Other")),"Review",IF(OR(AND(J76="Other",J77="Completed"),AND(J76="Completed",J77="Other")),"Review",IF(AND(J76="Waiting",J77="Waiting"),"Waiting",IF(OR(AND(J76="Review",J77="Waiting"),AND(J76="Waiting",J77="Review")),"Waiting",IF(OR(AND(J76="Other",J77="Waiting"),AND(J76="Waiting",J77="Other")),"Waiting",IF(OR(AND(J76="Incomplete",J77="Waiting"),AND(J76="Waiting",J77="Incomplete")),"Waiting",IF(OR(AND(J76="Completed",J77="Waiting"),AND(J76="Waiting",J77="Completed")),"Waiting",IF(OR(J76="In Progress",J77="In Progress"),"In Progress",IF(OR(AND(J76="Completed",J77="Untraceable"),AND(J76="Untraceable",J77="Completed")),"Review",IF(OR(AND(J76="Completed",J77="Incomplete"),AND(J76="Incomplete",J77="Completed")),"Review",IF(OR(AND(J76="Incomplete",J77="Untraceable"),AND(J76="Untraceable",J77="Incomplete")),"Untraceable",IF(AND(NOT(OR(H76="Ø",H76="")),NOT(OR(H77="Ø",H77="")),I76=""),"In Progress",IF(AND(J76="Untraceable",J77="Untraceable"),"Untraceable",IF(AND(NOT(OR(H76="Ø",H76="")),NOT(OR(H77="Ø",H77="")),NOT(OR(I76="Ø",I76="",I76="Split",I76="Needs to be Split"))),"Completed",IF(AND(J76="Incomplete",J77="Incomplete"),"Incomplete",IF(AND(J76="Other",J77="Other"),"Review",IF(AND(J76="Untraceable",J77=""),"Untraceable","")))))))))))))))))))))))))</f>
        <v>Completed</v>
      </c>
      <c r="L76" s="107" t="s">
        <v>0</v>
      </c>
      <c r="M76" s="4"/>
      <c r="N76" s="111" t="s">
        <v>25</v>
      </c>
      <c r="O76" s="107" t="s">
        <v>2265</v>
      </c>
    </row>
    <row r="77" spans="1:15">
      <c r="A77" s="155"/>
      <c r="B77" s="107"/>
      <c r="C77" s="107"/>
      <c r="D77" s="81" t="s">
        <v>32</v>
      </c>
      <c r="E77" s="81" t="s">
        <v>24</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2017-06-28_G-038_AZ</v>
      </c>
      <c r="G77" s="85">
        <v>42990</v>
      </c>
      <c r="H77" s="85">
        <v>42992</v>
      </c>
      <c r="I77" s="107"/>
      <c r="J77" s="81" t="str">
        <f>IF(AND(NOT(OR(G77="",G77="Ø")),H77=""),"In Progress",IF(AND(NOT(OR(H77="Ø",H77="")),NOT(OR(G77="Ø",G77=""))),"Completed",IF(AND(NOT(A76=""),NOT(OR(D77="",D77="???")),G77=""),"Waiting",IF(D77="???","Waiting",""))))</f>
        <v>Completed</v>
      </c>
      <c r="K77" s="107"/>
      <c r="L77" s="107"/>
      <c r="M77" s="4"/>
      <c r="N77" s="111"/>
      <c r="O77" s="107"/>
    </row>
    <row r="78" spans="1:15">
      <c r="A78" s="153" t="s">
        <v>2266</v>
      </c>
      <c r="B78" s="109" t="s">
        <v>2267</v>
      </c>
      <c r="C78" s="107" t="s">
        <v>2065</v>
      </c>
      <c r="D78" s="81" t="s">
        <v>113</v>
      </c>
      <c r="E78" s="81" t="s">
        <v>24</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2017-06-28_G-039_DR</v>
      </c>
      <c r="G78" s="85">
        <v>42956</v>
      </c>
      <c r="H78" s="85" t="s">
        <v>51</v>
      </c>
      <c r="I78" s="107" t="s">
        <v>51</v>
      </c>
      <c r="J78" s="81" t="s">
        <v>1</v>
      </c>
      <c r="K78" s="107"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Untraceable</v>
      </c>
      <c r="L78" s="107" t="str">
        <f>IF(OR(K78="Untraceable"),"Ignore",IF(OR(K78="Incomplete",K78="Completed"),"Waiting",IF(OR(K78="Waiting",K78="In Progress",K78="Review",K78="Other"),"HOLD","")))</f>
        <v>Ignore</v>
      </c>
      <c r="M78" s="4"/>
      <c r="N78" s="111" t="str">
        <f>IF(OR(K78="Untraceable",K78="Incomplete"),"No",IF(K78="Completed","In Progress",""))</f>
        <v>No</v>
      </c>
      <c r="O78" s="107"/>
    </row>
    <row r="79" spans="1:15">
      <c r="A79" s="155"/>
      <c r="B79" s="107"/>
      <c r="C79" s="107"/>
      <c r="D79" s="81" t="str">
        <f>IF(AND(NOT(A78=""),NOT(J78="Untraceable")),"???","")</f>
        <v/>
      </c>
      <c r="E79" s="81"/>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
      </c>
      <c r="G79" s="85"/>
      <c r="H79" s="85"/>
      <c r="I79" s="107"/>
      <c r="J79" s="81" t="str">
        <f>IF(AND(NOT(OR(G79="",G79="Ø")),H79=""),"In Progress",IF(AND(NOT(OR(H79="Ø",H79="")),NOT(OR(G79="Ø",G79=""))),"Completed",IF(AND(NOT(A78=""),NOT(OR(D79="",D79="???")),G79=""),"Waiting",IF(D79="???","Waiting",""))))</f>
        <v/>
      </c>
      <c r="K79" s="107"/>
      <c r="L79" s="107"/>
      <c r="M79" s="4"/>
      <c r="N79" s="111"/>
      <c r="O79" s="107"/>
    </row>
    <row r="80" spans="1:15">
      <c r="A80" s="153" t="s">
        <v>2268</v>
      </c>
      <c r="B80" s="109" t="s">
        <v>2269</v>
      </c>
      <c r="C80" s="107" t="s">
        <v>2270</v>
      </c>
      <c r="D80" s="81" t="s">
        <v>113</v>
      </c>
      <c r="E80" s="81" t="s">
        <v>24</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2017-06-28_G-040_DR</v>
      </c>
      <c r="G80" s="85">
        <v>42956</v>
      </c>
      <c r="H80" s="85" t="s">
        <v>51</v>
      </c>
      <c r="I80" s="107" t="s">
        <v>51</v>
      </c>
      <c r="J80" s="81" t="s">
        <v>2</v>
      </c>
      <c r="K80" s="107"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Incomplete</v>
      </c>
      <c r="L80" s="107" t="s">
        <v>190</v>
      </c>
      <c r="M80" s="4"/>
      <c r="N80" s="111" t="str">
        <f>IF(OR(K80="Untraceable",K80="Incomplete"),"No",IF(K80="Completed","In Progress",""))</f>
        <v>No</v>
      </c>
      <c r="O80" s="107"/>
    </row>
    <row r="81" spans="1:15">
      <c r="A81" s="155"/>
      <c r="B81" s="107"/>
      <c r="C81" s="107"/>
      <c r="D81" s="81" t="s">
        <v>187</v>
      </c>
      <c r="E81" s="81" t="s">
        <v>24</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2017-06-28_G-040_MW</v>
      </c>
      <c r="G81" s="85">
        <v>42990</v>
      </c>
      <c r="H81" s="85" t="s">
        <v>51</v>
      </c>
      <c r="I81" s="107"/>
      <c r="J81" s="81" t="s">
        <v>2</v>
      </c>
      <c r="K81" s="107"/>
      <c r="L81" s="107"/>
      <c r="M81" s="4" t="s">
        <v>2271</v>
      </c>
      <c r="N81" s="111"/>
      <c r="O81" s="107"/>
    </row>
    <row r="82" spans="1:15">
      <c r="A82" s="153" t="s">
        <v>2272</v>
      </c>
      <c r="B82" s="109" t="s">
        <v>2273</v>
      </c>
      <c r="C82" s="107"/>
      <c r="D82" s="81" t="s">
        <v>113</v>
      </c>
      <c r="E82" s="81"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2017-06-28_G-041_DR</v>
      </c>
      <c r="G82" s="85">
        <v>42956</v>
      </c>
      <c r="H82" s="85">
        <v>42997</v>
      </c>
      <c r="I82" s="106">
        <v>42997</v>
      </c>
      <c r="J82" s="81" t="str">
        <f>IF(AND(NOT(OR(G82="",G82="Ø")),H82=""),"In Progress",IF(AND(NOT(OR(H82="Ø",H82="")),NOT(OR(G82="Ø",G82=""))),"Completed",IF(AND(NOT(A82=""),NOT(OR(D82="",D82="???")),G82=""),"Waiting",IF(D82="???","Waiting",""))))</f>
        <v>Completed</v>
      </c>
      <c r="K82" s="107"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Completed</v>
      </c>
      <c r="L82" s="107" t="s">
        <v>0</v>
      </c>
      <c r="M82" s="4"/>
      <c r="N82" s="111" t="s">
        <v>25</v>
      </c>
      <c r="O82" s="107" t="s">
        <v>2274</v>
      </c>
    </row>
    <row r="83" spans="1:15">
      <c r="A83" s="155"/>
      <c r="B83" s="107"/>
      <c r="C83" s="107"/>
      <c r="D83" s="81" t="s">
        <v>187</v>
      </c>
      <c r="E83" s="81" t="s">
        <v>1442</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2017-06-28_G-041_SA_MW</v>
      </c>
      <c r="G83" s="85">
        <v>42990</v>
      </c>
      <c r="H83" s="85">
        <v>42996</v>
      </c>
      <c r="I83" s="107"/>
      <c r="J83" s="81" t="str">
        <f>IF(AND(NOT(OR(G83="",G83="Ø")),H83=""),"In Progress",IF(AND(NOT(OR(H83="Ø",H83="")),NOT(OR(G83="Ø",G83=""))),"Completed",IF(AND(NOT(A82=""),NOT(OR(D83="",D83="???")),G83=""),"Waiting",IF(D83="???","Waiting",""))))</f>
        <v>Completed</v>
      </c>
      <c r="K83" s="107"/>
      <c r="L83" s="107"/>
      <c r="M83" s="4"/>
      <c r="N83" s="111"/>
      <c r="O83" s="107"/>
    </row>
    <row r="84" spans="1:15">
      <c r="A84" s="153" t="s">
        <v>2275</v>
      </c>
      <c r="B84" s="109" t="s">
        <v>2276</v>
      </c>
      <c r="C84" s="107" t="s">
        <v>2277</v>
      </c>
      <c r="D84" s="81" t="s">
        <v>187</v>
      </c>
      <c r="E84" s="81"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2017-06-28_G-043_MW</v>
      </c>
      <c r="G84" s="85">
        <v>42956</v>
      </c>
      <c r="H84" s="85">
        <v>42957</v>
      </c>
      <c r="I84" s="106">
        <v>42990</v>
      </c>
      <c r="J84" s="81" t="str">
        <f>IF(AND(NOT(OR(G84="",G84="Ø")),H84=""),"In Progress",IF(AND(NOT(OR(H84="Ø",H84="")),NOT(OR(G84="Ø",G84=""))),"Completed",IF(AND(NOT(A84=""),NOT(OR(D84="",D84="???")),G84=""),"Waiting",IF(D84="???","Waiting",""))))</f>
        <v>Completed</v>
      </c>
      <c r="K84" s="107" t="str">
        <f>IF(AND(NOT(OR(H84="Ø",H84="")),I84="Split"),"In Progress",IF(AND(NOT(OR(H84="Ø",H84="")),I84="Needs to be Split"),"Waiting",IF(AND(J84="Review",J85="Review"),"Review",IF(OR(AND(J84="Review",J85="Incomplete"),AND(J84="Incomplete",J85="Review")),"Review",IF(OR(AND(J84="Untraceable",J85="Review"),AND(J84="Review",J85="Untraceable")),"Review",IF(OR(AND(J84="Review",J85="Completed"),AND(J84="Completed",J85="Review")),"Review",IF(OR(AND(J84="Other",J85="Review"),AND(J84="Review",J85="Other")),"Review",IF(OR(AND(J84="Other",J85="Incomplete"),AND(J84="Incomplete",J85="Other")),"Review",IF(OR(AND(J84="Other",J85="Untraceable"),AND(J84="Untraceable",J85="Other")),"Review",IF(OR(AND(J84="Other",J85="Completed"),AND(J84="Completed",J85="Other")),"Review",IF(AND(J84="Waiting",J85="Waiting"),"Waiting",IF(OR(AND(J84="Review",J85="Waiting"),AND(J84="Waiting",J85="Review")),"Waiting",IF(OR(AND(J84="Other",J85="Waiting"),AND(J84="Waiting",J85="Other")),"Waiting",IF(OR(AND(J84="Incomplete",J85="Waiting"),AND(J84="Waiting",J85="Incomplete")),"Waiting",IF(OR(AND(J84="Completed",J85="Waiting"),AND(J84="Waiting",J85="Completed")),"Waiting",IF(OR(J84="In Progress",J85="In Progress"),"In Progress",IF(OR(AND(J84="Completed",J85="Untraceable"),AND(J84="Untraceable",J85="Completed")),"Review",IF(OR(AND(J84="Completed",J85="Incomplete"),AND(J84="Incomplete",J85="Completed")),"Review",IF(OR(AND(J84="Incomplete",J85="Untraceable"),AND(J84="Untraceable",J85="Incomplete")),"Untraceable",IF(AND(NOT(OR(H84="Ø",H84="")),NOT(OR(H85="Ø",H85="")),I84=""),"In Progress",IF(AND(J84="Untraceable",J85="Untraceable"),"Untraceable",IF(AND(NOT(OR(H84="Ø",H84="")),NOT(OR(H85="Ø",H85="")),NOT(OR(I84="Ø",I84="",I84="Split",I84="Needs to be Split"))),"Completed",IF(AND(J84="Incomplete",J85="Incomplete"),"Incomplete",IF(AND(J84="Other",J85="Other"),"Review",IF(AND(J84="Untraceable",J85=""),"Untraceable","")))))))))))))))))))))))))</f>
        <v>Completed</v>
      </c>
      <c r="L84" s="107" t="s">
        <v>0</v>
      </c>
      <c r="M84" s="4" t="s">
        <v>2278</v>
      </c>
      <c r="N84" s="111" t="s">
        <v>25</v>
      </c>
      <c r="O84" s="107" t="s">
        <v>2279</v>
      </c>
    </row>
    <row r="85" spans="1:15">
      <c r="A85" s="155"/>
      <c r="B85" s="107"/>
      <c r="C85" s="107"/>
      <c r="D85" s="81" t="s">
        <v>27</v>
      </c>
      <c r="E85" s="81" t="s">
        <v>1731</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2017-06-28_G-043_GB</v>
      </c>
      <c r="G85" s="85">
        <v>42989</v>
      </c>
      <c r="H85" s="85">
        <v>42989</v>
      </c>
      <c r="I85" s="107"/>
      <c r="J85" s="81" t="str">
        <f>IF(AND(NOT(OR(G85="",G85="Ø")),H85=""),"In Progress",IF(AND(NOT(OR(H85="Ø",H85="")),NOT(OR(G85="Ø",G85=""))),"Completed",IF(AND(NOT(A84=""),NOT(OR(D85="",D85="???")),G85=""),"Waiting",IF(D85="???","Waiting",""))))</f>
        <v>Completed</v>
      </c>
      <c r="K85" s="107"/>
      <c r="L85" s="107"/>
      <c r="M85" s="4" t="s">
        <v>2280</v>
      </c>
      <c r="N85" s="111"/>
      <c r="O85" s="107"/>
    </row>
    <row r="86" spans="1:15">
      <c r="A86" s="153" t="s">
        <v>2281</v>
      </c>
      <c r="B86" s="109" t="s">
        <v>2282</v>
      </c>
      <c r="C86" s="107" t="s">
        <v>2065</v>
      </c>
      <c r="D86" s="81" t="s">
        <v>32</v>
      </c>
      <c r="E86" s="81" t="s">
        <v>24</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2017-06-28_G-044_AZ</v>
      </c>
      <c r="G86" s="85">
        <v>42956</v>
      </c>
      <c r="H86" s="85" t="s">
        <v>51</v>
      </c>
      <c r="I86" s="107" t="s">
        <v>51</v>
      </c>
      <c r="J86" s="81" t="s">
        <v>2</v>
      </c>
      <c r="K86" s="107" t="s">
        <v>2</v>
      </c>
      <c r="L86" s="107" t="s">
        <v>190</v>
      </c>
      <c r="M86" s="4" t="s">
        <v>2283</v>
      </c>
      <c r="N86" s="111" t="str">
        <f>IF(OR(K86="Untraceable",K86="Incomplete"),"No",IF(K86="Completed","In Progress",""))</f>
        <v>No</v>
      </c>
      <c r="O86" s="107"/>
    </row>
    <row r="87" spans="1:15">
      <c r="A87" s="155"/>
      <c r="B87" s="107"/>
      <c r="C87" s="107"/>
      <c r="D87" s="81"/>
      <c r="E87" s="81"/>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
      </c>
      <c r="G87" s="85"/>
      <c r="H87" s="85"/>
      <c r="I87" s="107"/>
      <c r="J87" s="81"/>
      <c r="K87" s="107"/>
      <c r="L87" s="107"/>
      <c r="M87" s="4"/>
      <c r="N87" s="111"/>
      <c r="O87" s="107"/>
    </row>
    <row r="88" spans="1:15">
      <c r="A88" s="153" t="s">
        <v>2284</v>
      </c>
      <c r="B88" s="109" t="s">
        <v>2285</v>
      </c>
      <c r="C88" s="107"/>
      <c r="D88" s="81" t="s">
        <v>187</v>
      </c>
      <c r="E88" s="81" t="s">
        <v>24</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2017-06-28_G-045_MW</v>
      </c>
      <c r="G88" s="85">
        <v>42962</v>
      </c>
      <c r="H88" s="85">
        <v>42962</v>
      </c>
      <c r="I88" s="106">
        <v>42983</v>
      </c>
      <c r="J88" s="81" t="str">
        <f>IF(AND(NOT(OR(G88="",G88="Ø")),H88=""),"In Progress",IF(AND(NOT(OR(H88="Ø",H88="")),NOT(OR(G88="Ø",G88=""))),"Completed",IF(AND(NOT(A88=""),NOT(OR(D88="",D88="???")),G88=""),"Waiting",IF(D88="???","Waiting",""))))</f>
        <v>Completed</v>
      </c>
      <c r="K88" s="107" t="s">
        <v>3</v>
      </c>
      <c r="L88" s="107" t="s">
        <v>0</v>
      </c>
      <c r="M88" s="4" t="s">
        <v>2286</v>
      </c>
      <c r="N88" s="111" t="s">
        <v>53</v>
      </c>
      <c r="O88" s="107"/>
    </row>
    <row r="89" spans="1:15">
      <c r="A89" s="155"/>
      <c r="B89" s="107"/>
      <c r="C89" s="107"/>
      <c r="D89" s="81" t="s">
        <v>161</v>
      </c>
      <c r="E89" s="81" t="s">
        <v>1404</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2017-06-28_G-045_SA_BD</v>
      </c>
      <c r="G89" s="85">
        <v>42983</v>
      </c>
      <c r="H89" s="85">
        <v>42983</v>
      </c>
      <c r="I89" s="107"/>
      <c r="J89" s="81" t="str">
        <f>IF(AND(NOT(OR(G89="",G89="Ø")),H89=""),"In Progress",IF(AND(NOT(OR(H89="Ø",H89="")),NOT(OR(G89="Ø",G89=""))),"Completed",IF(AND(NOT(A88=""),NOT(OR(D89="",D89="???")),G89=""),"Waiting",IF(D89="???","Waiting",""))))</f>
        <v>Completed</v>
      </c>
      <c r="K89" s="107"/>
      <c r="L89" s="107"/>
      <c r="M89" s="4"/>
      <c r="N89" s="111"/>
      <c r="O89" s="107"/>
    </row>
    <row r="90" spans="1:15">
      <c r="A90" s="153" t="s">
        <v>2287</v>
      </c>
      <c r="B90" s="109" t="s">
        <v>2288</v>
      </c>
      <c r="C90" s="107" t="s">
        <v>2065</v>
      </c>
      <c r="D90" s="81" t="s">
        <v>23</v>
      </c>
      <c r="E90" s="81" t="s">
        <v>24</v>
      </c>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2017-06-28_G-046_CA</v>
      </c>
      <c r="G90" s="85"/>
      <c r="H90" s="85" t="s">
        <v>51</v>
      </c>
      <c r="I90" s="107" t="s">
        <v>51</v>
      </c>
      <c r="J90" s="81" t="s">
        <v>1</v>
      </c>
      <c r="K90" s="107"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07" t="s">
        <v>0</v>
      </c>
      <c r="M90" s="4"/>
      <c r="N90" s="111" t="str">
        <f>IF(OR(K90="Untraceable",K90="Incomplete"),"No",IF(K90="Completed","In Progress",""))</f>
        <v>No</v>
      </c>
      <c r="O90" s="107"/>
    </row>
    <row r="91" spans="1:15">
      <c r="A91" s="155"/>
      <c r="B91" s="107"/>
      <c r="C91" s="107"/>
      <c r="D91" s="81" t="str">
        <f>IF(AND(NOT(A90=""),NOT(J90="Untraceable")),"???","")</f>
        <v/>
      </c>
      <c r="E91" s="81"/>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5"/>
      <c r="H91" s="85"/>
      <c r="I91" s="107"/>
      <c r="J91" s="81" t="str">
        <f>IF(AND(NOT(OR(G91="",G91="Ø")),H91=""),"In Progress",IF(AND(NOT(OR(H91="Ø",H91="")),NOT(OR(G91="Ø",G91=""))),"Completed",IF(AND(NOT(A90=""),NOT(OR(D91="",D91="???")),G91=""),"Waiting",IF(D91="???","Waiting",""))))</f>
        <v/>
      </c>
      <c r="K91" s="107"/>
      <c r="L91" s="107"/>
      <c r="M91" s="4"/>
      <c r="N91" s="111"/>
      <c r="O91" s="107"/>
    </row>
    <row r="92" spans="1:15">
      <c r="A92" s="153" t="s">
        <v>2289</v>
      </c>
      <c r="B92" s="109" t="s">
        <v>2290</v>
      </c>
      <c r="C92" s="107"/>
      <c r="D92" s="81" t="s">
        <v>23</v>
      </c>
      <c r="E92" s="81"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2017-06-28_G-047_CA</v>
      </c>
      <c r="G92" s="85">
        <v>42959</v>
      </c>
      <c r="H92" s="85">
        <v>42961</v>
      </c>
      <c r="I92" s="106">
        <v>42989</v>
      </c>
      <c r="J92" s="81" t="str">
        <f>IF(AND(NOT(OR(G92="",G92="Ø")),H92=""),"In Progress",IF(AND(NOT(OR(H92="Ø",H92="")),NOT(OR(G92="Ø",G92=""))),"Completed",IF(AND(NOT(A92=""),NOT(OR(D92="",D92="???")),G92=""),"Waiting",IF(D92="???","Waiting",""))))</f>
        <v>Completed</v>
      </c>
      <c r="K92" s="107" t="str">
        <f>IF(AND(NOT(OR(H92="Ø",H92="")),I92="Split"),"In Progress",IF(AND(NOT(OR(H92="Ø",H92="")),I92="Needs to be Split"),"Waiting",IF(AND(J92="Review",J93="Review"),"Review",IF(OR(AND(J92="Review",J93="Incomplete"),AND(J92="Incomplete",J93="Review")),"Review",IF(OR(AND(J92="Untraceable",J93="Review"),AND(J92="Review",J93="Untraceable")),"Review",IF(OR(AND(J92="Review",J93="Completed"),AND(J92="Completed",J93="Review")),"Review",IF(OR(AND(J92="Other",J93="Review"),AND(J92="Review",J93="Other")),"Review",IF(OR(AND(J92="Other",J93="Incomplete"),AND(J92="Incomplete",J93="Other")),"Review",IF(OR(AND(J92="Other",J93="Untraceable"),AND(J92="Untraceable",J93="Other")),"Review",IF(OR(AND(J92="Other",J93="Completed"),AND(J92="Completed",J93="Other")),"Review",IF(AND(J92="Waiting",J93="Waiting"),"Waiting",IF(OR(AND(J92="Review",J93="Waiting"),AND(J92="Waiting",J93="Review")),"Waiting",IF(OR(AND(J92="Other",J93="Waiting"),AND(J92="Waiting",J93="Other")),"Waiting",IF(OR(AND(J92="Incomplete",J93="Waiting"),AND(J92="Waiting",J93="Incomplete")),"Waiting",IF(OR(AND(J92="Completed",J93="Waiting"),AND(J92="Waiting",J93="Completed")),"Waiting",IF(OR(J92="In Progress",J93="In Progress"),"In Progress",IF(OR(AND(J92="Completed",J93="Untraceable"),AND(J92="Untraceable",J93="Completed")),"Review",IF(OR(AND(J92="Completed",J93="Incomplete"),AND(J92="Incomplete",J93="Completed")),"Review",IF(OR(AND(J92="Incomplete",J93="Untraceable"),AND(J92="Untraceable",J93="Incomplete")),"Untraceable",IF(AND(NOT(OR(H92="Ø",H92="")),NOT(OR(H93="Ø",H93="")),I92=""),"In Progress",IF(AND(J92="Untraceable",J93="Untraceable"),"Untraceable",IF(AND(NOT(OR(H92="Ø",H92="")),NOT(OR(H93="Ø",H93="")),NOT(OR(I92="Ø",I92="",I92="Split",I92="Needs to be Split"))),"Completed",IF(AND(J92="Incomplete",J93="Incomplete"),"Incomplete",IF(AND(J92="Other",J93="Other"),"Review",IF(AND(J92="Untraceable",J93=""),"Untraceable","")))))))))))))))))))))))))</f>
        <v>Completed</v>
      </c>
      <c r="L92" s="107" t="s">
        <v>0</v>
      </c>
      <c r="M92" s="4" t="s">
        <v>2291</v>
      </c>
      <c r="N92" s="111" t="s">
        <v>25</v>
      </c>
      <c r="O92" s="107" t="s">
        <v>2292</v>
      </c>
    </row>
    <row r="93" spans="1:15">
      <c r="A93" s="155"/>
      <c r="B93" s="107"/>
      <c r="C93" s="107"/>
      <c r="D93" s="81" t="s">
        <v>161</v>
      </c>
      <c r="E93" s="81" t="s">
        <v>1404</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2017-06-28_G-047_SA_BD</v>
      </c>
      <c r="G93" s="85">
        <v>42986</v>
      </c>
      <c r="H93" s="85">
        <v>42989</v>
      </c>
      <c r="I93" s="107"/>
      <c r="J93" s="81" t="str">
        <f>IF(AND(NOT(OR(G93="",G93="Ø")),H93=""),"In Progress",IF(AND(NOT(OR(H93="Ø",H93="")),NOT(OR(G93="Ø",G93=""))),"Completed",IF(AND(NOT(A92=""),NOT(OR(D93="",D93="???")),G93=""),"Waiting",IF(D93="???","Waiting",""))))</f>
        <v>Completed</v>
      </c>
      <c r="K93" s="107"/>
      <c r="L93" s="107"/>
      <c r="M93" s="4" t="s">
        <v>2293</v>
      </c>
      <c r="N93" s="111"/>
      <c r="O93" s="107"/>
    </row>
    <row r="94" spans="1:15">
      <c r="A94" s="153" t="s">
        <v>2294</v>
      </c>
      <c r="B94" s="109" t="s">
        <v>2295</v>
      </c>
      <c r="C94" s="107"/>
      <c r="D94" s="81" t="s">
        <v>187</v>
      </c>
      <c r="E94" s="81" t="s">
        <v>24</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2017-06-28_G-048_MW</v>
      </c>
      <c r="G94" s="85">
        <v>42962</v>
      </c>
      <c r="H94" s="85"/>
      <c r="I94" s="106">
        <v>43006</v>
      </c>
      <c r="J94" s="81" t="s">
        <v>0</v>
      </c>
      <c r="K94" s="107" t="s">
        <v>0</v>
      </c>
      <c r="L94" s="117" t="s">
        <v>0</v>
      </c>
      <c r="M94" s="4" t="s">
        <v>2296</v>
      </c>
      <c r="N94" s="111" t="s">
        <v>25</v>
      </c>
      <c r="O94" s="107" t="s">
        <v>2297</v>
      </c>
    </row>
    <row r="95" spans="1:15">
      <c r="A95" s="155"/>
      <c r="B95" s="107"/>
      <c r="C95" s="107"/>
      <c r="D95" s="81" t="s">
        <v>27</v>
      </c>
      <c r="E95" s="81" t="s">
        <v>1731</v>
      </c>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2017-06-28_G-048_GB</v>
      </c>
      <c r="G95" s="85">
        <v>42991</v>
      </c>
      <c r="H95" s="85">
        <v>42992</v>
      </c>
      <c r="I95" s="107"/>
      <c r="J95" s="81" t="str">
        <f>IF(AND(NOT(OR(G95="",G95="Ø")),H95=""),"In Progress",IF(AND(NOT(OR(H95="Ø",H95="")),NOT(OR(G95="Ø",G95=""))),"Completed",IF(AND(NOT(A94=""),NOT(OR(D95="",D95="???")),G95=""),"Waiting",IF(D95="???","Waiting",""))))</f>
        <v>Completed</v>
      </c>
      <c r="K95" s="107"/>
      <c r="L95" s="118"/>
      <c r="M95" s="4"/>
      <c r="N95" s="111"/>
      <c r="O95" s="107"/>
    </row>
    <row r="96" spans="1:15">
      <c r="A96" s="153" t="s">
        <v>2298</v>
      </c>
      <c r="B96" s="109" t="s">
        <v>2299</v>
      </c>
      <c r="C96" s="107"/>
      <c r="D96" s="81" t="s">
        <v>187</v>
      </c>
      <c r="E96" s="81" t="s">
        <v>24</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2017-06-28_G-049_MW</v>
      </c>
      <c r="G96" s="85">
        <v>42962</v>
      </c>
      <c r="H96" s="85">
        <v>42962</v>
      </c>
      <c r="I96" s="106">
        <v>42991</v>
      </c>
      <c r="J96" s="81" t="str">
        <f>IF(AND(NOT(OR(G96="",G96="Ø")),H96=""),"In Progress",IF(AND(NOT(OR(H96="Ø",H96="")),NOT(OR(G96="Ø",G96=""))),"Completed",IF(AND(NOT(A96=""),NOT(OR(D96="",D96="???")),G96=""),"Waiting",IF(D96="???","Waiting",""))))</f>
        <v>Completed</v>
      </c>
      <c r="K96" s="107" t="s">
        <v>0</v>
      </c>
      <c r="L96" s="107" t="s">
        <v>0</v>
      </c>
      <c r="M96" s="4" t="s">
        <v>2300</v>
      </c>
      <c r="N96" s="111" t="s">
        <v>25</v>
      </c>
      <c r="O96" s="107" t="s">
        <v>2301</v>
      </c>
    </row>
    <row r="97" spans="1:15">
      <c r="A97" s="155"/>
      <c r="B97" s="107"/>
      <c r="C97" s="107"/>
      <c r="D97" s="81" t="s">
        <v>161</v>
      </c>
      <c r="E97" s="81" t="s">
        <v>1404</v>
      </c>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2017-06-28_G-049_SA_BD</v>
      </c>
      <c r="G97" s="85">
        <v>42984</v>
      </c>
      <c r="H97" s="85">
        <v>42984</v>
      </c>
      <c r="I97" s="107"/>
      <c r="J97" s="81" t="str">
        <f>IF(AND(NOT(OR(G97="",G97="Ø")),H97=""),"In Progress",IF(AND(NOT(OR(H97="Ø",H97="")),NOT(OR(G97="Ø",G97=""))),"Completed",IF(AND(NOT(A96=""),NOT(OR(D97="",D97="???")),G97=""),"Waiting",IF(D97="???","Waiting",""))))</f>
        <v>Completed</v>
      </c>
      <c r="K97" s="107"/>
      <c r="L97" s="107"/>
      <c r="M97" s="4"/>
      <c r="N97" s="111"/>
      <c r="O97" s="107"/>
    </row>
    <row r="98" spans="1:15">
      <c r="A98" s="153" t="s">
        <v>2302</v>
      </c>
      <c r="B98" s="109" t="s">
        <v>2303</v>
      </c>
      <c r="C98" s="107"/>
      <c r="D98" s="81" t="s">
        <v>23</v>
      </c>
      <c r="E98" s="81" t="s">
        <v>1442</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2017-06-28_G-050_SA_CA</v>
      </c>
      <c r="G98" s="85">
        <v>42962</v>
      </c>
      <c r="H98" s="85">
        <v>42962</v>
      </c>
      <c r="I98" s="106">
        <v>42991</v>
      </c>
      <c r="J98" s="81" t="s">
        <v>0</v>
      </c>
      <c r="K98" s="107" t="str">
        <f>IF(AND(NOT(OR(H98="Ø",H98="")),I98="Split"),"In Progress",IF(AND(NOT(OR(H98="Ø",H98="")),I98="Needs to be Split"),"Waiting",IF(AND(J98="Review",J99="Review"),"Review",IF(OR(AND(J98="Review",J99="Incomplete"),AND(J98="Incomplete",J99="Review")),"Review",IF(OR(AND(J98="Untraceable",J99="Review"),AND(J98="Review",J99="Untraceable")),"Review",IF(OR(AND(J98="Review",J99="Completed"),AND(J98="Completed",J99="Review")),"Review",IF(OR(AND(J98="Other",J99="Review"),AND(J98="Review",J99="Other")),"Review",IF(OR(AND(J98="Other",J99="Incomplete"),AND(J98="Incomplete",J99="Other")),"Review",IF(OR(AND(J98="Other",J99="Untraceable"),AND(J98="Untraceable",J99="Other")),"Review",IF(OR(AND(J98="Other",J99="Completed"),AND(J98="Completed",J99="Other")),"Review",IF(AND(J98="Waiting",J99="Waiting"),"Waiting",IF(OR(AND(J98="Review",J99="Waiting"),AND(J98="Waiting",J99="Review")),"Waiting",IF(OR(AND(J98="Other",J99="Waiting"),AND(J98="Waiting",J99="Other")),"Waiting",IF(OR(AND(J98="Incomplete",J99="Waiting"),AND(J98="Waiting",J99="Incomplete")),"Waiting",IF(OR(AND(J98="Completed",J99="Waiting"),AND(J98="Waiting",J99="Completed")),"Waiting",IF(OR(J98="In Progress",J99="In Progress"),"In Progress",IF(OR(AND(J98="Completed",J99="Untraceable"),AND(J98="Untraceable",J99="Completed")),"Review",IF(OR(AND(J98="Completed",J99="Incomplete"),AND(J98="Incomplete",J99="Completed")),"Review",IF(OR(AND(J98="Incomplete",J99="Untraceable"),AND(J98="Untraceable",J99="Incomplete")),"Untraceable",IF(AND(NOT(OR(H98="Ø",H98="")),NOT(OR(H99="Ø",H99="")),I98=""),"In Progress",IF(AND(J98="Untraceable",J99="Untraceable"),"Untraceable",IF(AND(NOT(OR(H98="Ø",H98="")),NOT(OR(H99="Ø",H99="")),NOT(OR(I98="Ø",I98="",I98="Split",I98="Needs to be Split"))),"Completed",IF(AND(J98="Incomplete",J99="Incomplete"),"Incomplete",IF(AND(J98="Other",J99="Other"),"Review",IF(AND(J98="Untraceable",J99=""),"Untraceable","")))))))))))))))))))))))))</f>
        <v>Completed</v>
      </c>
      <c r="L98" s="107" t="s">
        <v>0</v>
      </c>
      <c r="M98" s="4" t="s">
        <v>2304</v>
      </c>
      <c r="N98" s="111" t="s">
        <v>25</v>
      </c>
      <c r="O98" s="107" t="s">
        <v>2305</v>
      </c>
    </row>
    <row r="99" spans="1:15">
      <c r="A99" s="155"/>
      <c r="B99" s="107"/>
      <c r="C99" s="107"/>
      <c r="D99" s="81" t="s">
        <v>161</v>
      </c>
      <c r="E99" s="81"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2017-06-28_G-050_BD</v>
      </c>
      <c r="G99" s="85">
        <v>42990</v>
      </c>
      <c r="H99" s="85">
        <v>42990</v>
      </c>
      <c r="I99" s="107"/>
      <c r="J99" s="81" t="str">
        <f>IF(AND(NOT(OR(G99="",G99="Ø")),H99=""),"In Progress",IF(AND(NOT(OR(H99="Ø",H99="")),NOT(OR(G99="Ø",G99=""))),"Completed",IF(AND(NOT(A98=""),NOT(OR(D99="",D99="???")),G99=""),"Waiting",IF(D99="???","Waiting",""))))</f>
        <v>Completed</v>
      </c>
      <c r="K99" s="107"/>
      <c r="L99" s="107"/>
      <c r="M99" s="4" t="s">
        <v>2306</v>
      </c>
      <c r="N99" s="111"/>
      <c r="O99" s="107"/>
    </row>
    <row r="100" spans="1:15">
      <c r="A100" s="153" t="s">
        <v>2307</v>
      </c>
      <c r="B100" s="109" t="s">
        <v>2308</v>
      </c>
      <c r="C100" s="107"/>
      <c r="D100" s="81" t="s">
        <v>187</v>
      </c>
      <c r="E100" s="81" t="s">
        <v>24</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2017-06-28_G-051_MW</v>
      </c>
      <c r="G100" s="85">
        <v>42963</v>
      </c>
      <c r="H100" s="85">
        <v>42965</v>
      </c>
      <c r="I100" s="106">
        <v>42992</v>
      </c>
      <c r="J100" s="81" t="str">
        <f>IF(AND(NOT(OR(G100="",G100="Ø")),H100=""),"In Progress",IF(AND(NOT(OR(H100="Ø",H100="")),NOT(OR(G100="Ø",G100=""))),"Completed",IF(AND(NOT(A99=""),NOT(OR(D100="",D100="???")),G100=""),"Waiting",IF(D100="???","Waiting",""))))</f>
        <v>Completed</v>
      </c>
      <c r="K100" s="107" t="s">
        <v>0</v>
      </c>
      <c r="L100" s="107" t="s">
        <v>0</v>
      </c>
      <c r="M100" s="4"/>
      <c r="N100" s="111" t="s">
        <v>25</v>
      </c>
      <c r="O100" s="107" t="s">
        <v>2309</v>
      </c>
    </row>
    <row r="101" spans="1:15">
      <c r="A101" s="155"/>
      <c r="B101" s="107"/>
      <c r="C101" s="107"/>
      <c r="D101" s="81" t="s">
        <v>32</v>
      </c>
      <c r="E101" s="81" t="s">
        <v>1731</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2017-06-28_G-051_AZ</v>
      </c>
      <c r="G101" s="85">
        <v>42986</v>
      </c>
      <c r="H101" s="85">
        <v>42989</v>
      </c>
      <c r="I101" s="107"/>
      <c r="J101" s="81" t="str">
        <f>IF(AND(NOT(OR(G101="",G101="Ø")),H101=""),"In Progress",IF(AND(NOT(OR(H101="Ø",H101="")),NOT(OR(G101="Ø",G101=""))),"Completed",IF(AND(NOT(A100=""),NOT(OR(D101="",D101="???")),G101=""),"Waiting",IF(D101="???","Waiting",""))))</f>
        <v>Completed</v>
      </c>
      <c r="K101" s="107"/>
      <c r="L101" s="107"/>
      <c r="M101" s="4"/>
      <c r="N101" s="111"/>
      <c r="O101" s="107"/>
    </row>
    <row r="102" spans="1:15">
      <c r="A102" s="153" t="s">
        <v>2310</v>
      </c>
      <c r="B102" s="109" t="s">
        <v>2311</v>
      </c>
      <c r="C102" s="107"/>
      <c r="D102" s="81" t="s">
        <v>187</v>
      </c>
      <c r="E102" s="81" t="s">
        <v>24</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2017-06-28_G-052_MW</v>
      </c>
      <c r="G102" s="85">
        <v>42965</v>
      </c>
      <c r="H102" s="85">
        <v>42968</v>
      </c>
      <c r="I102" s="106">
        <v>42999</v>
      </c>
      <c r="J102" s="81" t="str">
        <f>IF(AND(NOT(OR(G102="",G102="Ø")),H102=""),"In Progress",IF(AND(NOT(OR(H102="Ø",H102="")),NOT(OR(G102="Ø",G102=""))),"Completed",IF(AND(NOT(A101=""),NOT(OR(D102="",D102="???")),G102=""),"Waiting",IF(D102="???","Waiting",""))))</f>
        <v>Completed</v>
      </c>
      <c r="K102" s="107"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Completed</v>
      </c>
      <c r="L102" s="107" t="s">
        <v>0</v>
      </c>
      <c r="M102" s="4"/>
      <c r="N102" s="111" t="s">
        <v>25</v>
      </c>
      <c r="O102" s="107" t="s">
        <v>2312</v>
      </c>
    </row>
    <row r="103" spans="1:15">
      <c r="A103" s="155"/>
      <c r="B103" s="107"/>
      <c r="C103" s="107"/>
      <c r="D103" s="81" t="s">
        <v>23</v>
      </c>
      <c r="E103" s="81" t="s">
        <v>1404</v>
      </c>
      <c r="F103" s="7" t="s">
        <v>2313</v>
      </c>
      <c r="G103" s="85">
        <v>42986</v>
      </c>
      <c r="H103" s="85">
        <v>42997</v>
      </c>
      <c r="I103" s="107"/>
      <c r="J103" s="81" t="str">
        <f>IF(AND(NOT(OR(G103="",G103="Ø")),H103=""),"In Progress",IF(AND(NOT(OR(H103="Ø",H103="")),NOT(OR(G103="Ø",G103=""))),"Completed",IF(AND(NOT(A102=""),NOT(OR(D103="",D103="???")),G103=""),"Waiting",IF(D103="???","Waiting",""))))</f>
        <v>Completed</v>
      </c>
      <c r="K103" s="107"/>
      <c r="L103" s="107"/>
      <c r="M103" s="4"/>
      <c r="N103" s="111"/>
      <c r="O103" s="107"/>
    </row>
    <row r="104" spans="1:15">
      <c r="A104" s="153" t="s">
        <v>2314</v>
      </c>
      <c r="B104" s="109" t="s">
        <v>2315</v>
      </c>
      <c r="C104" s="107" t="s">
        <v>2316</v>
      </c>
      <c r="D104" s="81" t="s">
        <v>27</v>
      </c>
      <c r="E104" s="81" t="s">
        <v>24</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2017-06-28_G-053_GB</v>
      </c>
      <c r="G104" s="85">
        <v>42968</v>
      </c>
      <c r="H104" s="85" t="s">
        <v>51</v>
      </c>
      <c r="I104" s="107" t="s">
        <v>51</v>
      </c>
      <c r="J104" s="81" t="s">
        <v>2</v>
      </c>
      <c r="K104" s="107" t="s">
        <v>2</v>
      </c>
      <c r="L104" s="107" t="s">
        <v>190</v>
      </c>
      <c r="M104" s="4" t="s">
        <v>2317</v>
      </c>
      <c r="N104" s="111" t="str">
        <f>IF(OR(K104="Untraceable",K104="Incomplete"),"No",IF(K104="Completed","In Progress",""))</f>
        <v>No</v>
      </c>
      <c r="O104" s="107"/>
    </row>
    <row r="105" spans="1:15">
      <c r="A105" s="155"/>
      <c r="B105" s="107"/>
      <c r="C105" s="107"/>
      <c r="D105" s="81"/>
      <c r="E105" s="81"/>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5"/>
      <c r="H105" s="85"/>
      <c r="I105" s="107"/>
      <c r="J105" s="81"/>
      <c r="K105" s="107"/>
      <c r="L105" s="107"/>
      <c r="M105" s="4"/>
      <c r="N105" s="111"/>
      <c r="O105" s="107"/>
    </row>
    <row r="106" spans="1:15">
      <c r="A106" s="153" t="s">
        <v>2318</v>
      </c>
      <c r="B106" s="109" t="s">
        <v>2319</v>
      </c>
      <c r="C106" s="107" t="s">
        <v>2316</v>
      </c>
      <c r="D106" s="81" t="s">
        <v>161</v>
      </c>
      <c r="E106" s="81" t="s">
        <v>24</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2017-06-28_G-054_BD</v>
      </c>
      <c r="G106" s="85">
        <v>42964</v>
      </c>
      <c r="H106" s="85" t="s">
        <v>51</v>
      </c>
      <c r="I106" s="107" t="s">
        <v>51</v>
      </c>
      <c r="J106" s="81" t="s">
        <v>2</v>
      </c>
      <c r="K106" s="107" t="s">
        <v>2</v>
      </c>
      <c r="L106" s="107" t="s">
        <v>0</v>
      </c>
      <c r="M106" s="68" t="s">
        <v>2320</v>
      </c>
      <c r="N106" s="111" t="str">
        <f>IF(OR(K106="Untraceable",K106="Incomplete"),"No",IF(K106="Completed","In Progress",""))</f>
        <v>No</v>
      </c>
      <c r="O106" s="107"/>
    </row>
    <row r="107" spans="1:15">
      <c r="A107" s="155"/>
      <c r="B107" s="107"/>
      <c r="C107" s="107"/>
      <c r="D107" s="81"/>
      <c r="E107" s="81"/>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5"/>
      <c r="H107" s="85"/>
      <c r="I107" s="107"/>
      <c r="J107" s="81"/>
      <c r="K107" s="107"/>
      <c r="L107" s="107"/>
      <c r="M107" s="4"/>
      <c r="N107" s="111"/>
      <c r="O107" s="107"/>
    </row>
    <row r="108" spans="1:15">
      <c r="A108" s="153" t="s">
        <v>2321</v>
      </c>
      <c r="B108" s="109" t="s">
        <v>2322</v>
      </c>
      <c r="C108" s="107"/>
      <c r="D108" s="81" t="s">
        <v>23</v>
      </c>
      <c r="E108" s="81" t="s">
        <v>24</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2017-06-28_G-055_CA</v>
      </c>
      <c r="G108" s="85">
        <v>42964</v>
      </c>
      <c r="H108" s="85">
        <v>42964</v>
      </c>
      <c r="I108" s="106">
        <v>42991</v>
      </c>
      <c r="J108" s="81" t="str">
        <f>IF(AND(NOT(OR(G108="",G108="Ø")),H108=""),"In Progress",IF(AND(NOT(OR(H108="Ø",H108="")),NOT(OR(G108="Ø",G108=""))),"Completed",IF(AND(NOT(A107=""),NOT(OR(D108="",D108="???")),G108=""),"Waiting",IF(D108="???","Waiting",""))))</f>
        <v>Completed</v>
      </c>
      <c r="K108" s="107" t="s">
        <v>0</v>
      </c>
      <c r="L108" s="107" t="s">
        <v>0</v>
      </c>
      <c r="M108" s="4" t="s">
        <v>2323</v>
      </c>
      <c r="N108" s="111" t="s">
        <v>25</v>
      </c>
      <c r="O108" s="107" t="s">
        <v>2324</v>
      </c>
    </row>
    <row r="109" spans="1:15">
      <c r="A109" s="155"/>
      <c r="B109" s="107"/>
      <c r="C109" s="107"/>
      <c r="D109" s="81" t="s">
        <v>161</v>
      </c>
      <c r="E109" s="81" t="s">
        <v>1404</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2017-06-28_G-055_SA_BD</v>
      </c>
      <c r="G109" s="85">
        <v>42990</v>
      </c>
      <c r="H109" s="85">
        <v>42990</v>
      </c>
      <c r="I109" s="107"/>
      <c r="J109" s="81" t="s">
        <v>0</v>
      </c>
      <c r="K109" s="107"/>
      <c r="L109" s="107"/>
      <c r="M109" s="68" t="s">
        <v>2325</v>
      </c>
      <c r="N109" s="111"/>
      <c r="O109" s="107"/>
    </row>
    <row r="110" spans="1:15">
      <c r="A110" s="153" t="s">
        <v>2326</v>
      </c>
      <c r="B110" s="109" t="s">
        <v>2327</v>
      </c>
      <c r="C110" s="107"/>
      <c r="D110" s="81" t="s">
        <v>161</v>
      </c>
      <c r="E110" s="81" t="s">
        <v>24</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2017-06-28_G-056_BD</v>
      </c>
      <c r="G110" s="85">
        <v>42968</v>
      </c>
      <c r="H110" s="85">
        <v>42968</v>
      </c>
      <c r="I110" s="106">
        <v>42993</v>
      </c>
      <c r="J110" s="81" t="s">
        <v>0</v>
      </c>
      <c r="K110" s="107"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07" t="s">
        <v>0</v>
      </c>
      <c r="M110" s="4" t="s">
        <v>2328</v>
      </c>
      <c r="N110" s="111" t="s">
        <v>25</v>
      </c>
      <c r="O110" s="107" t="s">
        <v>2329</v>
      </c>
    </row>
    <row r="111" spans="1:15">
      <c r="A111" s="155"/>
      <c r="B111" s="107"/>
      <c r="C111" s="107"/>
      <c r="D111" s="81" t="s">
        <v>187</v>
      </c>
      <c r="E111" s="81" t="s">
        <v>1731</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2017-06-28_G-056_MW</v>
      </c>
      <c r="G111" s="85">
        <v>42989</v>
      </c>
      <c r="H111" s="85">
        <v>42990</v>
      </c>
      <c r="I111" s="107"/>
      <c r="J111" s="81" t="s">
        <v>0</v>
      </c>
      <c r="K111" s="107"/>
      <c r="L111" s="107"/>
      <c r="M111" s="4"/>
      <c r="N111" s="111"/>
      <c r="O111" s="107"/>
    </row>
    <row r="112" spans="1:15">
      <c r="A112" s="153" t="s">
        <v>2330</v>
      </c>
      <c r="B112" s="109" t="s">
        <v>2331</v>
      </c>
      <c r="C112" s="107" t="s">
        <v>1167</v>
      </c>
      <c r="D112" s="81" t="s">
        <v>187</v>
      </c>
      <c r="E112" s="81" t="s">
        <v>24</v>
      </c>
      <c r="F112" s="7" t="str">
        <f>IF(AND(D112="Amina",OR(E112="Manual",E112="Assisted Manual")),A112&amp;"_AZ",IF(AND(D112="Amina",OR(E112="De-Novo Merge",E112="Assisted Merge")),A112&amp;"_SA_AZ",IF(AND(D112="Perry",OR(E112="Manual",E112="Assisted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2017-06-28_G-057_MW</v>
      </c>
      <c r="G112" s="85">
        <v>42968</v>
      </c>
      <c r="H112" s="85" t="s">
        <v>51</v>
      </c>
      <c r="I112" s="107" t="s">
        <v>51</v>
      </c>
      <c r="J112" s="81" t="s">
        <v>2</v>
      </c>
      <c r="K112" s="107" t="s">
        <v>2</v>
      </c>
      <c r="L112" s="107" t="s">
        <v>190</v>
      </c>
      <c r="M112" s="4" t="s">
        <v>2332</v>
      </c>
      <c r="N112" s="111" t="str">
        <f>IF(OR(K112="Untraceable",K112="Incomplete"),"No",IF(K112="Completed","In Progress",""))</f>
        <v>No</v>
      </c>
      <c r="O112" s="107"/>
    </row>
    <row r="113" spans="1:15">
      <c r="A113" s="155"/>
      <c r="B113" s="107"/>
      <c r="C113" s="107"/>
      <c r="D113" s="81" t="str">
        <f>IF(AND(NOT(A112=""),NOT(J112="Untraceable")),"???","")</f>
        <v>???</v>
      </c>
      <c r="E113" s="81"/>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5"/>
      <c r="H113" s="85"/>
      <c r="I113" s="107"/>
      <c r="J113" s="81"/>
      <c r="K113" s="107"/>
      <c r="L113" s="107"/>
      <c r="M113" s="4"/>
      <c r="N113" s="111"/>
      <c r="O113" s="107"/>
    </row>
    <row r="114" spans="1:15">
      <c r="A114" s="153" t="s">
        <v>2333</v>
      </c>
      <c r="B114" s="109" t="s">
        <v>2334</v>
      </c>
      <c r="C114" s="107"/>
      <c r="D114" s="81" t="s">
        <v>187</v>
      </c>
      <c r="E114" s="81" t="s">
        <v>24</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2017-06-28_G-058_MW</v>
      </c>
      <c r="G114" s="85">
        <v>42968</v>
      </c>
      <c r="H114" s="85">
        <v>42968</v>
      </c>
      <c r="I114" s="106">
        <v>42989</v>
      </c>
      <c r="J114" s="81" t="str">
        <f t="shared" ref="J114:J119" si="0">IF(AND(NOT(OR(G114="",G114="Ø")),H114=""),"In Progress",IF(AND(NOT(OR(H114="Ø",H114="")),NOT(OR(G114="Ø",G114=""))),"Completed",IF(AND(NOT(A113=""),NOT(OR(D114="",D114="???")),G114=""),"Waiting",IF(D114="???","Waiting",""))))</f>
        <v>Completed</v>
      </c>
      <c r="K114" s="107" t="str">
        <f>IF(AND(NOT(OR(H114="Ø",H114="")),I114="Split"),"In Progress",IF(AND(NOT(OR(H114="Ø",H114="")),I114="Needs to be Split"),"Waiting",IF(AND(J114="Review",J115="Review"),"Review",IF(OR(AND(J114="Review",J115="Incomplete"),AND(J114="Incomplete",J115="Review")),"Review",IF(OR(AND(J114="Untraceable",J115="Review"),AND(J114="Review",J115="Untraceable")),"Review",IF(OR(AND(J114="Review",J115="Completed"),AND(J114="Completed",J115="Review")),"Review",IF(OR(AND(J114="Other",J115="Review"),AND(J114="Review",J115="Other")),"Review",IF(OR(AND(J114="Other",J115="Incomplete"),AND(J114="Incomplete",J115="Other")),"Review",IF(OR(AND(J114="Other",J115="Untraceable"),AND(J114="Untraceable",J115="Other")),"Review",IF(OR(AND(J114="Other",J115="Completed"),AND(J114="Completed",J115="Other")),"Review",IF(AND(J114="Waiting",J115="Waiting"),"Waiting",IF(OR(AND(J114="Review",J115="Waiting"),AND(J114="Waiting",J115="Review")),"Waiting",IF(OR(AND(J114="Other",J115="Waiting"),AND(J114="Waiting",J115="Other")),"Waiting",IF(OR(AND(J114="Incomplete",J115="Waiting"),AND(J114="Waiting",J115="Incomplete")),"Waiting",IF(OR(AND(J114="Completed",J115="Waiting"),AND(J114="Waiting",J115="Completed")),"Waiting",IF(OR(J114="In Progress",J115="In Progress"),"In Progress",IF(OR(AND(J114="Completed",J115="Untraceable"),AND(J114="Untraceable",J115="Completed")),"Review",IF(OR(AND(J114="Completed",J115="Incomplete"),AND(J114="Incomplete",J115="Completed")),"Review",IF(OR(AND(J114="Incomplete",J115="Untraceable"),AND(J114="Untraceable",J115="Incomplete")),"Untraceable",IF(AND(NOT(OR(H114="Ø",H114="")),NOT(OR(H115="Ø",H115="")),I114=""),"In Progress",IF(AND(J114="Untraceable",J115="Untraceable"),"Untraceable",IF(AND(NOT(OR(H114="Ø",H114="")),NOT(OR(H115="Ø",H115="")),NOT(OR(I114="Ø",I114="",I114="Split",I114="Needs to be Split"))),"Completed",IF(AND(J114="Incomplete",J115="Incomplete"),"Incomplete",IF(AND(J114="Other",J115="Other"),"Review",IF(AND(J114="Untraceable",J115=""),"Untraceable","")))))))))))))))))))))))))</f>
        <v>Completed</v>
      </c>
      <c r="L114" s="107" t="s">
        <v>0</v>
      </c>
      <c r="M114" s="4"/>
      <c r="N114" s="111" t="s">
        <v>25</v>
      </c>
      <c r="O114" s="107" t="s">
        <v>2335</v>
      </c>
    </row>
    <row r="115" spans="1:15">
      <c r="A115" s="155"/>
      <c r="B115" s="107"/>
      <c r="C115" s="107"/>
      <c r="D115" s="81" t="s">
        <v>27</v>
      </c>
      <c r="E115" s="81" t="s">
        <v>1731</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2017-06-28_G-058_GB</v>
      </c>
      <c r="G115" s="85">
        <v>42989</v>
      </c>
      <c r="H115" s="85">
        <v>42990</v>
      </c>
      <c r="I115" s="107"/>
      <c r="J115" s="81" t="str">
        <f t="shared" si="0"/>
        <v>Completed</v>
      </c>
      <c r="K115" s="107"/>
      <c r="L115" s="107"/>
      <c r="M115" s="4" t="s">
        <v>2336</v>
      </c>
      <c r="N115" s="111"/>
      <c r="O115" s="107"/>
    </row>
    <row r="116" spans="1:15">
      <c r="A116" s="153" t="s">
        <v>2337</v>
      </c>
      <c r="B116" s="109" t="s">
        <v>2338</v>
      </c>
      <c r="C116" s="107"/>
      <c r="D116" s="81" t="s">
        <v>161</v>
      </c>
      <c r="E116" s="81" t="s">
        <v>24</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2017-06-28_G-059_BD</v>
      </c>
      <c r="G116" s="85">
        <v>42968</v>
      </c>
      <c r="H116" s="85">
        <v>42969</v>
      </c>
      <c r="I116" s="106">
        <v>42992</v>
      </c>
      <c r="J116" s="81" t="str">
        <f t="shared" si="0"/>
        <v>Completed</v>
      </c>
      <c r="K116" s="107"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Completed</v>
      </c>
      <c r="L116" s="107" t="s">
        <v>0</v>
      </c>
      <c r="M116" s="68" t="s">
        <v>2339</v>
      </c>
      <c r="N116" s="111" t="s">
        <v>25</v>
      </c>
      <c r="O116" s="107" t="s">
        <v>2340</v>
      </c>
    </row>
    <row r="117" spans="1:15">
      <c r="A117" s="155"/>
      <c r="B117" s="107"/>
      <c r="C117" s="107"/>
      <c r="D117" s="81" t="s">
        <v>23</v>
      </c>
      <c r="E117" s="81" t="s">
        <v>1731</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2017-06-28_G-059_CA</v>
      </c>
      <c r="G117" s="85">
        <v>42975</v>
      </c>
      <c r="H117" s="85">
        <v>42975</v>
      </c>
      <c r="I117" s="107"/>
      <c r="J117" s="81" t="str">
        <f t="shared" si="0"/>
        <v>Completed</v>
      </c>
      <c r="K117" s="107"/>
      <c r="L117" s="107"/>
      <c r="M117" s="4" t="s">
        <v>2341</v>
      </c>
      <c r="N117" s="111"/>
      <c r="O117" s="107"/>
    </row>
    <row r="118" spans="1:15">
      <c r="A118" s="153" t="s">
        <v>2342</v>
      </c>
      <c r="B118" s="109" t="s">
        <v>2343</v>
      </c>
      <c r="C118" s="107"/>
      <c r="D118" s="81" t="s">
        <v>187</v>
      </c>
      <c r="E118" s="81" t="s">
        <v>24</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2017-06-28_G-060_MW</v>
      </c>
      <c r="G118" s="85">
        <v>42968</v>
      </c>
      <c r="H118" s="85">
        <v>42969</v>
      </c>
      <c r="I118" s="106">
        <v>42993</v>
      </c>
      <c r="J118" s="81" t="str">
        <f t="shared" si="0"/>
        <v>Completed</v>
      </c>
      <c r="K118" s="107" t="s">
        <v>0</v>
      </c>
      <c r="L118" s="107" t="s">
        <v>0</v>
      </c>
      <c r="M118" s="4"/>
      <c r="N118" s="111" t="s">
        <v>25</v>
      </c>
      <c r="O118" s="107" t="s">
        <v>2344</v>
      </c>
    </row>
    <row r="119" spans="1:15">
      <c r="A119" s="155"/>
      <c r="B119" s="107"/>
      <c r="C119" s="107"/>
      <c r="D119" s="81" t="s">
        <v>32</v>
      </c>
      <c r="E119" s="81" t="s">
        <v>24</v>
      </c>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2017-06-28_G-060_AZ</v>
      </c>
      <c r="G119" s="85">
        <v>42989</v>
      </c>
      <c r="H119" s="85">
        <v>42990</v>
      </c>
      <c r="I119" s="107"/>
      <c r="J119" s="81" t="str">
        <f t="shared" si="0"/>
        <v>Completed</v>
      </c>
      <c r="K119" s="107"/>
      <c r="L119" s="107"/>
      <c r="M119" s="4"/>
      <c r="N119" s="111"/>
      <c r="O119" s="107"/>
    </row>
    <row r="120" spans="1:15">
      <c r="A120" s="153" t="s">
        <v>2345</v>
      </c>
      <c r="B120" s="109" t="s">
        <v>2346</v>
      </c>
      <c r="C120" s="107" t="s">
        <v>2065</v>
      </c>
      <c r="D120" s="81" t="s">
        <v>161</v>
      </c>
      <c r="E120" s="81" t="s">
        <v>24</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2017-06-28_G-061_BD</v>
      </c>
      <c r="G120" s="85">
        <v>42969</v>
      </c>
      <c r="H120" s="85" t="s">
        <v>51</v>
      </c>
      <c r="I120" s="107" t="s">
        <v>51</v>
      </c>
      <c r="J120" s="81" t="s">
        <v>2</v>
      </c>
      <c r="K120" s="107" t="s">
        <v>2</v>
      </c>
      <c r="L120" s="107" t="s">
        <v>190</v>
      </c>
      <c r="M120" s="4" t="s">
        <v>2347</v>
      </c>
      <c r="N120" s="111" t="str">
        <f>IF(OR(K120="Untraceable",K120="Incomplete"),"No",IF(K120="Completed","In Progress",""))</f>
        <v>No</v>
      </c>
      <c r="O120" s="107"/>
    </row>
    <row r="121" spans="1:15">
      <c r="A121" s="155"/>
      <c r="B121" s="107"/>
      <c r="C121" s="107"/>
      <c r="D121" s="81"/>
      <c r="E121" s="81"/>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5"/>
      <c r="H121" s="85"/>
      <c r="I121" s="107"/>
      <c r="J121" s="81"/>
      <c r="K121" s="107"/>
      <c r="L121" s="107"/>
      <c r="M121" s="4"/>
      <c r="N121" s="111"/>
      <c r="O121" s="107"/>
    </row>
    <row r="122" spans="1:15">
      <c r="A122" s="153" t="s">
        <v>2348</v>
      </c>
      <c r="B122" s="109" t="s">
        <v>2349</v>
      </c>
      <c r="C122" s="107" t="s">
        <v>2350</v>
      </c>
      <c r="D122" s="81" t="s">
        <v>161</v>
      </c>
      <c r="E122" s="81" t="s">
        <v>24</v>
      </c>
      <c r="F122" s="7" t="str">
        <f>IF(AND(D122="Amina",OR(E122="Manual",E122="Assisted Manual")),A122&amp;"_AZ",IF(AND(D122="Amina",OR(E122="De-Novo Merge",E122="Assisted Merge")),A122&amp;"_SA_AZ",IF(AND(D122="Perry",OR(E122="Manual",E122="Assisted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2017-06-28_G-062_BD</v>
      </c>
      <c r="G122" s="85">
        <v>42969</v>
      </c>
      <c r="H122" s="85">
        <v>42971</v>
      </c>
      <c r="I122" s="106">
        <v>42991</v>
      </c>
      <c r="J122" s="81" t="s">
        <v>0</v>
      </c>
      <c r="K122" s="107" t="str">
        <f>IF(AND(NOT(OR(H122="Ø",H122="")),I122="Split"),"In Progress",IF(AND(NOT(OR(H122="Ø",H122="")),I122="Needs to be Split"),"Waiting",IF(AND(J122="Review",J123="Review"),"Review",IF(OR(AND(J122="Review",J123="Incomplete"),AND(J122="Incomplete",J123="Review")),"Review",IF(OR(AND(J122="Untraceable",J123="Review"),AND(J122="Review",J123="Untraceable")),"Review",IF(OR(AND(J122="Review",J123="Completed"),AND(J122="Completed",J123="Review")),"Review",IF(OR(AND(J122="Other",J123="Review"),AND(J122="Review",J123="Other")),"Review",IF(OR(AND(J122="Other",J123="Incomplete"),AND(J122="Incomplete",J123="Other")),"Review",IF(OR(AND(J122="Other",J123="Untraceable"),AND(J122="Untraceable",J123="Other")),"Review",IF(OR(AND(J122="Other",J123="Completed"),AND(J122="Completed",J123="Other")),"Review",IF(AND(J122="Waiting",J123="Waiting"),"Waiting",IF(OR(AND(J122="Review",J123="Waiting"),AND(J122="Waiting",J123="Review")),"Waiting",IF(OR(AND(J122="Other",J123="Waiting"),AND(J122="Waiting",J123="Other")),"Waiting",IF(OR(AND(J122="Incomplete",J123="Waiting"),AND(J122="Waiting",J123="Incomplete")),"Waiting",IF(OR(AND(J122="Completed",J123="Waiting"),AND(J122="Waiting",J123="Completed")),"Waiting",IF(OR(J122="In Progress",J123="In Progress"),"In Progress",IF(OR(AND(J122="Completed",J123="Untraceable"),AND(J122="Untraceable",J123="Completed")),"Review",IF(OR(AND(J122="Completed",J123="Incomplete"),AND(J122="Incomplete",J123="Completed")),"Review",IF(OR(AND(J122="Incomplete",J123="Untraceable"),AND(J122="Untraceable",J123="Incomplete")),"Untraceable",IF(AND(NOT(OR(H122="Ø",H122="")),NOT(OR(H123="Ø",H123="")),I122=""),"In Progress",IF(AND(J122="Untraceable",J123="Untraceable"),"Untraceable",IF(AND(NOT(OR(H122="Ø",H122="")),NOT(OR(H123="Ø",H123="")),NOT(OR(I122="Ø",I122="",I122="Split",I122="Needs to be Split"))),"Completed",IF(AND(J122="Incomplete",J123="Incomplete"),"Incomplete",IF(AND(J122="Other",J123="Other"),"Review",IF(AND(J122="Untraceable",J123=""),"Untraceable","")))))))))))))))))))))))))</f>
        <v>Completed</v>
      </c>
      <c r="L122" s="107" t="s">
        <v>0</v>
      </c>
      <c r="M122" s="4" t="s">
        <v>2351</v>
      </c>
      <c r="N122" s="111" t="s">
        <v>25</v>
      </c>
      <c r="O122" s="107" t="s">
        <v>2352</v>
      </c>
    </row>
    <row r="123" spans="1:15">
      <c r="A123" s="155"/>
      <c r="B123" s="107"/>
      <c r="C123" s="107"/>
      <c r="D123" s="81" t="s">
        <v>27</v>
      </c>
      <c r="E123" s="81" t="s">
        <v>1731</v>
      </c>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2017-06-28_G-062_GB</v>
      </c>
      <c r="G123" s="85">
        <v>42990</v>
      </c>
      <c r="H123" s="85">
        <v>42991</v>
      </c>
      <c r="I123" s="107"/>
      <c r="J123" s="81" t="str">
        <f>IF(AND(NOT(OR(G123="",G123="Ø")),H123=""),"In Progress",IF(AND(NOT(OR(H123="Ø",H123="")),NOT(OR(G123="Ø",G123=""))),"Completed",IF(AND(NOT(A122=""),NOT(OR(D123="",D123="???")),G123=""),"Waiting",IF(D123="???","Waiting",""))))</f>
        <v>Completed</v>
      </c>
      <c r="K123" s="107"/>
      <c r="L123" s="107"/>
      <c r="M123" s="4" t="s">
        <v>2353</v>
      </c>
      <c r="N123" s="111"/>
      <c r="O123" s="107"/>
    </row>
    <row r="124" spans="1:15">
      <c r="A124" s="153" t="s">
        <v>2354</v>
      </c>
      <c r="B124" s="109" t="s">
        <v>2355</v>
      </c>
      <c r="C124" s="107"/>
      <c r="D124" s="81" t="s">
        <v>187</v>
      </c>
      <c r="E124" s="81" t="s">
        <v>24</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2017-06-28_G-063_MW</v>
      </c>
      <c r="G124" s="85">
        <v>42969</v>
      </c>
      <c r="H124" s="85">
        <v>42970</v>
      </c>
      <c r="I124" s="106">
        <v>42996</v>
      </c>
      <c r="J124" s="81" t="str">
        <f>IF(AND(NOT(OR(G124="",G124="Ø")),H124=""),"In Progress",IF(AND(NOT(OR(H124="Ø",H124="")),NOT(OR(G124="Ø",G124=""))),"Completed",IF(AND(NOT(A123=""),NOT(OR(D124="",D124="???")),G124=""),"Waiting",IF(D124="???","Waiting",""))))</f>
        <v>Completed</v>
      </c>
      <c r="K124" s="107" t="str">
        <f>IF(AND(NOT(OR(H124="Ø",H124="")),I124="Split"),"In Progress",IF(AND(NOT(OR(H124="Ø",H124="")),I124="Needs to be Split"),"Waiting",IF(AND(J124="Review",J125="Review"),"Review",IF(OR(AND(J124="Review",J125="Incomplete"),AND(J124="Incomplete",J125="Review")),"Review",IF(OR(AND(J124="Untraceable",J125="Review"),AND(J124="Review",J125="Untraceable")),"Review",IF(OR(AND(J124="Review",J125="Completed"),AND(J124="Completed",J125="Review")),"Review",IF(OR(AND(J124="Other",J125="Review"),AND(J124="Review",J125="Other")),"Review",IF(OR(AND(J124="Other",J125="Incomplete"),AND(J124="Incomplete",J125="Other")),"Review",IF(OR(AND(J124="Other",J125="Untraceable"),AND(J124="Untraceable",J125="Other")),"Review",IF(OR(AND(J124="Other",J125="Completed"),AND(J124="Completed",J125="Other")),"Review",IF(AND(J124="Waiting",J125="Waiting"),"Waiting",IF(OR(AND(J124="Review",J125="Waiting"),AND(J124="Waiting",J125="Review")),"Waiting",IF(OR(AND(J124="Other",J125="Waiting"),AND(J124="Waiting",J125="Other")),"Waiting",IF(OR(AND(J124="Incomplete",J125="Waiting"),AND(J124="Waiting",J125="Incomplete")),"Waiting",IF(OR(AND(J124="Completed",J125="Waiting"),AND(J124="Waiting",J125="Completed")),"Waiting",IF(OR(J124="In Progress",J125="In Progress"),"In Progress",IF(OR(AND(J124="Completed",J125="Untraceable"),AND(J124="Untraceable",J125="Completed")),"Review",IF(OR(AND(J124="Completed",J125="Incomplete"),AND(J124="Incomplete",J125="Completed")),"Review",IF(OR(AND(J124="Incomplete",J125="Untraceable"),AND(J124="Untraceable",J125="Incomplete")),"Untraceable",IF(AND(NOT(OR(H124="Ø",H124="")),NOT(OR(H125="Ø",H125="")),I124=""),"In Progress",IF(AND(J124="Untraceable",J125="Untraceable"),"Untraceable",IF(AND(NOT(OR(H124="Ø",H124="")),NOT(OR(H125="Ø",H125="")),NOT(OR(I124="Ø",I124="",I124="Split",I124="Needs to be Split"))),"Completed",IF(AND(J124="Incomplete",J125="Incomplete"),"Incomplete",IF(AND(J124="Other",J125="Other"),"Review",IF(AND(J124="Untraceable",J125=""),"Untraceable","")))))))))))))))))))))))))</f>
        <v>Completed</v>
      </c>
      <c r="L124" s="107" t="s">
        <v>0</v>
      </c>
      <c r="M124" s="4"/>
      <c r="N124" s="111" t="s">
        <v>25</v>
      </c>
      <c r="O124" s="107" t="s">
        <v>2356</v>
      </c>
    </row>
    <row r="125" spans="1:15">
      <c r="A125" s="155"/>
      <c r="B125" s="107"/>
      <c r="C125" s="107"/>
      <c r="D125" s="81" t="s">
        <v>23</v>
      </c>
      <c r="E125" s="81" t="s">
        <v>1404</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2017-06-28_G-063_SA_CA</v>
      </c>
      <c r="G125" s="85">
        <v>42984</v>
      </c>
      <c r="H125" s="85">
        <v>42984</v>
      </c>
      <c r="I125" s="107"/>
      <c r="J125" s="81" t="str">
        <f>IF(AND(NOT(OR(G125="",G125="Ø")),H125=""),"In Progress",IF(AND(NOT(OR(H125="Ø",H125="")),NOT(OR(G125="Ø",G125=""))),"Completed",IF(AND(NOT(A124=""),NOT(OR(D125="",D125="???")),G125=""),"Waiting",IF(D125="???","Waiting",""))))</f>
        <v>Completed</v>
      </c>
      <c r="K125" s="107"/>
      <c r="L125" s="107"/>
      <c r="M125" s="4" t="s">
        <v>2357</v>
      </c>
      <c r="N125" s="111"/>
      <c r="O125" s="107"/>
    </row>
    <row r="126" spans="1:15">
      <c r="A126" s="153" t="s">
        <v>2358</v>
      </c>
      <c r="B126" s="109" t="s">
        <v>2359</v>
      </c>
      <c r="C126" s="107" t="s">
        <v>2065</v>
      </c>
      <c r="D126" s="81" t="s">
        <v>187</v>
      </c>
      <c r="E126" s="81" t="s">
        <v>24</v>
      </c>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2017-06-28_G-064_MW</v>
      </c>
      <c r="G126" s="85">
        <v>42970</v>
      </c>
      <c r="H126" s="85" t="s">
        <v>51</v>
      </c>
      <c r="I126" s="107" t="str">
        <f>IF(AND(NOT(OR(H126="",H126="Ø")),NOT(OR(H127="",H127="Ø"))),"Needs to be Split","")</f>
        <v/>
      </c>
      <c r="J126" s="81" t="s">
        <v>2</v>
      </c>
      <c r="K126" s="107" t="s">
        <v>2</v>
      </c>
      <c r="L126" s="107" t="s">
        <v>190</v>
      </c>
      <c r="M126" s="4"/>
      <c r="N126" s="111" t="s">
        <v>53</v>
      </c>
      <c r="O126" s="107"/>
    </row>
    <row r="127" spans="1:15">
      <c r="A127" s="155"/>
      <c r="B127" s="107"/>
      <c r="C127" s="107"/>
      <c r="D127" s="81"/>
      <c r="E127" s="81"/>
      <c r="F127" s="7" t="str">
        <f>IF(AND(D127="Amina",OR(E127="Manual",E127="Assisted Manual")),A127&amp;"_AZ",IF(AND(D127="Amina",OR(E127="De-Novo Merge",E127="Assisted Merge")),A127&amp;"_SA_AZ",IF(AND(D127="Perry",OR(E127="Manual",E127="Assisted Manual")),A127&amp;"_PB",IF(AND(D127="Perry",OR(E127="De-Novo Merge",E127="Assisted Merge")),A127&amp;"_SA_PB",IF(AND(D127="Gina",OR(E127="Manual",E127="Assisted Manual")),A127&amp;"_GB",IF(AND(D127="Gina",OR(E127="De-Novo Merge",E127="Assisted Merge")),A127&amp;"_SA_GB",IF(AND(D127="Cameron",OR(E127="Manual",E127="Assisted Manual")),A127&amp;"_CA",IF(AND(D127="Cameron",OR(E127="De-Novo Merge",E127="Assisted Merge")),A127&amp;"_SA_CA",IF(AND(D127="Bruno",OR(E127="Manual",E127="Assisted Manual")),A127&amp;"_BD",IF(AND(D127="Bruno",OR(E127="De-Novo Merge",E127="Assisted Merge")),A127&amp;"_SA_BD",IF(AND(D127="Daniel",OR(E127="Manual",E127="Assisted Manual")),A127&amp;"_DR",IF(AND(D127="Daniel",OR(E127="De-Novo Merge",E127="Assisted Merge")),A127&amp;"_SA_DR",IF(AND(D127="Monet",OR(E127="Manual",E127="Assisted Manual")),A127&amp;"_MW",IF(AND(D127="Monet",OR(E127="De-Novo Merge",E127="Assisted Merge")),A127&amp;"_SA_MW",""))))))))))))))</f>
        <v/>
      </c>
      <c r="G127" s="85"/>
      <c r="H127" s="85"/>
      <c r="I127" s="107"/>
      <c r="J127" s="81"/>
      <c r="K127" s="107"/>
      <c r="L127" s="107"/>
      <c r="M127" s="4" t="s">
        <v>2359</v>
      </c>
      <c r="N127" s="111"/>
      <c r="O127" s="107"/>
    </row>
    <row r="128" spans="1:15">
      <c r="A128" s="153" t="s">
        <v>2360</v>
      </c>
      <c r="B128" s="109" t="s">
        <v>2361</v>
      </c>
      <c r="C128" s="107" t="s">
        <v>2065</v>
      </c>
      <c r="D128" s="81" t="s">
        <v>32</v>
      </c>
      <c r="E128" s="81" t="s">
        <v>24</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2017-06-28_G-065_AZ</v>
      </c>
      <c r="G128" s="85">
        <v>42971</v>
      </c>
      <c r="H128" s="85" t="s">
        <v>51</v>
      </c>
      <c r="I128" s="107" t="s">
        <v>51</v>
      </c>
      <c r="J128" s="81" t="s">
        <v>2</v>
      </c>
      <c r="K128" s="107" t="s">
        <v>2</v>
      </c>
      <c r="L128" s="107" t="s">
        <v>190</v>
      </c>
      <c r="M128" s="4" t="s">
        <v>2362</v>
      </c>
      <c r="N128" s="111" t="str">
        <f>IF(OR(K128="Untraceable",K128="Incomplete"),"No",IF(K128="Completed","In Progress",""))</f>
        <v>No</v>
      </c>
      <c r="O128" s="107"/>
    </row>
    <row r="129" spans="1:15">
      <c r="A129" s="155"/>
      <c r="B129" s="107"/>
      <c r="C129" s="107"/>
      <c r="D129" s="81"/>
      <c r="E129" s="81"/>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5"/>
      <c r="H129" s="85"/>
      <c r="I129" s="107"/>
      <c r="J129" s="81" t="str">
        <f>IF(AND(NOT(OR(G129="",G129="Ø")),H129=""),"In Progress",IF(AND(NOT(OR(H129="Ø",H129="")),NOT(OR(G129="Ø",G129=""))),"Completed",IF(AND(NOT(A128=""),NOT(OR(D129="",D129="???")),G129=""),"Waiting",IF(D129="???","Waiting",""))))</f>
        <v/>
      </c>
      <c r="K129" s="107"/>
      <c r="L129" s="107"/>
      <c r="M129" s="4"/>
      <c r="N129" s="111"/>
      <c r="O129" s="107"/>
    </row>
    <row r="130" spans="1:15">
      <c r="A130" s="153" t="s">
        <v>2363</v>
      </c>
      <c r="B130" s="109" t="s">
        <v>2364</v>
      </c>
      <c r="C130" s="107" t="s">
        <v>2065</v>
      </c>
      <c r="D130" s="81" t="s">
        <v>187</v>
      </c>
      <c r="E130" s="81" t="s">
        <v>24</v>
      </c>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2017-06-28_G-066_MW</v>
      </c>
      <c r="G130" s="85">
        <v>42971</v>
      </c>
      <c r="H130" s="85">
        <v>42972</v>
      </c>
      <c r="I130" s="106" t="s">
        <v>51</v>
      </c>
      <c r="J130" s="81" t="s">
        <v>3</v>
      </c>
      <c r="K130" s="107" t="s">
        <v>1</v>
      </c>
      <c r="L130" s="107" t="s">
        <v>1</v>
      </c>
      <c r="M130" s="4" t="s">
        <v>2365</v>
      </c>
      <c r="N130" s="111" t="s">
        <v>53</v>
      </c>
      <c r="O130" s="107"/>
    </row>
    <row r="131" spans="1:15">
      <c r="A131" s="155"/>
      <c r="B131" s="107"/>
      <c r="C131" s="107"/>
      <c r="D131" s="81" t="s">
        <v>113</v>
      </c>
      <c r="E131" s="81" t="s">
        <v>1404</v>
      </c>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2017-06-28_G-066_SA_DR</v>
      </c>
      <c r="G131" s="85">
        <v>42978</v>
      </c>
      <c r="H131" s="85">
        <v>42984</v>
      </c>
      <c r="I131" s="107"/>
      <c r="J131" s="81" t="s">
        <v>3</v>
      </c>
      <c r="K131" s="107"/>
      <c r="L131" s="107"/>
      <c r="M131" s="4" t="s">
        <v>2366</v>
      </c>
      <c r="N131" s="111"/>
      <c r="O131" s="107"/>
    </row>
    <row r="132" spans="1:15">
      <c r="A132" s="153" t="s">
        <v>2367</v>
      </c>
      <c r="B132" s="109" t="s">
        <v>2368</v>
      </c>
      <c r="C132" s="107"/>
      <c r="D132" s="81" t="s">
        <v>161</v>
      </c>
      <c r="E132" s="81"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2017-06-28_G-067_BD</v>
      </c>
      <c r="G132" s="85">
        <v>42971</v>
      </c>
      <c r="H132" s="85">
        <v>42972</v>
      </c>
      <c r="I132" s="106">
        <v>42993</v>
      </c>
      <c r="J132" s="81" t="str">
        <f t="shared" ref="J132:J137" si="1">IF(AND(NOT(OR(G132="",G132="Ø")),H132=""),"In Progress",IF(AND(NOT(OR(H132="Ø",H132="")),NOT(OR(G132="Ø",G132=""))),"Completed",IF(AND(NOT(A131=""),NOT(OR(D132="",D132="???")),G132=""),"Waiting",IF(D132="???","Waiting",""))))</f>
        <v>Completed</v>
      </c>
      <c r="K132" s="107" t="str">
        <f>IF(AND(NOT(OR(H132="Ø",H132="")),I132="Split"),"In Progress",IF(AND(NOT(OR(H132="Ø",H132="")),I132="Needs to be Split"),"Waiting",IF(AND(J132="Review",J133="Review"),"Review",IF(OR(AND(J132="Review",J133="Incomplete"),AND(J132="Incomplete",J133="Review")),"Review",IF(OR(AND(J132="Untraceable",J133="Review"),AND(J132="Review",J133="Untraceable")),"Review",IF(OR(AND(J132="Review",J133="Completed"),AND(J132="Completed",J133="Review")),"Review",IF(OR(AND(J132="Other",J133="Review"),AND(J132="Review",J133="Other")),"Review",IF(OR(AND(J132="Other",J133="Incomplete"),AND(J132="Incomplete",J133="Other")),"Review",IF(OR(AND(J132="Other",J133="Untraceable"),AND(J132="Untraceable",J133="Other")),"Review",IF(OR(AND(J132="Other",J133="Completed"),AND(J132="Completed",J133="Other")),"Review",IF(AND(J132="Waiting",J133="Waiting"),"Waiting",IF(OR(AND(J132="Review",J133="Waiting"),AND(J132="Waiting",J133="Review")),"Waiting",IF(OR(AND(J132="Other",J133="Waiting"),AND(J132="Waiting",J133="Other")),"Waiting",IF(OR(AND(J132="Incomplete",J133="Waiting"),AND(J132="Waiting",J133="Incomplete")),"Waiting",IF(OR(AND(J132="Completed",J133="Waiting"),AND(J132="Waiting",J133="Completed")),"Waiting",IF(OR(J132="In Progress",J133="In Progress"),"In Progress",IF(OR(AND(J132="Completed",J133="Untraceable"),AND(J132="Untraceable",J133="Completed")),"Review",IF(OR(AND(J132="Completed",J133="Incomplete"),AND(J132="Incomplete",J133="Completed")),"Review",IF(OR(AND(J132="Incomplete",J133="Untraceable"),AND(J132="Untraceable",J133="Incomplete")),"Untraceable",IF(AND(NOT(OR(H132="Ø",H132="")),NOT(OR(H133="Ø",H133="")),I132=""),"In Progress",IF(AND(J132="Untraceable",J133="Untraceable"),"Untraceable",IF(AND(NOT(OR(H132="Ø",H132="")),NOT(OR(H133="Ø",H133="")),NOT(OR(I132="Ø",I132="",I132="Split",I132="Needs to be Split"))),"Completed",IF(AND(J132="Incomplete",J133="Incomplete"),"Incomplete",IF(AND(J132="Other",J133="Other"),"Review",IF(AND(J132="Untraceable",J133=""),"Untraceable","")))))))))))))))))))))))))</f>
        <v>Completed</v>
      </c>
      <c r="L132" s="107" t="s">
        <v>0</v>
      </c>
      <c r="M132" s="68" t="s">
        <v>2369</v>
      </c>
      <c r="N132" s="111" t="s">
        <v>25</v>
      </c>
      <c r="O132" s="107" t="s">
        <v>2370</v>
      </c>
    </row>
    <row r="133" spans="1:15">
      <c r="A133" s="155"/>
      <c r="B133" s="107"/>
      <c r="C133" s="107"/>
      <c r="D133" s="81" t="s">
        <v>23</v>
      </c>
      <c r="E133" s="81" t="s">
        <v>1404</v>
      </c>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2017-06-28_G-067_SA_CA</v>
      </c>
      <c r="G133" s="85">
        <v>42983</v>
      </c>
      <c r="H133" s="85">
        <v>42985</v>
      </c>
      <c r="I133" s="107"/>
      <c r="J133" s="81" t="str">
        <f t="shared" si="1"/>
        <v>Completed</v>
      </c>
      <c r="K133" s="107"/>
      <c r="L133" s="107"/>
      <c r="M133" s="4" t="s">
        <v>2371</v>
      </c>
      <c r="N133" s="111"/>
      <c r="O133" s="107"/>
    </row>
    <row r="134" spans="1:15">
      <c r="A134" s="153" t="s">
        <v>2372</v>
      </c>
      <c r="B134" s="109" t="s">
        <v>2373</v>
      </c>
      <c r="C134" s="107"/>
      <c r="D134" s="81" t="s">
        <v>187</v>
      </c>
      <c r="E134" s="81"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2017-06-28_G-068_MW</v>
      </c>
      <c r="G134" s="85">
        <v>42972</v>
      </c>
      <c r="H134" s="85">
        <v>42972</v>
      </c>
      <c r="I134" s="106">
        <v>42996</v>
      </c>
      <c r="J134" s="81" t="str">
        <f t="shared" si="1"/>
        <v>Completed</v>
      </c>
      <c r="K134" s="107" t="str">
        <f>IF(AND(NOT(OR(H134="Ø",H134="")),I134="Split"),"In Progress",IF(AND(NOT(OR(H134="Ø",H134="")),I134="Needs to be Split"),"Waiting",IF(AND(J134="Review",J135="Review"),"Review",IF(OR(AND(J134="Review",J135="Incomplete"),AND(J134="Incomplete",J135="Review")),"Review",IF(OR(AND(J134="Untraceable",J135="Review"),AND(J134="Review",J135="Untraceable")),"Review",IF(OR(AND(J134="Review",J135="Completed"),AND(J134="Completed",J135="Review")),"Review",IF(OR(AND(J134="Other",J135="Review"),AND(J134="Review",J135="Other")),"Review",IF(OR(AND(J134="Other",J135="Incomplete"),AND(J134="Incomplete",J135="Other")),"Review",IF(OR(AND(J134="Other",J135="Untraceable"),AND(J134="Untraceable",J135="Other")),"Review",IF(OR(AND(J134="Other",J135="Completed"),AND(J134="Completed",J135="Other")),"Review",IF(AND(J134="Waiting",J135="Waiting"),"Waiting",IF(OR(AND(J134="Review",J135="Waiting"),AND(J134="Waiting",J135="Review")),"Waiting",IF(OR(AND(J134="Other",J135="Waiting"),AND(J134="Waiting",J135="Other")),"Waiting",IF(OR(AND(J134="Incomplete",J135="Waiting"),AND(J134="Waiting",J135="Incomplete")),"Waiting",IF(OR(AND(J134="Completed",J135="Waiting"),AND(J134="Waiting",J135="Completed")),"Waiting",IF(OR(J134="In Progress",J135="In Progress"),"In Progress",IF(OR(AND(J134="Completed",J135="Untraceable"),AND(J134="Untraceable",J135="Completed")),"Review",IF(OR(AND(J134="Completed",J135="Incomplete"),AND(J134="Incomplete",J135="Completed")),"Review",IF(OR(AND(J134="Incomplete",J135="Untraceable"),AND(J134="Untraceable",J135="Incomplete")),"Untraceable",IF(AND(NOT(OR(H134="Ø",H134="")),NOT(OR(H135="Ø",H135="")),I134=""),"In Progress",IF(AND(J134="Untraceable",J135="Untraceable"),"Untraceable",IF(AND(NOT(OR(H134="Ø",H134="")),NOT(OR(H135="Ø",H135="")),NOT(OR(I134="Ø",I134="",I134="Split",I134="Needs to be Split"))),"Completed",IF(AND(J134="Incomplete",J135="Incomplete"),"Incomplete",IF(AND(J134="Other",J135="Other"),"Review",IF(AND(J134="Untraceable",J135=""),"Untraceable","")))))))))))))))))))))))))</f>
        <v>Completed</v>
      </c>
      <c r="L134" s="107" t="s">
        <v>0</v>
      </c>
      <c r="M134" s="4"/>
      <c r="N134" s="111" t="s">
        <v>25</v>
      </c>
      <c r="O134" s="107" t="s">
        <v>2374</v>
      </c>
    </row>
    <row r="135" spans="1:15">
      <c r="A135" s="155"/>
      <c r="B135" s="107"/>
      <c r="C135" s="107"/>
      <c r="D135" s="81" t="s">
        <v>113</v>
      </c>
      <c r="E135" s="81" t="s">
        <v>1404</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2017-06-28_G-068_SA_DR</v>
      </c>
      <c r="G135" s="85">
        <v>42984</v>
      </c>
      <c r="H135" s="85">
        <v>42984</v>
      </c>
      <c r="I135" s="107"/>
      <c r="J135" s="81" t="str">
        <f t="shared" si="1"/>
        <v>Completed</v>
      </c>
      <c r="K135" s="107"/>
      <c r="L135" s="107"/>
      <c r="M135" t="s">
        <v>2375</v>
      </c>
      <c r="N135" s="111"/>
      <c r="O135" s="107"/>
    </row>
    <row r="136" spans="1:15">
      <c r="A136" s="153" t="s">
        <v>2376</v>
      </c>
      <c r="B136" s="109" t="s">
        <v>2377</v>
      </c>
      <c r="C136" s="107"/>
      <c r="D136" s="81" t="s">
        <v>32</v>
      </c>
      <c r="E136" s="81" t="s">
        <v>24</v>
      </c>
      <c r="F136" s="7" t="str">
        <f>IF(AND(D136="Amina",OR(E136="Manual",E136="Assisted Manual")),A136&amp;"_AZ",IF(AND(D136="Amina",OR(E136="De-Novo Merge",E136="Assisted Merge")),A136&amp;"_SA_AZ",IF(AND(D136="Perry",OR(E136="Manual",E136="Assisted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2017-06-28_G-069_AZ</v>
      </c>
      <c r="G136" s="85">
        <v>42971</v>
      </c>
      <c r="H136" s="85">
        <v>42972</v>
      </c>
      <c r="I136" s="106">
        <v>42993</v>
      </c>
      <c r="J136" s="81" t="str">
        <f t="shared" si="1"/>
        <v>Completed</v>
      </c>
      <c r="K136" s="107" t="str">
        <f>IF(AND(NOT(OR(H136="Ø",H136="")),I136="Split"),"In Progress",IF(AND(NOT(OR(H136="Ø",H136="")),I136="Needs to be Split"),"Waiting",IF(AND(J136="Review",J137="Review"),"Review",IF(OR(AND(J136="Review",J137="Incomplete"),AND(J136="Incomplete",J137="Review")),"Review",IF(OR(AND(J136="Untraceable",J137="Review"),AND(J136="Review",J137="Untraceable")),"Review",IF(OR(AND(J136="Review",J137="Completed"),AND(J136="Completed",J137="Review")),"Review",IF(OR(AND(J136="Other",J137="Review"),AND(J136="Review",J137="Other")),"Review",IF(OR(AND(J136="Other",J137="Incomplete"),AND(J136="Incomplete",J137="Other")),"Review",IF(OR(AND(J136="Other",J137="Untraceable"),AND(J136="Untraceable",J137="Other")),"Review",IF(OR(AND(J136="Other",J137="Completed"),AND(J136="Completed",J137="Other")),"Review",IF(AND(J136="Waiting",J137="Waiting"),"Waiting",IF(OR(AND(J136="Review",J137="Waiting"),AND(J136="Waiting",J137="Review")),"Waiting",IF(OR(AND(J136="Other",J137="Waiting"),AND(J136="Waiting",J137="Other")),"Waiting",IF(OR(AND(J136="Incomplete",J137="Waiting"),AND(J136="Waiting",J137="Incomplete")),"Waiting",IF(OR(AND(J136="Completed",J137="Waiting"),AND(J136="Waiting",J137="Completed")),"Waiting",IF(OR(J136="In Progress",J137="In Progress"),"In Progress",IF(OR(AND(J136="Completed",J137="Untraceable"),AND(J136="Untraceable",J137="Completed")),"Review",IF(OR(AND(J136="Completed",J137="Incomplete"),AND(J136="Incomplete",J137="Completed")),"Review",IF(OR(AND(J136="Incomplete",J137="Untraceable"),AND(J136="Untraceable",J137="Incomplete")),"Untraceable",IF(AND(NOT(OR(H136="Ø",H136="")),NOT(OR(H137="Ø",H137="")),I136=""),"In Progress",IF(AND(J136="Untraceable",J137="Untraceable"),"Untraceable",IF(AND(NOT(OR(H136="Ø",H136="")),NOT(OR(H137="Ø",H137="")),NOT(OR(I136="Ø",I136="",I136="Split",I136="Needs to be Split"))),"Completed",IF(AND(J136="Incomplete",J137="Incomplete"),"Incomplete",IF(AND(J136="Other",J137="Other"),"Review",IF(AND(J136="Untraceable",J137=""),"Untraceable","")))))))))))))))))))))))))</f>
        <v>Completed</v>
      </c>
      <c r="L136" s="107" t="s">
        <v>0</v>
      </c>
      <c r="M136" s="4"/>
      <c r="N136" s="111" t="s">
        <v>25</v>
      </c>
      <c r="O136" s="107" t="s">
        <v>2378</v>
      </c>
    </row>
    <row r="137" spans="1:15">
      <c r="A137" s="155"/>
      <c r="B137" s="107"/>
      <c r="C137" s="107"/>
      <c r="D137" s="81" t="s">
        <v>187</v>
      </c>
      <c r="E137" s="81" t="s">
        <v>1731</v>
      </c>
      <c r="F137" s="7" t="str">
        <f>IF(AND(D137="Amina",OR(E137="Manual",E137="Assisted Manual")),A136&amp;"_AZ",IF(AND(D137="Amina",OR(E137="De-Novo Merge",E137="Assisted Merge")),A136&amp;"_SA_AZ",IF(AND(D137="Perry",OR(E137="Manual",E137="Assisted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2017-06-28_G-069_MW</v>
      </c>
      <c r="G137" s="85">
        <v>42976</v>
      </c>
      <c r="H137" s="85">
        <v>42976</v>
      </c>
      <c r="I137" s="107"/>
      <c r="J137" s="81" t="str">
        <f t="shared" si="1"/>
        <v>Completed</v>
      </c>
      <c r="K137" s="107"/>
      <c r="L137" s="107"/>
      <c r="M137" s="4"/>
      <c r="N137" s="111"/>
      <c r="O137" s="107"/>
    </row>
    <row r="138" spans="1:15">
      <c r="A138" s="153" t="s">
        <v>2379</v>
      </c>
      <c r="B138" s="109" t="s">
        <v>2380</v>
      </c>
      <c r="C138" s="107"/>
      <c r="D138" s="81" t="s">
        <v>187</v>
      </c>
      <c r="E138" s="81"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2017-06-28_G-070_MW</v>
      </c>
      <c r="G138" s="85">
        <v>42972</v>
      </c>
      <c r="H138" s="85">
        <v>42997</v>
      </c>
      <c r="I138" s="106">
        <v>42999</v>
      </c>
      <c r="J138" s="81" t="s">
        <v>0</v>
      </c>
      <c r="K138" s="107" t="str">
        <f>IF(AND(NOT(OR(H138="Ø",H138="")),I138="Split"),"In Progress",IF(AND(NOT(OR(H138="Ø",H138="")),I138="Needs to be Split"),"Waiting",IF(AND(J138="Review",J139="Review"),"Review",IF(OR(AND(J138="Review",J139="Incomplete"),AND(J138="Incomplete",J139="Review")),"Review",IF(OR(AND(J138="Untraceable",J139="Review"),AND(J138="Review",J139="Untraceable")),"Review",IF(OR(AND(J138="Review",J139="Completed"),AND(J138="Completed",J139="Review")),"Review",IF(OR(AND(J138="Other",J139="Review"),AND(J138="Review",J139="Other")),"Review",IF(OR(AND(J138="Other",J139="Incomplete"),AND(J138="Incomplete",J139="Other")),"Review",IF(OR(AND(J138="Other",J139="Untraceable"),AND(J138="Untraceable",J139="Other")),"Review",IF(OR(AND(J138="Other",J139="Completed"),AND(J138="Completed",J139="Other")),"Review",IF(AND(J138="Waiting",J139="Waiting"),"Waiting",IF(OR(AND(J138="Review",J139="Waiting"),AND(J138="Waiting",J139="Review")),"Waiting",IF(OR(AND(J138="Other",J139="Waiting"),AND(J138="Waiting",J139="Other")),"Waiting",IF(OR(AND(J138="Incomplete",J139="Waiting"),AND(J138="Waiting",J139="Incomplete")),"Waiting",IF(OR(AND(J138="Completed",J139="Waiting"),AND(J138="Waiting",J139="Completed")),"Waiting",IF(OR(J138="In Progress",J139="In Progress"),"In Progress",IF(OR(AND(J138="Completed",J139="Untraceable"),AND(J138="Untraceable",J139="Completed")),"Review",IF(OR(AND(J138="Completed",J139="Incomplete"),AND(J138="Incomplete",J139="Completed")),"Review",IF(OR(AND(J138="Incomplete",J139="Untraceable"),AND(J138="Untraceable",J139="Incomplete")),"Untraceable",IF(AND(NOT(OR(H138="Ø",H138="")),NOT(OR(H139="Ø",H139="")),I138=""),"In Progress",IF(AND(J138="Untraceable",J139="Untraceable"),"Untraceable",IF(AND(NOT(OR(H138="Ø",H138="")),NOT(OR(H139="Ø",H139="")),NOT(OR(I138="Ø",I138="",I138="Split",I138="Needs to be Split"))),"Completed",IF(AND(J138="Incomplete",J139="Incomplete"),"Incomplete",IF(AND(J138="Other",J139="Other"),"Review",IF(AND(J138="Untraceable",J139=""),"Untraceable","")))))))))))))))))))))))))</f>
        <v>Completed</v>
      </c>
      <c r="L138" s="107" t="s">
        <v>0</v>
      </c>
      <c r="N138" s="111" t="s">
        <v>25</v>
      </c>
      <c r="O138" s="160" t="s">
        <v>2381</v>
      </c>
    </row>
    <row r="139" spans="1:15">
      <c r="A139" s="155"/>
      <c r="B139" s="107"/>
      <c r="C139" s="107"/>
      <c r="D139" s="81" t="s">
        <v>113</v>
      </c>
      <c r="E139" s="81" t="s">
        <v>1404</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2017-06-28_G-070_SA_DR</v>
      </c>
      <c r="G139" s="85">
        <v>42984</v>
      </c>
      <c r="H139" s="85">
        <v>42997</v>
      </c>
      <c r="I139" s="107"/>
      <c r="J139" s="81" t="str">
        <f>IF(AND(NOT(OR(G139="",G139="Ø")),H139=""),"In Progress",IF(AND(NOT(OR(H139="Ø",H139="")),NOT(OR(G139="Ø",G139=""))),"Completed",IF(AND(NOT(A138=""),NOT(OR(D139="",D139="???")),G139=""),"Waiting",IF(D139="???","Waiting",""))))</f>
        <v>Completed</v>
      </c>
      <c r="K139" s="107"/>
      <c r="L139" s="107"/>
      <c r="N139" s="111"/>
      <c r="O139" s="161"/>
    </row>
    <row r="140" spans="1:15">
      <c r="A140" s="153" t="s">
        <v>2382</v>
      </c>
      <c r="B140" s="109" t="s">
        <v>2383</v>
      </c>
      <c r="C140" s="107" t="s">
        <v>1167</v>
      </c>
      <c r="D140" s="81" t="s">
        <v>161</v>
      </c>
      <c r="E140" s="81"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2017-06-28_G-071_BD</v>
      </c>
      <c r="G140" s="85">
        <v>42972</v>
      </c>
      <c r="H140" s="85" t="s">
        <v>51</v>
      </c>
      <c r="I140" s="107" t="s">
        <v>51</v>
      </c>
      <c r="J140" s="81" t="s">
        <v>2</v>
      </c>
      <c r="K140" s="107" t="s">
        <v>2</v>
      </c>
      <c r="L140" s="107" t="s">
        <v>190</v>
      </c>
      <c r="M140" s="4" t="s">
        <v>2384</v>
      </c>
      <c r="N140" s="111" t="str">
        <f>IF(OR(K140="Untraceable",K140="Incomplete"),"No",IF(K140="Completed","In Progress",""))</f>
        <v>No</v>
      </c>
      <c r="O140" s="107"/>
    </row>
    <row r="141" spans="1:15">
      <c r="A141" s="155"/>
      <c r="B141" s="107"/>
      <c r="C141" s="107"/>
      <c r="D141" s="81" t="str">
        <f>IF(AND(NOT(A140=""),NOT(J140="Untraceable")),"???","")</f>
        <v>???</v>
      </c>
      <c r="E141" s="81"/>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
      </c>
      <c r="G141" s="85"/>
      <c r="H141" s="85"/>
      <c r="I141" s="107"/>
      <c r="J141" s="81"/>
      <c r="K141" s="107"/>
      <c r="L141" s="107"/>
      <c r="M141" s="4"/>
      <c r="N141" s="111"/>
      <c r="O141" s="107"/>
    </row>
    <row r="142" spans="1:15">
      <c r="A142" s="153" t="s">
        <v>2385</v>
      </c>
      <c r="B142" s="109" t="s">
        <v>2386</v>
      </c>
      <c r="C142" s="107"/>
      <c r="D142" s="81" t="s">
        <v>161</v>
      </c>
      <c r="E142" s="81" t="s">
        <v>24</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2017-06-28_G-072_BD</v>
      </c>
      <c r="G142" s="85">
        <v>42972</v>
      </c>
      <c r="H142" s="85">
        <v>42976</v>
      </c>
      <c r="I142" s="106">
        <v>42997</v>
      </c>
      <c r="J142" s="81" t="s">
        <v>0</v>
      </c>
      <c r="K142" s="107" t="str">
        <f>IF(AND(NOT(OR(H142="Ø",H142="")),I142="Split"),"In Progress",IF(AND(NOT(OR(H142="Ø",H142="")),I142="Needs to be Split"),"Waiting",IF(AND(J142="Review",J143="Review"),"Review",IF(OR(AND(J142="Review",J143="Incomplete"),AND(J142="Incomplete",J143="Review")),"Review",IF(OR(AND(J142="Untraceable",J143="Review"),AND(J142="Review",J143="Untraceable")),"Review",IF(OR(AND(J142="Review",J143="Completed"),AND(J142="Completed",J143="Review")),"Review",IF(OR(AND(J142="Other",J143="Review"),AND(J142="Review",J143="Other")),"Review",IF(OR(AND(J142="Other",J143="Incomplete"),AND(J142="Incomplete",J143="Other")),"Review",IF(OR(AND(J142="Other",J143="Untraceable"),AND(J142="Untraceable",J143="Other")),"Review",IF(OR(AND(J142="Other",J143="Completed"),AND(J142="Completed",J143="Other")),"Review",IF(AND(J142="Waiting",J143="Waiting"),"Waiting",IF(OR(AND(J142="Review",J143="Waiting"),AND(J142="Waiting",J143="Review")),"Waiting",IF(OR(AND(J142="Other",J143="Waiting"),AND(J142="Waiting",J143="Other")),"Waiting",IF(OR(AND(J142="Incomplete",J143="Waiting"),AND(J142="Waiting",J143="Incomplete")),"Waiting",IF(OR(AND(J142="Completed",J143="Waiting"),AND(J142="Waiting",J143="Completed")),"Waiting",IF(OR(J142="In Progress",J143="In Progress"),"In Progress",IF(OR(AND(J142="Completed",J143="Untraceable"),AND(J142="Untraceable",J143="Completed")),"Review",IF(OR(AND(J142="Completed",J143="Incomplete"),AND(J142="Incomplete",J143="Completed")),"Review",IF(OR(AND(J142="Incomplete",J143="Untraceable"),AND(J142="Untraceable",J143="Incomplete")),"Untraceable",IF(AND(NOT(OR(H142="Ø",H142="")),NOT(OR(H143="Ø",H143="")),I142=""),"In Progress",IF(AND(J142="Untraceable",J143="Untraceable"),"Untraceable",IF(AND(NOT(OR(H142="Ø",H142="")),NOT(OR(H143="Ø",H143="")),NOT(OR(I142="Ø",I142="",I142="Split",I142="Needs to be Split"))),"Completed",IF(AND(J142="Incomplete",J143="Incomplete"),"Incomplete",IF(AND(J142="Other",J143="Other"),"Review",IF(AND(J142="Untraceable",J143=""),"Untraceable","")))))))))))))))))))))))))</f>
        <v>Completed</v>
      </c>
      <c r="L142" s="107" t="s">
        <v>0</v>
      </c>
      <c r="M142" s="4" t="s">
        <v>2351</v>
      </c>
      <c r="N142" s="111" t="s">
        <v>25</v>
      </c>
      <c r="O142" s="107" t="s">
        <v>2387</v>
      </c>
    </row>
    <row r="143" spans="1:15">
      <c r="A143" s="155"/>
      <c r="B143" s="107"/>
      <c r="C143" s="107"/>
      <c r="D143" s="81" t="s">
        <v>113</v>
      </c>
      <c r="E143" s="81" t="s">
        <v>1404</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2017-06-28_G-072_SA_DR</v>
      </c>
      <c r="G143" s="85">
        <v>42993</v>
      </c>
      <c r="H143" s="85">
        <v>42997</v>
      </c>
      <c r="I143" s="107"/>
      <c r="J143" s="81" t="str">
        <f>IF(AND(NOT(OR(G143="",G143="Ø")),H143=""),"In Progress",IF(AND(NOT(OR(H143="Ø",H143="")),NOT(OR(G143="Ø",G143=""))),"Completed",IF(AND(NOT(A142=""),NOT(OR(D143="",D143="???")),G143=""),"Waiting",IF(D143="???","Waiting",""))))</f>
        <v>Completed</v>
      </c>
      <c r="K143" s="107"/>
      <c r="L143" s="107"/>
      <c r="M143" s="4"/>
      <c r="N143" s="111"/>
      <c r="O143" s="107"/>
    </row>
    <row r="144" spans="1:15">
      <c r="A144" s="153" t="s">
        <v>2388</v>
      </c>
      <c r="B144" s="109" t="s">
        <v>2389</v>
      </c>
      <c r="C144" s="107" t="s">
        <v>2065</v>
      </c>
      <c r="D144" s="81" t="s">
        <v>187</v>
      </c>
      <c r="E144" s="81" t="s">
        <v>24</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2017-06-28_G-073_MW</v>
      </c>
      <c r="G144" s="85">
        <v>42975</v>
      </c>
      <c r="H144" s="85">
        <v>42975</v>
      </c>
      <c r="I144" s="107" t="s">
        <v>51</v>
      </c>
      <c r="J144" s="81" t="str">
        <f>IF(AND(NOT(OR(G144="",G144="Ø")),H144=""),"In Progress",IF(AND(NOT(OR(H144="Ø",H144="")),NOT(OR(G144="Ø",G144=""))),"Completed",IF(AND(NOT(A143=""),NOT(OR(D144="",D144="???")),G144=""),"Waiting",IF(D144="???","Waiting",""))))</f>
        <v>Completed</v>
      </c>
      <c r="K144" s="107" t="s">
        <v>1</v>
      </c>
      <c r="L144" s="107" t="str">
        <f>IF(OR(K144="Untraceable"),"Ignore",IF(OR(K144="Incomplete",K144="Completed"),"Waiting",IF(OR(K144="Waiting",K144="In Progress",K144="Review",K144="Other"),"HOLD","")))</f>
        <v>Ignore</v>
      </c>
      <c r="M144" s="4" t="s">
        <v>2390</v>
      </c>
      <c r="N144" s="111" t="str">
        <f>IF(OR(K144="Untraceable",K144="Incomplete"),"No",IF(K144="Completed","In Progress",""))</f>
        <v>No</v>
      </c>
      <c r="O144" s="107"/>
    </row>
    <row r="145" spans="1:15">
      <c r="A145" s="155"/>
      <c r="B145" s="107"/>
      <c r="C145" s="107"/>
      <c r="D145" s="81" t="s">
        <v>161</v>
      </c>
      <c r="E145" s="81"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2017-06-28_G-073_BD</v>
      </c>
      <c r="G145" s="85">
        <v>42992</v>
      </c>
      <c r="H145" s="85" t="s">
        <v>51</v>
      </c>
      <c r="I145" s="107"/>
      <c r="J145" s="81" t="s">
        <v>1</v>
      </c>
      <c r="K145" s="107"/>
      <c r="L145" s="107"/>
      <c r="M145" s="4" t="s">
        <v>2391</v>
      </c>
      <c r="N145" s="111"/>
      <c r="O145" s="107"/>
    </row>
    <row r="146" spans="1:15">
      <c r="A146" s="153" t="s">
        <v>2392</v>
      </c>
      <c r="B146" s="109" t="s">
        <v>2393</v>
      </c>
      <c r="C146" s="107" t="s">
        <v>1167</v>
      </c>
      <c r="D146" s="81" t="s">
        <v>32</v>
      </c>
      <c r="E146" s="81" t="s">
        <v>24</v>
      </c>
      <c r="F146" s="7" t="s">
        <v>2394</v>
      </c>
      <c r="G146" s="85">
        <v>42975</v>
      </c>
      <c r="H146" s="85">
        <v>42977</v>
      </c>
      <c r="I146" s="107" t="str">
        <f>IF(AND(NOT(OR(H146="",H146="Ø")),NOT(OR(H147="",H147="Ø"))),"Needs to be Split","")</f>
        <v/>
      </c>
      <c r="J146" s="81" t="str">
        <f>IF(AND(NOT(OR(G146="",G146="Ø")),H146=""),"In Progress",IF(AND(NOT(OR(H146="Ø",H146="")),NOT(OR(G146="Ø",G146=""))),"Completed",IF(AND(NOT(A146=""),NOT(OR(D146="",D146="???")),G146=""),"Waiting",IF(D146="???","Waiting",""))))</f>
        <v>Completed</v>
      </c>
      <c r="K146" s="107" t="s">
        <v>1</v>
      </c>
      <c r="L146" s="107" t="str">
        <f>IF(OR(K146="Untraceable"),"Ignore",IF(OR(K146="Incomplete",K146="Completed"),"Waiting",IF(OR(K146="Waiting",K146="In Progress",K146="Review",K146="Other"),"HOLD","")))</f>
        <v>Ignore</v>
      </c>
      <c r="M146" s="50" t="s">
        <v>2395</v>
      </c>
      <c r="N146" s="111" t="str">
        <f>IF(OR(K146="Untraceable",K146="Incomplete"),"No",IF(K146="Completed","In Progress",""))</f>
        <v>No</v>
      </c>
      <c r="O146" s="107"/>
    </row>
    <row r="147" spans="1:15">
      <c r="A147" s="155"/>
      <c r="B147" s="107"/>
      <c r="C147" s="107"/>
      <c r="D147" s="81" t="s">
        <v>187</v>
      </c>
      <c r="E147" s="81" t="s">
        <v>1442</v>
      </c>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2017-06-28_G-074_SA_MW</v>
      </c>
      <c r="G147" s="85">
        <v>42989</v>
      </c>
      <c r="H147" s="85" t="s">
        <v>51</v>
      </c>
      <c r="I147" s="107"/>
      <c r="J147" s="81" t="s">
        <v>2</v>
      </c>
      <c r="K147" s="107"/>
      <c r="L147" s="107"/>
      <c r="M147" s="51" t="s">
        <v>2396</v>
      </c>
      <c r="N147" s="111"/>
      <c r="O147" s="107"/>
    </row>
    <row r="148" spans="1:15">
      <c r="A148" s="153" t="s">
        <v>2397</v>
      </c>
      <c r="B148" s="107" t="s">
        <v>2398</v>
      </c>
      <c r="C148" s="107" t="s">
        <v>2065</v>
      </c>
      <c r="D148" s="81" t="s">
        <v>161</v>
      </c>
      <c r="E148" s="81"/>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5"/>
      <c r="H148" s="85"/>
      <c r="I148" s="107" t="str">
        <f>IF(AND(NOT(OR(H148="",H148="Ø")),NOT(OR(H149="",H149="Ø"))),"Needs to be Split","")</f>
        <v/>
      </c>
      <c r="J148" s="81" t="s">
        <v>2</v>
      </c>
      <c r="K148" s="107" t="s">
        <v>2</v>
      </c>
      <c r="L148" s="107" t="s">
        <v>190</v>
      </c>
      <c r="M148" s="4" t="s">
        <v>2399</v>
      </c>
      <c r="N148" s="111" t="str">
        <f>IF(OR(K148="Untraceable",K148="Incomplete"),"No",IF(K148="Completed","In Progress",""))</f>
        <v>No</v>
      </c>
      <c r="O148" s="107"/>
    </row>
    <row r="149" spans="1:15">
      <c r="A149" s="155"/>
      <c r="B149" s="107"/>
      <c r="C149" s="107"/>
      <c r="D149" s="81"/>
      <c r="E149" s="81"/>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5"/>
      <c r="H149" s="85"/>
      <c r="I149" s="107"/>
      <c r="J149" s="81"/>
      <c r="K149" s="107"/>
      <c r="L149" s="107"/>
      <c r="M149" s="4"/>
      <c r="N149" s="111"/>
      <c r="O149" s="107"/>
    </row>
    <row r="150" spans="1:15">
      <c r="A150" s="153" t="s">
        <v>2400</v>
      </c>
      <c r="B150" s="107" t="s">
        <v>2401</v>
      </c>
      <c r="C150" s="107"/>
      <c r="D150" s="81" t="s">
        <v>161</v>
      </c>
      <c r="E150" s="81"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2017-06-28_G-076_BD</v>
      </c>
      <c r="G150" s="85">
        <v>42999</v>
      </c>
      <c r="H150" s="85">
        <v>43000</v>
      </c>
      <c r="I150" s="106">
        <v>43012</v>
      </c>
      <c r="J150" s="81" t="str">
        <f>IF(AND(NOT(OR(G150="",G150="Ø")),H150=""),"In Progress",IF(AND(NOT(OR(H150="Ø",H150="")),NOT(OR(G150="Ø",G150=""))),"Completed",IF(AND(NOT(A150=""),NOT(OR(D150="",D150="???")),G150=""),"Waiting",IF(D150="???","Waiting",""))))</f>
        <v>Completed</v>
      </c>
      <c r="K150" s="107"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Completed</v>
      </c>
      <c r="L150" s="107" t="s">
        <v>0</v>
      </c>
      <c r="M150" s="4" t="s">
        <v>2402</v>
      </c>
      <c r="N150" s="111" t="s">
        <v>25</v>
      </c>
      <c r="O150" s="107" t="s">
        <v>2403</v>
      </c>
    </row>
    <row r="151" spans="1:15">
      <c r="A151" s="155"/>
      <c r="B151" s="107"/>
      <c r="C151" s="107"/>
      <c r="D151" s="2" t="s">
        <v>2404</v>
      </c>
      <c r="E151" s="81" t="s">
        <v>1731</v>
      </c>
      <c r="F151" t="s">
        <v>2405</v>
      </c>
      <c r="G151" s="85">
        <v>43006</v>
      </c>
      <c r="H151" s="85">
        <v>43012</v>
      </c>
      <c r="I151" s="107"/>
      <c r="J151" s="81" t="str">
        <f>IF(AND(NOT(OR(G151="",G151="Ø")),H151=""),"In Progress",IF(AND(NOT(OR(H151="Ø",H151="")),NOT(OR(G151="Ø",G151=""))),"Completed",IF(AND(NOT(A150=""),NOT(OR(D151="",D151="???")),G151=""),"Waiting",IF(D151="???","Waiting",""))))</f>
        <v>Completed</v>
      </c>
      <c r="K151" s="107"/>
      <c r="L151" s="107"/>
      <c r="M151" s="4"/>
      <c r="N151" s="111"/>
      <c r="O151" s="107"/>
    </row>
    <row r="152" spans="1:15">
      <c r="A152" s="153" t="s">
        <v>2406</v>
      </c>
      <c r="B152" s="107" t="s">
        <v>2407</v>
      </c>
      <c r="C152" s="107" t="s">
        <v>2065</v>
      </c>
      <c r="D152" s="81" t="s">
        <v>161</v>
      </c>
      <c r="E152" s="81"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2017-06-28_G-077_BD</v>
      </c>
      <c r="G152" s="85">
        <v>43003</v>
      </c>
      <c r="H152" s="85"/>
      <c r="I152" s="107" t="str">
        <f>IF(AND(NOT(OR(H152="",H152="Ø")),NOT(OR(H153="",H153="Ø"))),"Needs to be Split","")</f>
        <v/>
      </c>
      <c r="J152" s="81" t="s">
        <v>2</v>
      </c>
      <c r="K152" s="107" t="s">
        <v>2</v>
      </c>
      <c r="L152" s="107" t="s">
        <v>190</v>
      </c>
      <c r="M152" s="4"/>
      <c r="N152" s="111" t="str">
        <f>IF(OR(K152="Untraceable",K152="Incomplete"),"No",IF(K152="Completed","In Progress",""))</f>
        <v>No</v>
      </c>
      <c r="O152" s="107"/>
    </row>
    <row r="153" spans="1:15">
      <c r="A153" s="155"/>
      <c r="B153" s="107"/>
      <c r="C153" s="107"/>
      <c r="D153" s="81"/>
      <c r="E153" s="81"/>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5"/>
      <c r="H153" s="85"/>
      <c r="I153" s="107"/>
      <c r="J153" s="81"/>
      <c r="K153" s="107"/>
      <c r="L153" s="107"/>
      <c r="M153" s="4"/>
      <c r="N153" s="111"/>
      <c r="O153" s="107"/>
    </row>
  </sheetData>
  <autoFilter ref="A1:O153" xr:uid="{00000000-0009-0000-0000-00000D000000}"/>
  <mergeCells count="608">
    <mergeCell ref="N150:N151"/>
    <mergeCell ref="O150:O151"/>
    <mergeCell ref="I152:I153"/>
    <mergeCell ref="K152:K153"/>
    <mergeCell ref="L152:L153"/>
    <mergeCell ref="N152:N153"/>
    <mergeCell ref="O152:O153"/>
    <mergeCell ref="B146:B147"/>
    <mergeCell ref="B148:B149"/>
    <mergeCell ref="B150:B151"/>
    <mergeCell ref="B152:B153"/>
    <mergeCell ref="I148:I149"/>
    <mergeCell ref="I146:I147"/>
    <mergeCell ref="I150:I151"/>
    <mergeCell ref="K150:K151"/>
    <mergeCell ref="L150:L151"/>
    <mergeCell ref="O138:O139"/>
    <mergeCell ref="N138:N139"/>
    <mergeCell ref="N140:N141"/>
    <mergeCell ref="O140:O141"/>
    <mergeCell ref="K144:K145"/>
    <mergeCell ref="L144:L145"/>
    <mergeCell ref="N144:N145"/>
    <mergeCell ref="O144:O145"/>
    <mergeCell ref="K146:K147"/>
    <mergeCell ref="L146:L147"/>
    <mergeCell ref="N146:N147"/>
    <mergeCell ref="O146:O147"/>
    <mergeCell ref="A146:A147"/>
    <mergeCell ref="A148:A149"/>
    <mergeCell ref="A150:A151"/>
    <mergeCell ref="A152:A153"/>
    <mergeCell ref="N142:N143"/>
    <mergeCell ref="O142:O143"/>
    <mergeCell ref="A144:A145"/>
    <mergeCell ref="B144:B145"/>
    <mergeCell ref="C144:C145"/>
    <mergeCell ref="I144:I145"/>
    <mergeCell ref="A142:A143"/>
    <mergeCell ref="B142:B143"/>
    <mergeCell ref="C142:C143"/>
    <mergeCell ref="I142:I143"/>
    <mergeCell ref="K142:K143"/>
    <mergeCell ref="L142:L143"/>
    <mergeCell ref="K148:K149"/>
    <mergeCell ref="L148:L149"/>
    <mergeCell ref="N148:N149"/>
    <mergeCell ref="O148:O149"/>
    <mergeCell ref="C146:C147"/>
    <mergeCell ref="C148:C149"/>
    <mergeCell ref="C150:C151"/>
    <mergeCell ref="C152:C153"/>
    <mergeCell ref="N134:N135"/>
    <mergeCell ref="O134:O135"/>
    <mergeCell ref="A136:A137"/>
    <mergeCell ref="B136:B137"/>
    <mergeCell ref="C136:C137"/>
    <mergeCell ref="I136:I137"/>
    <mergeCell ref="K136:K137"/>
    <mergeCell ref="L136:L137"/>
    <mergeCell ref="N136:N137"/>
    <mergeCell ref="O136:O137"/>
    <mergeCell ref="A134:A135"/>
    <mergeCell ref="B134:B135"/>
    <mergeCell ref="C134:C135"/>
    <mergeCell ref="I134:I135"/>
    <mergeCell ref="K134:K135"/>
    <mergeCell ref="L134:L135"/>
    <mergeCell ref="A138:A139"/>
    <mergeCell ref="B138:B139"/>
    <mergeCell ref="C138:C139"/>
    <mergeCell ref="I138:I139"/>
    <mergeCell ref="K138:K139"/>
    <mergeCell ref="L138:L139"/>
    <mergeCell ref="A140:A141"/>
    <mergeCell ref="B140:B141"/>
    <mergeCell ref="C140:C141"/>
    <mergeCell ref="I140:I141"/>
    <mergeCell ref="K140:K141"/>
    <mergeCell ref="L140:L141"/>
    <mergeCell ref="N130:N131"/>
    <mergeCell ref="O130:O131"/>
    <mergeCell ref="A132:A133"/>
    <mergeCell ref="B132:B133"/>
    <mergeCell ref="C132:C133"/>
    <mergeCell ref="I132:I133"/>
    <mergeCell ref="K132:K133"/>
    <mergeCell ref="L132:L133"/>
    <mergeCell ref="N132:N133"/>
    <mergeCell ref="O132:O133"/>
    <mergeCell ref="A130:A131"/>
    <mergeCell ref="B130:B131"/>
    <mergeCell ref="C130:C131"/>
    <mergeCell ref="I130:I131"/>
    <mergeCell ref="K130:K131"/>
    <mergeCell ref="L130:L131"/>
    <mergeCell ref="N126:N127"/>
    <mergeCell ref="O126:O127"/>
    <mergeCell ref="A128:A129"/>
    <mergeCell ref="B128:B129"/>
    <mergeCell ref="C128:C129"/>
    <mergeCell ref="I128:I129"/>
    <mergeCell ref="K128:K129"/>
    <mergeCell ref="L128:L129"/>
    <mergeCell ref="N128:N129"/>
    <mergeCell ref="O128:O129"/>
    <mergeCell ref="A126:A127"/>
    <mergeCell ref="B126:B127"/>
    <mergeCell ref="C126:C127"/>
    <mergeCell ref="I126:I127"/>
    <mergeCell ref="K126:K127"/>
    <mergeCell ref="L126:L127"/>
    <mergeCell ref="N122:N123"/>
    <mergeCell ref="O122:O123"/>
    <mergeCell ref="A124:A125"/>
    <mergeCell ref="B124:B125"/>
    <mergeCell ref="C124:C125"/>
    <mergeCell ref="I124:I125"/>
    <mergeCell ref="K124:K125"/>
    <mergeCell ref="L124:L125"/>
    <mergeCell ref="N124:N125"/>
    <mergeCell ref="O124:O125"/>
    <mergeCell ref="A122:A123"/>
    <mergeCell ref="B122:B123"/>
    <mergeCell ref="C122:C123"/>
    <mergeCell ref="I122:I123"/>
    <mergeCell ref="K122:K123"/>
    <mergeCell ref="L122:L123"/>
    <mergeCell ref="N118:N119"/>
    <mergeCell ref="O118:O119"/>
    <mergeCell ref="A120:A121"/>
    <mergeCell ref="B120:B121"/>
    <mergeCell ref="C120:C121"/>
    <mergeCell ref="I120:I121"/>
    <mergeCell ref="K120:K121"/>
    <mergeCell ref="L120:L121"/>
    <mergeCell ref="N120:N121"/>
    <mergeCell ref="O120:O121"/>
    <mergeCell ref="A118:A119"/>
    <mergeCell ref="B118:B119"/>
    <mergeCell ref="C118:C119"/>
    <mergeCell ref="I118:I119"/>
    <mergeCell ref="K118:K119"/>
    <mergeCell ref="L118:L119"/>
    <mergeCell ref="N116:N117"/>
    <mergeCell ref="O116:O117"/>
    <mergeCell ref="A114:A115"/>
    <mergeCell ref="I114:I115"/>
    <mergeCell ref="L114:L115"/>
    <mergeCell ref="B114:B115"/>
    <mergeCell ref="C114:C115"/>
    <mergeCell ref="K114:K115"/>
    <mergeCell ref="A116:A117"/>
    <mergeCell ref="B116:B117"/>
    <mergeCell ref="C116:C117"/>
    <mergeCell ref="I116:I117"/>
    <mergeCell ref="K116:K117"/>
    <mergeCell ref="L116:L117"/>
    <mergeCell ref="B100:B101"/>
    <mergeCell ref="B102:B103"/>
    <mergeCell ref="B104:B105"/>
    <mergeCell ref="B106:B107"/>
    <mergeCell ref="B108:B109"/>
    <mergeCell ref="N114:N115"/>
    <mergeCell ref="O114:O115"/>
    <mergeCell ref="A100:A101"/>
    <mergeCell ref="A102:A103"/>
    <mergeCell ref="A104:A105"/>
    <mergeCell ref="A106:A107"/>
    <mergeCell ref="A108:A109"/>
    <mergeCell ref="A110:A111"/>
    <mergeCell ref="A112:A113"/>
    <mergeCell ref="B110:B111"/>
    <mergeCell ref="C112:C113"/>
    <mergeCell ref="I112:I113"/>
    <mergeCell ref="B112:B113"/>
    <mergeCell ref="C108:C109"/>
    <mergeCell ref="I100:I101"/>
    <mergeCell ref="I102:I103"/>
    <mergeCell ref="I104:I105"/>
    <mergeCell ref="I106:I107"/>
    <mergeCell ref="I108:I109"/>
    <mergeCell ref="N94:N95"/>
    <mergeCell ref="O94:O95"/>
    <mergeCell ref="A92:A93"/>
    <mergeCell ref="B92:B93"/>
    <mergeCell ref="C92:C93"/>
    <mergeCell ref="I92:I93"/>
    <mergeCell ref="K92:K93"/>
    <mergeCell ref="L92:L93"/>
    <mergeCell ref="B98:B99"/>
    <mergeCell ref="I98:I99"/>
    <mergeCell ref="N90:N91"/>
    <mergeCell ref="O90:O91"/>
    <mergeCell ref="A96:A97"/>
    <mergeCell ref="B96:B97"/>
    <mergeCell ref="C96:C97"/>
    <mergeCell ref="I96:I97"/>
    <mergeCell ref="K96:K97"/>
    <mergeCell ref="L96:L97"/>
    <mergeCell ref="N96:N97"/>
    <mergeCell ref="O96:O97"/>
    <mergeCell ref="A90:A91"/>
    <mergeCell ref="B90:B91"/>
    <mergeCell ref="C90:C91"/>
    <mergeCell ref="I90:I91"/>
    <mergeCell ref="K90:K91"/>
    <mergeCell ref="L90:L91"/>
    <mergeCell ref="N92:N93"/>
    <mergeCell ref="O92:O93"/>
    <mergeCell ref="A94:A95"/>
    <mergeCell ref="B94:B95"/>
    <mergeCell ref="C94:C95"/>
    <mergeCell ref="I94:I95"/>
    <mergeCell ref="K94:K95"/>
    <mergeCell ref="L94:L95"/>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N78:N79"/>
    <mergeCell ref="O78:O79"/>
    <mergeCell ref="A80:A81"/>
    <mergeCell ref="B80:B81"/>
    <mergeCell ref="C80:C81"/>
    <mergeCell ref="I80:I81"/>
    <mergeCell ref="K80:K81"/>
    <mergeCell ref="L80:L81"/>
    <mergeCell ref="N80:N81"/>
    <mergeCell ref="O80:O81"/>
    <mergeCell ref="A78:A79"/>
    <mergeCell ref="B78:B79"/>
    <mergeCell ref="C78:C79"/>
    <mergeCell ref="I78:I79"/>
    <mergeCell ref="K78:K79"/>
    <mergeCell ref="L78:L79"/>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0:N71"/>
    <mergeCell ref="O70:O71"/>
    <mergeCell ref="A72:A73"/>
    <mergeCell ref="B72:B73"/>
    <mergeCell ref="C72:C73"/>
    <mergeCell ref="I72:I73"/>
    <mergeCell ref="K72:K73"/>
    <mergeCell ref="L72:L73"/>
    <mergeCell ref="N72:N73"/>
    <mergeCell ref="O72:O73"/>
    <mergeCell ref="A70:A71"/>
    <mergeCell ref="B70:B71"/>
    <mergeCell ref="C70:C71"/>
    <mergeCell ref="I70:I71"/>
    <mergeCell ref="K70:K71"/>
    <mergeCell ref="L70:L71"/>
    <mergeCell ref="N66:N67"/>
    <mergeCell ref="O66:O67"/>
    <mergeCell ref="A68:A69"/>
    <mergeCell ref="B68:B69"/>
    <mergeCell ref="C68:C69"/>
    <mergeCell ref="I68:I69"/>
    <mergeCell ref="K68:K69"/>
    <mergeCell ref="L68:L69"/>
    <mergeCell ref="N68:N69"/>
    <mergeCell ref="O68:O69"/>
    <mergeCell ref="A66:A67"/>
    <mergeCell ref="B66:B67"/>
    <mergeCell ref="C66:C67"/>
    <mergeCell ref="I66:I67"/>
    <mergeCell ref="K66:K67"/>
    <mergeCell ref="L66:L67"/>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N64:N65"/>
    <mergeCell ref="O64:O65"/>
    <mergeCell ref="A62:A63"/>
    <mergeCell ref="B62:B63"/>
    <mergeCell ref="C62:C63"/>
    <mergeCell ref="I62:I63"/>
    <mergeCell ref="K62:K63"/>
    <mergeCell ref="L62:L63"/>
    <mergeCell ref="C110:C111"/>
    <mergeCell ref="N62:N63"/>
    <mergeCell ref="O62:O63"/>
    <mergeCell ref="A64:A65"/>
    <mergeCell ref="B64:B65"/>
    <mergeCell ref="C64:C65"/>
    <mergeCell ref="I64:I65"/>
    <mergeCell ref="K64:K65"/>
    <mergeCell ref="L64:L65"/>
    <mergeCell ref="I110:I111"/>
    <mergeCell ref="C98:C99"/>
    <mergeCell ref="A98:A99"/>
    <mergeCell ref="C100:C101"/>
    <mergeCell ref="C102:C103"/>
    <mergeCell ref="C104:C105"/>
    <mergeCell ref="C106:C107"/>
    <mergeCell ref="K112:K113"/>
    <mergeCell ref="L98:L99"/>
    <mergeCell ref="L100:L101"/>
    <mergeCell ref="L102:L103"/>
    <mergeCell ref="L104:L105"/>
    <mergeCell ref="L106:L107"/>
    <mergeCell ref="L108:L109"/>
    <mergeCell ref="L110:L111"/>
    <mergeCell ref="L112:L113"/>
    <mergeCell ref="K98:K99"/>
    <mergeCell ref="K100:K101"/>
    <mergeCell ref="K102:K103"/>
    <mergeCell ref="K104:K105"/>
    <mergeCell ref="K106:K107"/>
    <mergeCell ref="K108:K109"/>
    <mergeCell ref="K110:K111"/>
    <mergeCell ref="N112:N113"/>
    <mergeCell ref="O98:O99"/>
    <mergeCell ref="O100:O101"/>
    <mergeCell ref="O102:O103"/>
    <mergeCell ref="O104:O105"/>
    <mergeCell ref="O106:O107"/>
    <mergeCell ref="O108:O109"/>
    <mergeCell ref="O110:O111"/>
    <mergeCell ref="O112:O113"/>
    <mergeCell ref="N98:N99"/>
    <mergeCell ref="N100:N101"/>
    <mergeCell ref="N102:N103"/>
    <mergeCell ref="N104:N105"/>
    <mergeCell ref="N106:N107"/>
    <mergeCell ref="N108:N109"/>
    <mergeCell ref="N110:N111"/>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s>
  <conditionalFormatting sqref="L1:L145">
    <cfRule type="containsText" dxfId="463" priority="21" operator="containsText" text="HOLD">
      <formula>NOT(ISERROR(SEARCH("HOLD",L1)))</formula>
    </cfRule>
    <cfRule type="containsText" dxfId="462" priority="30" operator="containsText" text="Ignore">
      <formula>NOT(ISERROR(SEARCH("Ignore",L1)))</formula>
    </cfRule>
  </conditionalFormatting>
  <conditionalFormatting sqref="J1:L145">
    <cfRule type="containsText" dxfId="461" priority="20" operator="containsText" text="Waiting">
      <formula>NOT(ISERROR(SEARCH("Waiting",J1)))</formula>
    </cfRule>
    <cfRule type="containsText" dxfId="460" priority="24" operator="containsText" text="Review">
      <formula>NOT(ISERROR(SEARCH("Review",J1)))</formula>
    </cfRule>
    <cfRule type="containsText" dxfId="459" priority="25" operator="containsText" text="Other">
      <formula>NOT(ISERROR(SEARCH("Other",J1)))</formula>
    </cfRule>
    <cfRule type="containsText" dxfId="458" priority="26" operator="containsText" text="Incomplete">
      <formula>NOT(ISERROR(SEARCH("Incomplete",J1)))</formula>
    </cfRule>
    <cfRule type="containsText" dxfId="457" priority="27" operator="containsText" text="Untraceable">
      <formula>NOT(ISERROR(SEARCH("Untraceable",J1)))</formula>
    </cfRule>
    <cfRule type="containsText" dxfId="456" priority="28" operator="containsText" text="Completed">
      <formula>NOT(ISERROR(SEARCH("Completed",J1)))</formula>
    </cfRule>
  </conditionalFormatting>
  <conditionalFormatting sqref="N1:N137 J1:L145">
    <cfRule type="containsText" dxfId="455" priority="29" operator="containsText" text="In Progress">
      <formula>NOT(ISERROR(SEARCH("In Progress",J1)))</formula>
    </cfRule>
  </conditionalFormatting>
  <conditionalFormatting sqref="N1:N137">
    <cfRule type="containsText" dxfId="454" priority="22" operator="containsText" text="No">
      <formula>NOT(ISERROR(SEARCH("No",N1)))</formula>
    </cfRule>
    <cfRule type="containsText" dxfId="453" priority="23" operator="containsText" text="Yes">
      <formula>NOT(ISERROR(SEARCH("Yes",N1)))</formula>
    </cfRule>
  </conditionalFormatting>
  <conditionalFormatting sqref="I1:I145">
    <cfRule type="containsText" dxfId="452" priority="19" operator="containsText" text="Needs to be">
      <formula>NOT(ISERROR(SEARCH("Needs to be",I1)))</formula>
    </cfRule>
  </conditionalFormatting>
  <conditionalFormatting sqref="N140:N145">
    <cfRule type="containsText" dxfId="451" priority="18" operator="containsText" text="In Progress">
      <formula>NOT(ISERROR(SEARCH("In Progress",N140)))</formula>
    </cfRule>
  </conditionalFormatting>
  <conditionalFormatting sqref="N140:N145">
    <cfRule type="containsText" dxfId="450" priority="16" operator="containsText" text="No">
      <formula>NOT(ISERROR(SEARCH("No",N140)))</formula>
    </cfRule>
    <cfRule type="containsText" dxfId="449" priority="17" operator="containsText" text="Yes">
      <formula>NOT(ISERROR(SEARCH("Yes",N140)))</formula>
    </cfRule>
  </conditionalFormatting>
  <conditionalFormatting sqref="L146:L153">
    <cfRule type="containsText" dxfId="448" priority="6" operator="containsText" text="HOLD">
      <formula>NOT(ISERROR(SEARCH("HOLD",L146)))</formula>
    </cfRule>
    <cfRule type="containsText" dxfId="447" priority="15" operator="containsText" text="Ignore">
      <formula>NOT(ISERROR(SEARCH("Ignore",L146)))</formula>
    </cfRule>
  </conditionalFormatting>
  <conditionalFormatting sqref="J146:L153">
    <cfRule type="containsText" dxfId="446" priority="5" operator="containsText" text="Waiting">
      <formula>NOT(ISERROR(SEARCH("Waiting",J146)))</formula>
    </cfRule>
    <cfRule type="containsText" dxfId="445" priority="9" operator="containsText" text="Review">
      <formula>NOT(ISERROR(SEARCH("Review",J146)))</formula>
    </cfRule>
    <cfRule type="containsText" dxfId="444" priority="10" operator="containsText" text="Other">
      <formula>NOT(ISERROR(SEARCH("Other",J146)))</formula>
    </cfRule>
    <cfRule type="containsText" dxfId="443" priority="11" operator="containsText" text="Incomplete">
      <formula>NOT(ISERROR(SEARCH("Incomplete",J146)))</formula>
    </cfRule>
    <cfRule type="containsText" dxfId="442" priority="12" operator="containsText" text="Untraceable">
      <formula>NOT(ISERROR(SEARCH("Untraceable",J146)))</formula>
    </cfRule>
    <cfRule type="containsText" dxfId="441" priority="13" operator="containsText" text="Completed">
      <formula>NOT(ISERROR(SEARCH("Completed",J146)))</formula>
    </cfRule>
  </conditionalFormatting>
  <conditionalFormatting sqref="N146:N153 J146:L153">
    <cfRule type="containsText" dxfId="440" priority="14" operator="containsText" text="In Progress">
      <formula>NOT(ISERROR(SEARCH("In Progress",J146)))</formula>
    </cfRule>
  </conditionalFormatting>
  <conditionalFormatting sqref="N146:N153">
    <cfRule type="containsText" dxfId="439" priority="7" operator="containsText" text="No">
      <formula>NOT(ISERROR(SEARCH("No",N146)))</formula>
    </cfRule>
    <cfRule type="containsText" dxfId="438" priority="8" operator="containsText" text="Yes">
      <formula>NOT(ISERROR(SEARCH("Yes",N146)))</formula>
    </cfRule>
  </conditionalFormatting>
  <conditionalFormatting sqref="I146:I153">
    <cfRule type="containsText" dxfId="437" priority="4" operator="containsText" text="Needs to be">
      <formula>NOT(ISERROR(SEARCH("Needs to be",I146)))</formula>
    </cfRule>
  </conditionalFormatting>
  <conditionalFormatting sqref="N138:N139">
    <cfRule type="containsText" dxfId="436" priority="3" operator="containsText" text="In Progress">
      <formula>NOT(ISERROR(SEARCH("In Progress",N138)))</formula>
    </cfRule>
  </conditionalFormatting>
  <conditionalFormatting sqref="N138:N139">
    <cfRule type="containsText" dxfId="435" priority="1" operator="containsText" text="No">
      <formula>NOT(ISERROR(SEARCH("No",N138)))</formula>
    </cfRule>
    <cfRule type="containsText" dxfId="434" priority="2" operator="containsText" text="Yes">
      <formula>NOT(ISERROR(SEARCH("Yes",N138)))</formula>
    </cfRule>
  </conditionalFormatting>
  <dataValidations count="8">
    <dataValidation type="list" allowBlank="1" showInputMessage="1" showErrorMessage="1" sqref="J2:K153" xr:uid="{00000000-0002-0000-0D00-000000000000}">
      <formula1>"In Progress, Completed, Untraceable, Incomplete, Other, Review"</formula1>
    </dataValidation>
    <dataValidation type="list" allowBlank="1" showInputMessage="1" sqref="I2:I153" xr:uid="{00000000-0002-0000-0D00-000001000000}">
      <formula1>"Ø, Split"</formula1>
    </dataValidation>
    <dataValidation type="list" operator="equal" allowBlank="1" showInputMessage="1" showErrorMessage="1" sqref="E2:E153" xr:uid="{00000000-0002-0000-0D00-000002000000}">
      <formula1>"Manual,Assisted Manual, De-Novo Merge, Assisted Merge"</formula1>
    </dataValidation>
    <dataValidation type="list" operator="equal" allowBlank="1" showInputMessage="1" sqref="H2:H153" xr:uid="{00000000-0002-0000-0D00-000003000000}">
      <formula1>"Ø"</formula1>
    </dataValidation>
    <dataValidation type="list" allowBlank="1" showInputMessage="1" showErrorMessage="1" sqref="L2:L153" xr:uid="{00000000-0002-0000-0D00-000004000000}">
      <formula1>"In Progress, Completed, Untraceable, Review, Ignore"</formula1>
    </dataValidation>
    <dataValidation type="list" allowBlank="1" showInputMessage="1" sqref="G2:G153" xr:uid="{00000000-0002-0000-0D00-000005000000}">
      <formula1>"Ø"</formula1>
    </dataValidation>
    <dataValidation type="list" allowBlank="1" showInputMessage="1" sqref="N2:N153" xr:uid="{00000000-0002-0000-0D00-000006000000}">
      <formula1>"Yes, No, In Progress"</formula1>
    </dataValidation>
    <dataValidation type="list" operator="equal" allowBlank="1" showInputMessage="1" showErrorMessage="1" sqref="D152:D153 D2:D150" xr:uid="{00000000-0002-0000-0D00-000007000000}">
      <formula1>"Amina,Bruno,Cameron,Daniel,Gina,Monet,Perry,???"</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95"/>
  <sheetViews>
    <sheetView zoomScale="90" zoomScaleNormal="90" workbookViewId="0" xr3:uid="{33642244-9AC9-5136-AF77-195C889548CE}">
      <selection activeCell="A42" sqref="A42"/>
    </sheetView>
  </sheetViews>
  <sheetFormatPr defaultRowHeight="15"/>
  <cols>
    <col min="1" max="1" width="18.5703125" customWidth="1"/>
    <col min="2" max="2" width="26.140625" customWidth="1"/>
    <col min="3" max="3" width="24" customWidth="1"/>
    <col min="4" max="4" width="15.28515625" customWidth="1"/>
    <col min="5" max="5" width="18.140625" customWidth="1"/>
    <col min="6" max="6" width="25.7109375" customWidth="1"/>
    <col min="7" max="7" width="15" customWidth="1"/>
    <col min="8" max="8" width="14" style="65" customWidth="1"/>
    <col min="9" max="9" width="11.85546875" style="65" customWidth="1"/>
    <col min="10" max="10" width="20" customWidth="1"/>
    <col min="11" max="11" width="23.28515625" customWidth="1"/>
    <col min="12" max="12" width="18.7109375" customWidth="1"/>
    <col min="13" max="13" width="14.7109375" customWidth="1"/>
    <col min="14" max="14" width="111" customWidth="1"/>
    <col min="15" max="15" width="15.5703125" style="1" customWidth="1"/>
    <col min="16" max="16" width="15.85546875" style="1" customWidth="1"/>
  </cols>
  <sheetData>
    <row r="1" spans="1:16">
      <c r="A1" s="48" t="s">
        <v>6</v>
      </c>
      <c r="B1" s="48" t="s">
        <v>7</v>
      </c>
      <c r="C1" s="48" t="s">
        <v>8</v>
      </c>
      <c r="D1" s="49" t="s">
        <v>9</v>
      </c>
      <c r="E1" s="49" t="s">
        <v>10</v>
      </c>
      <c r="F1" s="49" t="s">
        <v>11</v>
      </c>
      <c r="G1" s="49" t="s">
        <v>12</v>
      </c>
      <c r="H1" s="49" t="s">
        <v>13</v>
      </c>
      <c r="I1" s="49" t="s">
        <v>2408</v>
      </c>
      <c r="J1" s="48" t="s">
        <v>14</v>
      </c>
      <c r="K1" s="48" t="s">
        <v>15</v>
      </c>
      <c r="L1" s="48" t="s">
        <v>16</v>
      </c>
      <c r="M1" s="48" t="s">
        <v>17</v>
      </c>
      <c r="N1" s="10" t="s">
        <v>18</v>
      </c>
      <c r="O1" s="9" t="s">
        <v>19</v>
      </c>
      <c r="P1" s="9" t="s">
        <v>20</v>
      </c>
    </row>
    <row r="2" spans="1:16">
      <c r="A2" s="112" t="s">
        <v>2409</v>
      </c>
      <c r="B2" s="109" t="s">
        <v>2410</v>
      </c>
      <c r="C2" s="107" t="s">
        <v>2411</v>
      </c>
      <c r="D2" s="81" t="s">
        <v>23</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2017-08-10_R-001_CA</v>
      </c>
      <c r="G2" s="85"/>
      <c r="H2" s="85"/>
      <c r="I2" s="69" t="str">
        <f t="shared" ref="I2:I9" si="0">IF(H2="Ø","Ø",IF(NOT(OR(H2="Ø",H2="")),"Enter Tracing Time",""))</f>
        <v/>
      </c>
      <c r="J2" s="107" t="str">
        <f>IF(AND(NOT(OR(H2="",H2="Ø")),NOT(OR(H3="",H3="Ø"))),"Needs to be Split","")</f>
        <v/>
      </c>
      <c r="K2" s="81" t="s">
        <v>1</v>
      </c>
      <c r="L2" s="107"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Untraceable</v>
      </c>
      <c r="M2" s="107" t="str">
        <f>IF(OR(L2="Untraceable"),"Ignore",IF(OR(L2="Incomplete",L2="Completed"),"Waiting",IF(OR(L2="Waiting",L2="In Progress",L2="Review",L2="Other"),"HOLD","")))</f>
        <v>Ignore</v>
      </c>
      <c r="N2" s="50" t="s">
        <v>2412</v>
      </c>
      <c r="O2" s="111" t="str">
        <f>IF(OR(L2="Untraceable",L2="Incomplete"),"No",IF(L2="Completed","In Progress",""))</f>
        <v>No</v>
      </c>
      <c r="P2" s="107"/>
    </row>
    <row r="3" spans="1:16">
      <c r="A3" s="107"/>
      <c r="B3" s="107"/>
      <c r="C3" s="107"/>
      <c r="D3" s="81" t="str">
        <f>IF(AND(NOT(A2=""),NOT(K2="Untraceable")),"???","")</f>
        <v/>
      </c>
      <c r="E3" s="81"/>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5"/>
      <c r="H3" s="85"/>
      <c r="I3" s="69" t="str">
        <f t="shared" si="0"/>
        <v/>
      </c>
      <c r="J3" s="107"/>
      <c r="K3" s="81" t="str">
        <f>IF(AND(NOT(OR(G3="",G3="Ø")),H3=""),"In Progress",IF(AND(NOT(OR(H3="Ø",H3="")),NOT(OR(G3="Ø",G3=""))),"Completed",IF(AND(NOT(A2=""),NOT(OR(D3="",D3="???")),G3=""),"Waiting",IF(D3="???","Waiting",""))))</f>
        <v/>
      </c>
      <c r="L3" s="107"/>
      <c r="M3" s="107"/>
      <c r="N3" s="51"/>
      <c r="O3" s="111"/>
      <c r="P3" s="107"/>
    </row>
    <row r="4" spans="1:16">
      <c r="A4" s="112" t="s">
        <v>2413</v>
      </c>
      <c r="B4" s="107" t="s">
        <v>2414</v>
      </c>
      <c r="C4" s="107" t="s">
        <v>2411</v>
      </c>
      <c r="D4" s="81" t="s">
        <v>23</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2017-08-10_R-002_CA</v>
      </c>
      <c r="G4" s="85"/>
      <c r="H4" s="85"/>
      <c r="I4" s="69" t="str">
        <f t="shared" si="0"/>
        <v/>
      </c>
      <c r="J4" s="107" t="str">
        <f>IF(AND(NOT(OR(H4="",H4="Ø")),NOT(OR(H5="",H5="Ø"))),"Needs to be Split","")</f>
        <v/>
      </c>
      <c r="K4" s="81" t="s">
        <v>1</v>
      </c>
      <c r="L4" s="107"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Untraceable</v>
      </c>
      <c r="M4" s="107" t="str">
        <f>IF(OR(L4="Untraceable"),"Ignore",IF(OR(L4="Incomplete",L4="Completed"),"Waiting",IF(OR(L4="Waiting",L4="In Progress",L4="Review",L4="Other"),"HOLD","")))</f>
        <v>Ignore</v>
      </c>
      <c r="N4" s="4"/>
      <c r="O4" s="111" t="str">
        <f>IF(OR(L4="Untraceable",L4="Incomplete"),"No",IF(L4="Completed","In Progress",""))</f>
        <v>No</v>
      </c>
      <c r="P4" s="107"/>
    </row>
    <row r="5" spans="1:16">
      <c r="A5" s="107"/>
      <c r="B5" s="107"/>
      <c r="C5" s="107"/>
      <c r="D5" s="81" t="str">
        <f>IF(AND(NOT(A4=""),NOT(K4="Untraceable")),"???","")</f>
        <v/>
      </c>
      <c r="E5" s="81"/>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
      </c>
      <c r="G5" s="85"/>
      <c r="H5" s="85"/>
      <c r="I5" s="69" t="str">
        <f t="shared" si="0"/>
        <v/>
      </c>
      <c r="J5" s="107"/>
      <c r="K5" s="81" t="str">
        <f>IF(AND(NOT(OR(G5="",G5="Ø")),H5=""),"In Progress",IF(AND(NOT(OR(H5="Ø",H5="")),NOT(OR(G5="Ø",G5=""))),"Completed",IF(AND(NOT(A4=""),NOT(OR(D5="",D5="???")),G5=""),"Waiting",IF(D5="???","Waiting",""))))</f>
        <v/>
      </c>
      <c r="L5" s="107"/>
      <c r="M5" s="107"/>
      <c r="N5" s="4"/>
      <c r="O5" s="111"/>
      <c r="P5" s="107"/>
    </row>
    <row r="6" spans="1:16">
      <c r="A6" s="112" t="s">
        <v>2415</v>
      </c>
      <c r="B6" s="107" t="s">
        <v>2416</v>
      </c>
      <c r="C6" s="107" t="s">
        <v>2417</v>
      </c>
      <c r="D6" s="81" t="s">
        <v>23</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2017-08-10_R-003_CA</v>
      </c>
      <c r="G6" s="85"/>
      <c r="H6" s="85"/>
      <c r="I6" s="69" t="str">
        <f t="shared" si="0"/>
        <v/>
      </c>
      <c r="J6" s="107" t="str">
        <f>IF(AND(NOT(OR(H6="",H6="Ø")),NOT(OR(H7="",H7="Ø"))),"Needs to be Split","")</f>
        <v/>
      </c>
      <c r="K6" s="81" t="s">
        <v>1</v>
      </c>
      <c r="L6" s="107"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Untraceable</v>
      </c>
      <c r="M6" s="107" t="str">
        <f>IF(OR(L6="Untraceable"),"Ignore",IF(OR(L6="Incomplete",L6="Completed"),"Waiting",IF(OR(L6="Waiting",L6="In Progress",L6="Review",L6="Other"),"HOLD","")))</f>
        <v>Ignore</v>
      </c>
      <c r="N6" s="4"/>
      <c r="O6" s="111" t="str">
        <f>IF(OR(L6="Untraceable",L6="Incomplete"),"No",IF(L6="Completed","In Progress",""))</f>
        <v>No</v>
      </c>
      <c r="P6" s="107"/>
    </row>
    <row r="7" spans="1:16">
      <c r="A7" s="107"/>
      <c r="B7" s="107"/>
      <c r="C7" s="107"/>
      <c r="D7" s="81" t="str">
        <f>IF(AND(NOT(A6=""),NOT(K6="Untraceable")),"???","")</f>
        <v/>
      </c>
      <c r="E7" s="81"/>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
      </c>
      <c r="G7" s="85"/>
      <c r="H7" s="85"/>
      <c r="I7" s="69" t="str">
        <f t="shared" si="0"/>
        <v/>
      </c>
      <c r="J7" s="107"/>
      <c r="K7" s="81" t="str">
        <f>IF(AND(NOT(OR(G7="",G7="Ø")),H7=""),"In Progress",IF(AND(NOT(OR(H7="Ø",H7="")),NOT(OR(G7="Ø",G7=""))),"Completed",IF(AND(NOT(A6=""),NOT(OR(D7="",D7="???")),G7=""),"Waiting",IF(D7="???","Waiting",""))))</f>
        <v/>
      </c>
      <c r="L7" s="107"/>
      <c r="M7" s="107"/>
      <c r="N7" s="4"/>
      <c r="O7" s="111"/>
      <c r="P7" s="107"/>
    </row>
    <row r="8" spans="1:16">
      <c r="A8" s="112" t="s">
        <v>2418</v>
      </c>
      <c r="B8" s="107" t="s">
        <v>2419</v>
      </c>
      <c r="C8" s="107" t="s">
        <v>2417</v>
      </c>
      <c r="D8" s="81" t="s">
        <v>23</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2017-08-10_R-004_CA</v>
      </c>
      <c r="G8" s="85"/>
      <c r="H8" s="85"/>
      <c r="I8" s="69" t="str">
        <f t="shared" si="0"/>
        <v/>
      </c>
      <c r="J8" s="107" t="str">
        <f>IF(AND(NOT(OR(H8="",H8="Ø")),NOT(OR(H9="",H9="Ø"))),"Needs to be Split","")</f>
        <v/>
      </c>
      <c r="K8" s="81" t="s">
        <v>1</v>
      </c>
      <c r="L8" s="107"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Untraceable</v>
      </c>
      <c r="M8" s="107" t="str">
        <f>IF(OR(L8="Untraceable"),"Ignore",IF(OR(L8="Incomplete",L8="Completed"),"Waiting",IF(OR(L8="Waiting",L8="In Progress",L8="Review",L8="Other"),"HOLD","")))</f>
        <v>Ignore</v>
      </c>
      <c r="N8" s="4"/>
      <c r="O8" s="111" t="str">
        <f>IF(OR(L8="Untraceable",L8="Incomplete"),"No",IF(L8="Completed","In Progress",""))</f>
        <v>No</v>
      </c>
      <c r="P8" s="107"/>
    </row>
    <row r="9" spans="1:16">
      <c r="A9" s="107"/>
      <c r="B9" s="107"/>
      <c r="C9" s="107"/>
      <c r="D9" s="81" t="str">
        <f>IF(AND(NOT(A8=""),NOT(K8="Untraceable")),"???","")</f>
        <v/>
      </c>
      <c r="E9" s="81"/>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5"/>
      <c r="H9" s="85"/>
      <c r="I9" s="69" t="str">
        <f t="shared" si="0"/>
        <v/>
      </c>
      <c r="J9" s="107"/>
      <c r="K9" s="81" t="str">
        <f>IF(AND(NOT(OR(G9="",G9="Ø")),H9=""),"In Progress",IF(AND(NOT(OR(H9="Ø",H9="")),NOT(OR(G9="Ø",G9=""))),"Completed",IF(AND(NOT(A8=""),NOT(OR(D9="",D9="???")),G9=""),"Waiting",IF(D9="???","Waiting",""))))</f>
        <v/>
      </c>
      <c r="L9" s="107"/>
      <c r="M9" s="107"/>
      <c r="N9" s="4"/>
      <c r="O9" s="111"/>
      <c r="P9" s="107"/>
    </row>
    <row r="10" spans="1:16">
      <c r="A10" s="112" t="s">
        <v>2420</v>
      </c>
      <c r="B10" s="107" t="s">
        <v>2421</v>
      </c>
      <c r="C10" s="107" t="s">
        <v>2417</v>
      </c>
      <c r="D10" s="81" t="s">
        <v>23</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2017-08-10_R-005_CA</v>
      </c>
      <c r="G10" s="85">
        <v>42996</v>
      </c>
      <c r="H10" s="85">
        <v>42996</v>
      </c>
      <c r="I10" s="69" t="s">
        <v>2422</v>
      </c>
      <c r="J10" s="106">
        <v>43019</v>
      </c>
      <c r="K10" s="81" t="s">
        <v>0</v>
      </c>
      <c r="L10" s="107" t="s">
        <v>0</v>
      </c>
      <c r="M10" s="107" t="s">
        <v>0</v>
      </c>
      <c r="N10" s="4" t="s">
        <v>2423</v>
      </c>
      <c r="O10" s="111" t="s">
        <v>25</v>
      </c>
      <c r="P10" s="107" t="s">
        <v>2424</v>
      </c>
    </row>
    <row r="11" spans="1:16">
      <c r="A11" s="107"/>
      <c r="B11" s="107"/>
      <c r="C11" s="107"/>
      <c r="D11" s="81" t="s">
        <v>187</v>
      </c>
      <c r="E11" s="81"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2017-08-10_R-005_MW</v>
      </c>
      <c r="G11" s="85">
        <v>42997</v>
      </c>
      <c r="H11" s="85">
        <v>42998</v>
      </c>
      <c r="I11" s="69" t="s">
        <v>2425</v>
      </c>
      <c r="J11" s="107"/>
      <c r="K11" s="81" t="s">
        <v>0</v>
      </c>
      <c r="L11" s="107"/>
      <c r="M11" s="107"/>
      <c r="N11" s="4" t="s">
        <v>2426</v>
      </c>
      <c r="O11" s="111"/>
      <c r="P11" s="107"/>
    </row>
    <row r="12" spans="1:16">
      <c r="A12" s="112" t="s">
        <v>2427</v>
      </c>
      <c r="B12" s="107" t="s">
        <v>2428</v>
      </c>
      <c r="C12" s="107" t="s">
        <v>838</v>
      </c>
      <c r="D12" s="81" t="s">
        <v>23</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2017-08-10_R-006_CA</v>
      </c>
      <c r="G12" s="85"/>
      <c r="H12" s="85"/>
      <c r="I12" s="69" t="str">
        <f t="shared" ref="I12:I17" si="1">IF(H12="Ø","Ø",IF(NOT(OR(H12="Ø",H12="")),"Enter Tracing Time",""))</f>
        <v/>
      </c>
      <c r="J12" s="107" t="str">
        <f>IF(AND(NOT(OR(H12="",H12="Ø")),NOT(OR(H13="",H13="Ø"))),"Needs to be Split","")</f>
        <v/>
      </c>
      <c r="K12" s="81" t="s">
        <v>1</v>
      </c>
      <c r="L12" s="107"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Untraceable</v>
      </c>
      <c r="M12" s="107" t="str">
        <f>IF(OR(L12="Untraceable"),"Ignore",IF(OR(L12="Incomplete",L12="Completed"),"Waiting",IF(OR(L12="Waiting",L12="In Progress",L12="Review",L12="Other"),"HOLD","")))</f>
        <v>Ignore</v>
      </c>
      <c r="N12" s="4" t="s">
        <v>2429</v>
      </c>
      <c r="O12" s="111" t="str">
        <f>IF(OR(L12="Untraceable",L12="Incomplete"),"No",IF(L12="Completed","In Progress",""))</f>
        <v>No</v>
      </c>
      <c r="P12" s="107"/>
    </row>
    <row r="13" spans="1:16">
      <c r="A13" s="107"/>
      <c r="B13" s="107"/>
      <c r="C13" s="107"/>
      <c r="D13" s="81" t="str">
        <f>IF(AND(NOT(A12=""),NOT(K12="Untraceable")),"???","")</f>
        <v/>
      </c>
      <c r="E13" s="81"/>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5"/>
      <c r="H13" s="85"/>
      <c r="I13" s="69" t="str">
        <f t="shared" si="1"/>
        <v/>
      </c>
      <c r="J13" s="107"/>
      <c r="K13" s="81" t="str">
        <f>IF(AND(NOT(OR(G13="",G13="Ø")),H13=""),"In Progress",IF(AND(NOT(OR(H13="Ø",H13="")),NOT(OR(G13="Ø",G13=""))),"Completed",IF(AND(NOT(A12=""),NOT(OR(D13="",D13="???")),G13=""),"Waiting",IF(D13="???","Waiting",""))))</f>
        <v/>
      </c>
      <c r="L13" s="107"/>
      <c r="M13" s="107"/>
      <c r="N13" s="4"/>
      <c r="O13" s="111"/>
      <c r="P13" s="107"/>
    </row>
    <row r="14" spans="1:16">
      <c r="A14" s="112" t="s">
        <v>2430</v>
      </c>
      <c r="B14" s="107" t="s">
        <v>2431</v>
      </c>
      <c r="C14" s="107" t="s">
        <v>838</v>
      </c>
      <c r="D14" s="81" t="s">
        <v>23</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2017-08-10_R-007_CA</v>
      </c>
      <c r="G14" s="85"/>
      <c r="H14" s="85"/>
      <c r="I14" s="69" t="str">
        <f t="shared" si="1"/>
        <v/>
      </c>
      <c r="J14" s="107" t="str">
        <f>IF(AND(NOT(OR(H14="",H14="Ø")),NOT(OR(H15="",H15="Ø"))),"Needs to be Split","")</f>
        <v/>
      </c>
      <c r="K14" s="81" t="s">
        <v>1</v>
      </c>
      <c r="L14" s="107" t="str">
        <f>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Untraceable</v>
      </c>
      <c r="M14" s="107" t="str">
        <f>IF(OR(L14="Untraceable"),"Ignore",IF(OR(L14="Incomplete",L14="Completed"),"Waiting",IF(OR(L14="Waiting",L14="In Progress",L14="Review",L14="Other"),"HOLD","")))</f>
        <v>Ignore</v>
      </c>
      <c r="N14" s="4"/>
      <c r="O14" s="111" t="str">
        <f>IF(OR(L14="Untraceable",L14="Incomplete"),"No",IF(L14="Completed","In Progress",""))</f>
        <v>No</v>
      </c>
      <c r="P14" s="107"/>
    </row>
    <row r="15" spans="1:16">
      <c r="A15" s="107"/>
      <c r="B15" s="107"/>
      <c r="C15" s="107"/>
      <c r="D15" s="81" t="str">
        <f>IF(AND(NOT(A14=""),NOT(K14="Untraceable")),"???","")</f>
        <v/>
      </c>
      <c r="E15" s="81"/>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5"/>
      <c r="H15" s="85"/>
      <c r="I15" s="69" t="str">
        <f t="shared" si="1"/>
        <v/>
      </c>
      <c r="J15" s="107"/>
      <c r="K15" s="81"/>
      <c r="L15" s="107"/>
      <c r="M15" s="107"/>
      <c r="N15" s="4"/>
      <c r="O15" s="111"/>
      <c r="P15" s="107"/>
    </row>
    <row r="16" spans="1:16">
      <c r="A16" s="112" t="s">
        <v>2432</v>
      </c>
      <c r="B16" s="107" t="s">
        <v>2433</v>
      </c>
      <c r="C16" s="107" t="s">
        <v>838</v>
      </c>
      <c r="D16" s="81" t="s">
        <v>23</v>
      </c>
      <c r="E16" s="81"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2017-08-10_R-008_CA</v>
      </c>
      <c r="G16" s="85"/>
      <c r="H16" s="85"/>
      <c r="I16" s="69" t="str">
        <f t="shared" si="1"/>
        <v/>
      </c>
      <c r="J16" s="107" t="str">
        <f>IF(AND(NOT(OR(H16="",H16="Ø")),NOT(OR(H17="",H17="Ø"))),"Needs to be Split","")</f>
        <v/>
      </c>
      <c r="K16" s="81" t="s">
        <v>1</v>
      </c>
      <c r="L16" s="107"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07" t="str">
        <f>IF(OR(L16="Untraceable"),"Ignore",IF(OR(L16="Incomplete",L16="Completed"),"Waiting",IF(OR(L16="Waiting",L16="In Progress",L16="Review",L16="Other"),"HOLD","")))</f>
        <v>Ignore</v>
      </c>
      <c r="N16" s="4"/>
      <c r="O16" s="111" t="str">
        <f>IF(OR(L16="Untraceable",L16="Incomplete"),"No",IF(L16="Completed","In Progress",""))</f>
        <v>No</v>
      </c>
      <c r="P16" s="107"/>
    </row>
    <row r="17" spans="1:16">
      <c r="A17" s="107"/>
      <c r="B17" s="107"/>
      <c r="C17" s="107"/>
      <c r="D17" s="81" t="str">
        <f>IF(AND(NOT(A16=""),NOT(K16="Untraceable")),"???","")</f>
        <v/>
      </c>
      <c r="E17" s="81"/>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5"/>
      <c r="H17" s="85"/>
      <c r="I17" s="69" t="str">
        <f t="shared" si="1"/>
        <v/>
      </c>
      <c r="J17" s="107"/>
      <c r="K17" s="81" t="str">
        <f>IF(AND(NOT(OR(G17="",G17="Ø")),H17=""),"In Progress",IF(AND(NOT(OR(H17="Ø",H17="")),NOT(OR(G17="Ø",G17=""))),"Completed",IF(AND(NOT(A16=""),NOT(OR(D17="",D17="???")),G17=""),"Waiting",IF(D17="???","Waiting",""))))</f>
        <v/>
      </c>
      <c r="L17" s="107"/>
      <c r="M17" s="107"/>
      <c r="N17" s="4"/>
      <c r="O17" s="111"/>
      <c r="P17" s="107"/>
    </row>
    <row r="18" spans="1:16">
      <c r="A18" s="112" t="s">
        <v>2434</v>
      </c>
      <c r="B18" s="107" t="s">
        <v>2435</v>
      </c>
      <c r="C18" s="107" t="s">
        <v>791</v>
      </c>
      <c r="D18" s="81" t="s">
        <v>23</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2017-08-10_R-009_CA</v>
      </c>
      <c r="G18" s="85">
        <v>42993</v>
      </c>
      <c r="H18" s="85">
        <v>42993</v>
      </c>
      <c r="I18" s="69" t="s">
        <v>2436</v>
      </c>
      <c r="J18" s="106">
        <v>42996</v>
      </c>
      <c r="K18" s="81" t="str">
        <f>IF(AND(NOT(OR(G18="",G18="Ø")),H18=""),"In Progress",IF(AND(NOT(OR(H18="Ø",H18="")),NOT(OR(G18="Ø",G18=""))),"Completed",IF(AND(NOT(A18=""),NOT(OR(D18="",D18="???")),G18=""),"Waiting",IF(D18="???","Waiting",""))))</f>
        <v>Completed</v>
      </c>
      <c r="L18" s="107" t="str">
        <f>IF(AND(NOT(OR(H18="Ø",H18="")),J18="Split"),"In Progress",IF(AND(NOT(OR(H18="Ø",H18="")),J18="Needs to be Split"),"Waiting",IF(AND(K18="Review",K19="Review"),"Review",IF(OR(AND(K18="Review",K19="Incomplete"),AND(K18="Incomplete",K19="Review")),"Review",IF(OR(AND(K18="Untraceable",K19="Review"),AND(K18="Review",K19="Untraceable")),"Review",IF(OR(AND(K18="Review",K19="Completed"),AND(K18="Completed",K19="Review")),"Review",IF(OR(AND(K18="Other",K19="Review"),AND(K18="Review",K19="Other")),"Review",IF(OR(AND(K18="Other",K19="Incomplete"),AND(K18="Incomplete",K19="Other")),"Review",IF(OR(AND(K18="Other",K19="Untraceable"),AND(K18="Untraceable",K19="Other")),"Review",IF(OR(AND(K18="Other",K19="Completed"),AND(K18="Completed",K19="Other")),"Review",IF(AND(K18="Waiting",K19="Waiting"),"Waiting",IF(OR(AND(K18="Review",K19="Waiting"),AND(K18="Waiting",K19="Review")),"Waiting",IF(OR(AND(K18="Other",K19="Waiting"),AND(K18="Waiting",K19="Other")),"Waiting",IF(OR(AND(K18="Incomplete",K19="Waiting"),AND(K18="Waiting",K19="Incomplete")),"Waiting",IF(OR(AND(K18="Completed",K19="Waiting"),AND(K18="Waiting",K19="Completed")),"Waiting",IF(OR(K18="In Progress",K19="In Progress"),"In Progress",IF(OR(AND(K18="Completed",K19="Untraceable"),AND(K18="Untraceable",K19="Completed")),"Review",IF(OR(AND(K18="Completed",K19="Incomplete"),AND(K18="Incomplete",K19="Completed")),"Review",IF(OR(AND(K18="Incomplete",K19="Untraceable"),AND(K18="Untraceable",K19="Incomplete")),"Untraceable",IF(AND(NOT(OR(H18="Ø",H18="")),NOT(OR(H19="Ø",H19="")),J18=""),"In Progress",IF(AND(K18="Untraceable",K19="Untraceable"),"Untraceable",IF(AND(NOT(OR(H18="Ø",H18="")),NOT(OR(H19="Ø",H19="")),NOT(OR(J18="Ø",J18="",J18="Split",J18="Needs to be Split"))),"Completed",IF(AND(K18="Incomplete",K19="Incomplete"),"Incomplete",IF(AND(K18="Other",K19="Other"),"Review",IF(AND(K18="Untraceable",K19=""),"Untraceable","")))))))))))))))))))))))))</f>
        <v>Completed</v>
      </c>
      <c r="M18" s="107" t="s">
        <v>0</v>
      </c>
      <c r="N18" s="4" t="s">
        <v>2437</v>
      </c>
      <c r="O18" s="111" t="s">
        <v>25</v>
      </c>
      <c r="P18" s="107" t="s">
        <v>2438</v>
      </c>
    </row>
    <row r="19" spans="1:16">
      <c r="A19" s="107"/>
      <c r="B19" s="107"/>
      <c r="C19" s="107"/>
      <c r="D19" s="81" t="s">
        <v>27</v>
      </c>
      <c r="E19" s="81" t="s">
        <v>1731</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2017-08-10_R-009_GB</v>
      </c>
      <c r="G19" s="85">
        <v>42996</v>
      </c>
      <c r="H19" s="85">
        <v>42996</v>
      </c>
      <c r="I19" s="69" t="s">
        <v>2439</v>
      </c>
      <c r="J19" s="107"/>
      <c r="K19" s="81" t="str">
        <f>IF(AND(NOT(OR(G19="",G19="Ø")),H19=""),"In Progress",IF(AND(NOT(OR(H19="Ø",H19="")),NOT(OR(G19="Ø",G19=""))),"Completed",IF(AND(NOT(A18=""),NOT(OR(D19="",D19="???")),G19=""),"Waiting",IF(D19="???","Waiting",""))))</f>
        <v>Completed</v>
      </c>
      <c r="L19" s="107"/>
      <c r="M19" s="107"/>
      <c r="N19" s="4" t="s">
        <v>2440</v>
      </c>
      <c r="O19" s="111"/>
      <c r="P19" s="107"/>
    </row>
    <row r="20" spans="1:16">
      <c r="A20" s="112" t="s">
        <v>2441</v>
      </c>
      <c r="B20" s="107" t="s">
        <v>2442</v>
      </c>
      <c r="C20" s="107" t="s">
        <v>791</v>
      </c>
      <c r="D20" s="81" t="s">
        <v>23</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2017-08-10_R-010_CA</v>
      </c>
      <c r="G20" s="85">
        <v>42993</v>
      </c>
      <c r="H20" s="85">
        <v>42993</v>
      </c>
      <c r="I20" s="69" t="s">
        <v>2443</v>
      </c>
      <c r="J20" s="106">
        <v>42996</v>
      </c>
      <c r="K20" s="81" t="str">
        <f>IF(AND(NOT(OR(G20="",G20="Ø")),H20=""),"In Progress",IF(AND(NOT(OR(H20="Ø",H20="")),NOT(OR(G20="Ø",G20=""))),"Completed",IF(AND(NOT(A20=""),NOT(OR(D20="",D20="???")),G20=""),"Waiting",IF(D20="???","Waiting",""))))</f>
        <v>Completed</v>
      </c>
      <c r="L20" s="107"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07" t="s">
        <v>0</v>
      </c>
      <c r="N20" s="4" t="s">
        <v>2444</v>
      </c>
      <c r="O20" s="111" t="s">
        <v>25</v>
      </c>
      <c r="P20" s="107" t="s">
        <v>2445</v>
      </c>
    </row>
    <row r="21" spans="1:16">
      <c r="A21" s="107"/>
      <c r="B21" s="107"/>
      <c r="C21" s="107"/>
      <c r="D21" s="81" t="s">
        <v>32</v>
      </c>
      <c r="E21" s="81"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2017-08-10_R-010_AZ</v>
      </c>
      <c r="G21" s="85">
        <v>42996</v>
      </c>
      <c r="H21" s="85">
        <v>42996</v>
      </c>
      <c r="I21" s="69" t="s">
        <v>2443</v>
      </c>
      <c r="J21" s="107"/>
      <c r="K21" s="81" t="str">
        <f>IF(AND(NOT(OR(G21="",G21="Ø")),H21=""),"In Progress",IF(AND(NOT(OR(H21="Ø",H21="")),NOT(OR(G21="Ø",G21=""))),"Completed",IF(AND(NOT(A20=""),NOT(OR(D21="",D21="???")),G21=""),"Waiting",IF(D21="???","Waiting",""))))</f>
        <v>Completed</v>
      </c>
      <c r="L21" s="107"/>
      <c r="M21" s="107"/>
      <c r="N21" s="4"/>
      <c r="O21" s="111"/>
      <c r="P21" s="107"/>
    </row>
    <row r="22" spans="1:16">
      <c r="A22" s="112" t="s">
        <v>2446</v>
      </c>
      <c r="B22" s="107" t="s">
        <v>2447</v>
      </c>
      <c r="C22" s="107" t="s">
        <v>791</v>
      </c>
      <c r="D22" s="81" t="s">
        <v>23</v>
      </c>
      <c r="E22" s="81"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2017-08-10_R-011_CA</v>
      </c>
      <c r="G22" s="85">
        <v>42993</v>
      </c>
      <c r="H22" s="85">
        <v>42998</v>
      </c>
      <c r="I22" s="69" t="s">
        <v>2448</v>
      </c>
      <c r="J22" s="106">
        <v>43018</v>
      </c>
      <c r="K22" s="81" t="str">
        <f>IF(AND(NOT(OR(G22="",G22="Ø")),H22=""),"In Progress",IF(AND(NOT(OR(H22="Ø",H22="")),NOT(OR(G22="Ø",G22=""))),"Completed",IF(AND(NOT(A22=""),NOT(OR(D22="",D22="???")),G22=""),"Waiting",IF(D22="???","Waiting",""))))</f>
        <v>Completed</v>
      </c>
      <c r="L22" s="107"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07" t="s">
        <v>0</v>
      </c>
      <c r="N22" s="4"/>
      <c r="O22" s="111" t="s">
        <v>25</v>
      </c>
      <c r="P22" s="107" t="s">
        <v>2449</v>
      </c>
    </row>
    <row r="23" spans="1:16">
      <c r="A23" s="107"/>
      <c r="B23" s="107"/>
      <c r="C23" s="107"/>
      <c r="D23" s="81" t="s">
        <v>113</v>
      </c>
      <c r="E23" s="81" t="s">
        <v>1404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2017-08-10_R-011_SA_DR</v>
      </c>
      <c r="G23" s="85">
        <v>42999</v>
      </c>
      <c r="H23" s="85">
        <v>43003</v>
      </c>
      <c r="I23" s="69" t="s">
        <v>2422</v>
      </c>
      <c r="J23" s="107"/>
      <c r="K23" s="81" t="str">
        <f>IF(AND(NOT(OR(G23="",G23="Ø")),H23=""),"In Progress",IF(AND(NOT(OR(H23="Ø",H23="")),NOT(OR(G23="Ø",G23=""))),"Completed",IF(AND(NOT(A22=""),NOT(OR(D23="",D23="???")),G23=""),"Waiting",IF(D23="???","Waiting",""))))</f>
        <v>Completed</v>
      </c>
      <c r="L23" s="107"/>
      <c r="M23" s="107"/>
      <c r="N23" s="4"/>
      <c r="O23" s="111"/>
      <c r="P23" s="107"/>
    </row>
    <row r="24" spans="1:16">
      <c r="A24" s="112" t="s">
        <v>2450</v>
      </c>
      <c r="B24" s="107" t="s">
        <v>2451</v>
      </c>
      <c r="C24" s="107"/>
      <c r="D24" s="81" t="s">
        <v>32</v>
      </c>
      <c r="E24" s="81"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2017-08-10_R-012_AZ</v>
      </c>
      <c r="G24" s="85">
        <v>42996</v>
      </c>
      <c r="H24" s="85" t="s">
        <v>51</v>
      </c>
      <c r="I24" s="69" t="str">
        <f>IF(H24="Ø","Ø",IF(NOT(OR(H24="Ø",H24="")),"Enter Tracing Time",""))</f>
        <v>Ø</v>
      </c>
      <c r="J24" s="107" t="str">
        <f>IF(AND(NOT(OR(H24="",H24="Ø")),NOT(OR(H25="",H25="Ø"))),"Needs to be Split","")</f>
        <v/>
      </c>
      <c r="K24" s="81" t="s">
        <v>2</v>
      </c>
      <c r="L24" s="107" t="s">
        <v>2</v>
      </c>
      <c r="M24" s="107" t="s">
        <v>190</v>
      </c>
      <c r="N24" s="4" t="s">
        <v>2452</v>
      </c>
      <c r="O24" s="111" t="str">
        <f>IF(OR(L24="Untraceable",L24="Incomplete"),"No",IF(L24="Completed","In Progress",""))</f>
        <v>No</v>
      </c>
      <c r="P24" s="107"/>
    </row>
    <row r="25" spans="1:16">
      <c r="A25" s="107"/>
      <c r="B25" s="107"/>
      <c r="C25" s="107"/>
      <c r="D25" s="81"/>
      <c r="E25" s="81"/>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
      </c>
      <c r="G25" s="85"/>
      <c r="H25" s="85"/>
      <c r="I25" s="69" t="str">
        <f>IF(H25="Ø","Ø",IF(NOT(OR(H25="Ø",H25="")),"Enter Tracing Time",""))</f>
        <v/>
      </c>
      <c r="J25" s="107"/>
      <c r="K25" s="81" t="str">
        <f>IF(AND(NOT(OR(G25="",G25="Ø")),H25=""),"In Progress",IF(AND(NOT(OR(H25="Ø",H25="")),NOT(OR(G25="Ø",G25=""))),"Completed",IF(AND(NOT(A24=""),NOT(OR(D25="",D25="???")),G25=""),"Waiting",IF(D25="???","Waiting",""))))</f>
        <v/>
      </c>
      <c r="L25" s="107"/>
      <c r="M25" s="107"/>
      <c r="N25" s="4"/>
      <c r="O25" s="111"/>
      <c r="P25" s="107"/>
    </row>
    <row r="26" spans="1:16">
      <c r="A26" s="112" t="s">
        <v>2453</v>
      </c>
      <c r="B26" s="107" t="s">
        <v>2454</v>
      </c>
      <c r="C26" s="107"/>
      <c r="D26" s="81" t="s">
        <v>32</v>
      </c>
      <c r="E26" s="81"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2017-08-10_R-013_AZ</v>
      </c>
      <c r="G26" s="85">
        <v>42996</v>
      </c>
      <c r="H26" s="85">
        <v>43003</v>
      </c>
      <c r="I26" s="69">
        <v>5</v>
      </c>
      <c r="J26" s="106">
        <v>43010</v>
      </c>
      <c r="K26" s="81" t="str">
        <f>IF(AND(NOT(OR(G26="",G26="Ø")),H26=""),"In Progress",IF(AND(NOT(OR(H26="Ø",H26="")),NOT(OR(G26="Ø",G26=""))),"Completed",IF(AND(NOT(A26=""),NOT(OR(D26="",D26="???")),G26=""),"Waiting",IF(D26="???","Waiting",""))))</f>
        <v>Completed</v>
      </c>
      <c r="L26" s="107"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07" t="s">
        <v>0</v>
      </c>
      <c r="N26" s="4"/>
      <c r="O26" s="111" t="s">
        <v>25</v>
      </c>
      <c r="P26" s="107" t="s">
        <v>2455</v>
      </c>
    </row>
    <row r="27" spans="1:16">
      <c r="A27" s="107"/>
      <c r="B27" s="107"/>
      <c r="C27" s="107"/>
      <c r="D27" s="81" t="s">
        <v>113</v>
      </c>
      <c r="E27" s="81" t="s">
        <v>1404</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2017-08-10_R-013_SA_DR</v>
      </c>
      <c r="G27" s="85">
        <v>43004</v>
      </c>
      <c r="H27" s="85">
        <v>43005</v>
      </c>
      <c r="I27" s="69" t="s">
        <v>2456</v>
      </c>
      <c r="J27" s="107"/>
      <c r="K27" s="81" t="str">
        <f>IF(AND(NOT(OR(G27="",G27="Ø")),H27=""),"In Progress",IF(AND(NOT(OR(H27="Ø",H27="")),NOT(OR(G27="Ø",G27=""))),"Completed",IF(AND(NOT(A26=""),NOT(OR(D27="",D27="???")),G27=""),"Waiting",IF(D27="???","Waiting",""))))</f>
        <v>Completed</v>
      </c>
      <c r="L27" s="107"/>
      <c r="M27" s="107"/>
      <c r="N27" s="4"/>
      <c r="O27" s="111"/>
      <c r="P27" s="107"/>
    </row>
    <row r="28" spans="1:16">
      <c r="A28" s="107" t="s">
        <v>2457</v>
      </c>
      <c r="B28" s="107" t="s">
        <v>2458</v>
      </c>
      <c r="C28" s="107"/>
      <c r="D28" s="81" t="s">
        <v>23</v>
      </c>
      <c r="E28" s="81" t="s">
        <v>1442</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2017-08-10_R-014_SA_CA</v>
      </c>
      <c r="G28" s="85">
        <v>42998</v>
      </c>
      <c r="H28" s="85">
        <v>43000</v>
      </c>
      <c r="I28" s="69" t="s">
        <v>2459</v>
      </c>
      <c r="J28" s="106">
        <v>43010</v>
      </c>
      <c r="K28" s="81" t="str">
        <f>IF(AND(NOT(OR(G28="",G28="Ø")),H28=""),"In Progress",IF(AND(NOT(OR(H28="Ø",H28="")),NOT(OR(G28="Ø",G28=""))),"Completed",IF(AND(NOT(A28=""),NOT(OR(D28="",D28="???")),G28=""),"Waiting",IF(D28="???","Waiting",""))))</f>
        <v>Completed</v>
      </c>
      <c r="L28" s="107"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07" t="s">
        <v>0</v>
      </c>
      <c r="N28" s="6"/>
      <c r="O28" s="111" t="s">
        <v>25</v>
      </c>
      <c r="P28" s="107" t="s">
        <v>2460</v>
      </c>
    </row>
    <row r="29" spans="1:16">
      <c r="A29" s="107"/>
      <c r="B29" s="107"/>
      <c r="C29" s="107"/>
      <c r="D29" s="81" t="s">
        <v>187</v>
      </c>
      <c r="E29" s="81" t="s">
        <v>24</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2017-08-10_R-014_MW</v>
      </c>
      <c r="G29" s="85">
        <v>43003</v>
      </c>
      <c r="H29" s="85">
        <v>43004</v>
      </c>
      <c r="I29" s="69" t="s">
        <v>2461</v>
      </c>
      <c r="J29" s="107"/>
      <c r="K29" s="81" t="str">
        <f>IF(AND(NOT(OR(G29="",G29="Ø")),H29=""),"In Progress",IF(AND(NOT(OR(H29="Ø",H29="")),NOT(OR(G29="Ø",G29=""))),"Completed",IF(AND(NOT(A28=""),NOT(OR(D29="",D29="???")),G29=""),"Waiting",IF(D29="???","Waiting",""))))</f>
        <v>Completed</v>
      </c>
      <c r="L29" s="107"/>
      <c r="M29" s="107"/>
      <c r="N29" s="4"/>
      <c r="O29" s="111"/>
      <c r="P29" s="107"/>
    </row>
    <row r="30" spans="1:16">
      <c r="A30" s="107" t="s">
        <v>2462</v>
      </c>
      <c r="B30" s="107" t="s">
        <v>2463</v>
      </c>
      <c r="C30" s="107"/>
      <c r="D30" s="81" t="s">
        <v>23</v>
      </c>
      <c r="E30" s="81" t="s">
        <v>1442</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2017-08-10_R-015_SA_CA</v>
      </c>
      <c r="G30" s="85">
        <v>43000</v>
      </c>
      <c r="H30" s="85">
        <v>43003</v>
      </c>
      <c r="I30" s="69" t="s">
        <v>2422</v>
      </c>
      <c r="J30" s="106">
        <v>43010</v>
      </c>
      <c r="K30" s="81" t="str">
        <f>IF(AND(NOT(OR(G30="",G30="Ø")),H30=""),"In Progress",IF(AND(NOT(OR(H30="Ø",H30="")),NOT(OR(G30="Ø",G30=""))),"Completed",IF(AND(NOT(A30=""),NOT(OR(D30="",D30="???")),G30=""),"Waiting",IF(D30="???","Waiting",""))))</f>
        <v>Completed</v>
      </c>
      <c r="L30" s="107"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07" t="s">
        <v>0</v>
      </c>
      <c r="N30" s="4"/>
      <c r="O30" s="111" t="s">
        <v>25</v>
      </c>
      <c r="P30" s="107" t="s">
        <v>2464</v>
      </c>
    </row>
    <row r="31" spans="1:16">
      <c r="A31" s="107"/>
      <c r="B31" s="107"/>
      <c r="C31" s="107"/>
      <c r="D31" s="81" t="s">
        <v>27</v>
      </c>
      <c r="E31" s="81" t="s">
        <v>1731</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2017-08-10_R-015_GB</v>
      </c>
      <c r="G31" s="85">
        <v>43005</v>
      </c>
      <c r="H31" s="85">
        <v>43006</v>
      </c>
      <c r="I31" s="69" t="s">
        <v>2176</v>
      </c>
      <c r="J31" s="107"/>
      <c r="K31" s="81" t="str">
        <f>IF(AND(NOT(OR(G31="",G31="Ø")),H31=""),"In Progress",IF(AND(NOT(OR(H31="Ø",H31="")),NOT(OR(G31="Ø",G31=""))),"Completed",IF(AND(NOT(A30=""),NOT(OR(D31="",D31="???")),G31=""),"Waiting",IF(D31="???","Waiting",""))))</f>
        <v>Completed</v>
      </c>
      <c r="L31" s="107"/>
      <c r="M31" s="107"/>
      <c r="N31" s="4"/>
      <c r="O31" s="111"/>
      <c r="P31" s="107"/>
    </row>
    <row r="32" spans="1:16">
      <c r="A32" s="107" t="s">
        <v>2465</v>
      </c>
      <c r="B32" s="107" t="s">
        <v>2466</v>
      </c>
      <c r="C32" s="107" t="s">
        <v>791</v>
      </c>
      <c r="D32" s="81" t="s">
        <v>161</v>
      </c>
      <c r="E32" s="81" t="s">
        <v>1442</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2017-08-10_R-016_SA_BD</v>
      </c>
      <c r="G32" s="85">
        <v>43003</v>
      </c>
      <c r="H32" s="85">
        <v>43006</v>
      </c>
      <c r="I32" s="70" t="s">
        <v>2467</v>
      </c>
      <c r="J32" s="107" t="str">
        <f>IF(AND(NOT(OR(H32="",H32="Ø")),NOT(OR(H33="",H33="Ø"))),"Needs to be Split","")</f>
        <v/>
      </c>
      <c r="K32" s="81" t="s">
        <v>0</v>
      </c>
      <c r="L32" s="107" t="s">
        <v>2</v>
      </c>
      <c r="M32" s="107" t="s">
        <v>190</v>
      </c>
      <c r="N32" s="4"/>
      <c r="O32" s="111" t="str">
        <f>IF(OR(L32="Untraceable",L32="Incomplete"),"No",IF(L32="Completed","In Progress",""))</f>
        <v>No</v>
      </c>
      <c r="P32" s="107"/>
    </row>
    <row r="33" spans="1:16">
      <c r="A33" s="107"/>
      <c r="B33" s="107"/>
      <c r="C33" s="107"/>
      <c r="D33" s="81" t="s">
        <v>23</v>
      </c>
      <c r="E33" s="81"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2017-08-10_R-016_CA</v>
      </c>
      <c r="G33" s="85">
        <v>43003</v>
      </c>
      <c r="H33" s="85" t="s">
        <v>51</v>
      </c>
      <c r="I33" s="70"/>
      <c r="J33" s="107"/>
      <c r="K33" s="81" t="s">
        <v>2</v>
      </c>
      <c r="L33" s="107"/>
      <c r="M33" s="107"/>
      <c r="N33" s="4"/>
      <c r="O33" s="111"/>
      <c r="P33" s="107"/>
    </row>
    <row r="34" spans="1:16">
      <c r="A34" s="107" t="s">
        <v>2468</v>
      </c>
      <c r="B34" s="107" t="s">
        <v>2469</v>
      </c>
      <c r="C34" s="107" t="s">
        <v>2470</v>
      </c>
      <c r="D34" s="81" t="s">
        <v>27</v>
      </c>
      <c r="E34" s="81"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2017-08-10_R-017_GB</v>
      </c>
      <c r="G34" s="85">
        <v>43004</v>
      </c>
      <c r="H34" s="85">
        <v>43004</v>
      </c>
      <c r="I34" s="69" t="s">
        <v>2471</v>
      </c>
      <c r="J34" s="107" t="str">
        <f>IF(AND(NOT(OR(H34="",H34="Ø")),NOT(OR(H35="",H35="Ø"))),"Needs to be Split","")</f>
        <v/>
      </c>
      <c r="K34" s="81" t="str">
        <f>IF(AND(NOT(OR(G34="",G34="Ø")),H34=""),"In Progress",IF(AND(NOT(OR(H34="Ø",H34="")),NOT(OR(G34="Ø",G34=""))),"Completed",IF(AND(NOT(A34=""),NOT(OR(D34="",D34="???")),G34=""),"Waiting",IF(D34="???","Waiting",""))))</f>
        <v>Completed</v>
      </c>
      <c r="L34" s="107" t="s">
        <v>2</v>
      </c>
      <c r="M34" s="107" t="s">
        <v>190</v>
      </c>
      <c r="N34" s="4" t="s">
        <v>2472</v>
      </c>
      <c r="O34" s="111" t="str">
        <f>IF(OR(L34="Untraceable",L34="Incomplete"),"No",IF(L34="Completed","In Progress",""))</f>
        <v>No</v>
      </c>
      <c r="P34" s="107"/>
    </row>
    <row r="35" spans="1:16">
      <c r="A35" s="107"/>
      <c r="B35" s="107"/>
      <c r="C35" s="107"/>
      <c r="D35" s="81"/>
      <c r="E35" s="81"/>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5"/>
      <c r="H35" s="85"/>
      <c r="I35" s="69" t="str">
        <f>IF(H35="Ø","Ø",IF(NOT(OR(H35="Ø",H35="")),"Enter Tracing Time",""))</f>
        <v/>
      </c>
      <c r="J35" s="107"/>
      <c r="K35" s="81"/>
      <c r="L35" s="107"/>
      <c r="M35" s="107"/>
      <c r="N35" s="4"/>
      <c r="O35" s="111"/>
      <c r="P35" s="107"/>
    </row>
    <row r="36" spans="1:16">
      <c r="A36" s="107" t="s">
        <v>2473</v>
      </c>
      <c r="B36" s="107" t="s">
        <v>2474</v>
      </c>
      <c r="C36" s="107"/>
      <c r="D36" s="81" t="s">
        <v>113</v>
      </c>
      <c r="E36" s="81"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2017-08-10_R-018_DR</v>
      </c>
      <c r="G36" s="85">
        <v>43003</v>
      </c>
      <c r="H36" s="85" t="s">
        <v>51</v>
      </c>
      <c r="I36" s="69" t="str">
        <f>IF(H36="Ø","Ø",IF(NOT(OR(H36="Ø",H36="")),"Enter Tracing Time",""))</f>
        <v>Ø</v>
      </c>
      <c r="J36" s="107" t="str">
        <f>IF(AND(NOT(OR(H36="",H36="Ø")),NOT(OR(H37="",H37="Ø"))),"Needs to be Split","")</f>
        <v/>
      </c>
      <c r="K36" s="81" t="s">
        <v>2</v>
      </c>
      <c r="L36" s="107"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07" t="s">
        <v>190</v>
      </c>
      <c r="N36" s="4" t="s">
        <v>2475</v>
      </c>
      <c r="O36" s="111" t="str">
        <f>IF(OR(L36="Untraceable",L36="Incomplete"),"No",IF(L36="Completed","In Progress",""))</f>
        <v>No</v>
      </c>
      <c r="P36" s="107"/>
    </row>
    <row r="37" spans="1:16">
      <c r="A37" s="107"/>
      <c r="B37" s="107"/>
      <c r="C37" s="107"/>
      <c r="D37" s="81" t="s">
        <v>32</v>
      </c>
      <c r="E37" s="81" t="s">
        <v>24</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2017-08-10_R-018_AZ</v>
      </c>
      <c r="G37" s="85">
        <v>43004</v>
      </c>
      <c r="H37" s="85" t="s">
        <v>51</v>
      </c>
      <c r="I37" s="69" t="str">
        <f>IF(H37="Ø","Ø",IF(NOT(OR(H37="Ø",H37="")),"Enter Tracing Time",""))</f>
        <v>Ø</v>
      </c>
      <c r="J37" s="107"/>
      <c r="K37" s="81" t="s">
        <v>2</v>
      </c>
      <c r="L37" s="107"/>
      <c r="M37" s="107"/>
      <c r="N37" s="4" t="s">
        <v>2476</v>
      </c>
      <c r="O37" s="111"/>
      <c r="P37" s="107"/>
    </row>
    <row r="38" spans="1:16">
      <c r="A38" s="107" t="s">
        <v>2477</v>
      </c>
      <c r="B38" s="107" t="s">
        <v>2478</v>
      </c>
      <c r="C38" s="107"/>
      <c r="D38" s="81" t="s">
        <v>187</v>
      </c>
      <c r="E38" s="81"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2017-08-10_R-019_MW</v>
      </c>
      <c r="G38" s="85">
        <v>43005</v>
      </c>
      <c r="H38" s="85" t="s">
        <v>51</v>
      </c>
      <c r="I38" s="69" t="str">
        <f>IF(H38="Ø","Ø",IF(NOT(OR(H38="Ø",H38="")),"Enter Tracing Time",""))</f>
        <v>Ø</v>
      </c>
      <c r="J38" s="107" t="str">
        <f>IF(AND(NOT(OR(H38="",H38="Ø")),NOT(OR(H39="",H39="Ø"))),"Needs to be Split","")</f>
        <v/>
      </c>
      <c r="K38" s="81" t="s">
        <v>2</v>
      </c>
      <c r="L38" s="107" t="s">
        <v>2</v>
      </c>
      <c r="M38" s="107" t="s">
        <v>190</v>
      </c>
      <c r="N38" s="4" t="s">
        <v>2479</v>
      </c>
      <c r="O38" s="111" t="str">
        <f>IF(OR(L38="Untraceable",L38="Incomplete"),"No",IF(L38="Completed","In Progress",""))</f>
        <v>No</v>
      </c>
      <c r="P38" s="107"/>
    </row>
    <row r="39" spans="1:16">
      <c r="A39" s="107"/>
      <c r="B39" s="107"/>
      <c r="C39" s="107"/>
      <c r="D39" s="81"/>
      <c r="E39" s="81"/>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5"/>
      <c r="H39" s="85"/>
      <c r="I39" s="69" t="str">
        <f>IF(H39="Ø","Ø",IF(NOT(OR(H39="Ø",H39="")),"Enter Tracing Time",""))</f>
        <v/>
      </c>
      <c r="J39" s="107"/>
      <c r="K39" s="81" t="str">
        <f>IF(AND(NOT(OR(G39="",G39="Ø")),H39=""),"In Progress",IF(AND(NOT(OR(H39="Ø",H39="")),NOT(OR(G39="Ø",G39=""))),"Completed",IF(AND(NOT(A38=""),NOT(OR(D39="",D39="???")),G39=""),"Waiting",IF(D39="???","Waiting",""))))</f>
        <v/>
      </c>
      <c r="L39" s="107"/>
      <c r="M39" s="107"/>
      <c r="N39" s="4"/>
      <c r="O39" s="111"/>
      <c r="P39" s="107"/>
    </row>
    <row r="40" spans="1:16">
      <c r="A40" s="107" t="s">
        <v>2480</v>
      </c>
      <c r="B40" s="107" t="s">
        <v>2481</v>
      </c>
      <c r="C40" s="107"/>
      <c r="D40" s="81" t="s">
        <v>187</v>
      </c>
      <c r="E40" s="81"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2017-08-10_R-020_MW</v>
      </c>
      <c r="G40" s="85">
        <v>43004</v>
      </c>
      <c r="H40" s="85">
        <v>43005</v>
      </c>
      <c r="I40" s="69" t="s">
        <v>2448</v>
      </c>
      <c r="J40" s="106">
        <v>43017</v>
      </c>
      <c r="K40" s="81" t="str">
        <f>IF(AND(NOT(OR(G40="",G40="Ø")),H40=""),"In Progress",IF(AND(NOT(OR(H40="Ø",H40="")),NOT(OR(G40="Ø",G40=""))),"Completed",IF(AND(NOT(A40=""),NOT(OR(D40="",D40="???")),G40=""),"Waiting",IF(D40="???","Waiting",""))))</f>
        <v>Completed</v>
      </c>
      <c r="L40" s="107" t="s">
        <v>0</v>
      </c>
      <c r="M40" s="107" t="s">
        <v>0</v>
      </c>
      <c r="N40" s="4" t="s">
        <v>2482</v>
      </c>
      <c r="O40" s="111" t="s">
        <v>25</v>
      </c>
      <c r="P40" s="107" t="s">
        <v>2483</v>
      </c>
    </row>
    <row r="41" spans="1:16">
      <c r="A41" s="107"/>
      <c r="B41" s="107"/>
      <c r="C41" s="107"/>
      <c r="D41" s="81" t="s">
        <v>161</v>
      </c>
      <c r="E41" s="81" t="s">
        <v>1404</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2017-08-10_R-020_SA_BD</v>
      </c>
      <c r="G41" s="85">
        <v>43006</v>
      </c>
      <c r="H41" s="85">
        <v>43006</v>
      </c>
      <c r="I41" s="70" t="s">
        <v>2484</v>
      </c>
      <c r="J41" s="107"/>
      <c r="K41" s="81" t="s">
        <v>0</v>
      </c>
      <c r="L41" s="107"/>
      <c r="M41" s="107"/>
      <c r="N41" s="4"/>
      <c r="O41" s="111"/>
      <c r="P41" s="107"/>
    </row>
    <row r="42" spans="1:16">
      <c r="A42" s="107" t="s">
        <v>2485</v>
      </c>
      <c r="B42" s="107" t="s">
        <v>2486</v>
      </c>
      <c r="C42" s="107" t="s">
        <v>2487</v>
      </c>
      <c r="D42" s="81" t="s">
        <v>27</v>
      </c>
      <c r="E42" s="81"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2017-08-10_R-021_GB</v>
      </c>
      <c r="G42" s="85">
        <v>43004</v>
      </c>
      <c r="H42" s="85">
        <v>43005</v>
      </c>
      <c r="I42" s="69" t="s">
        <v>2488</v>
      </c>
      <c r="J42" s="107" t="s">
        <v>51</v>
      </c>
      <c r="K42" s="81" t="str">
        <f>IF(AND(NOT(OR(G42="",G42="Ø")),H42=""),"In Progress",IF(AND(NOT(OR(H42="Ø",H42="")),NOT(OR(G42="Ø",G42=""))),"Completed",IF(AND(NOT(A42=""),NOT(OR(D42="",D42="???")),G42=""),"Waiting",IF(D42="???","Waiting",""))))</f>
        <v>Completed</v>
      </c>
      <c r="L42" s="107" t="s">
        <v>2</v>
      </c>
      <c r="M42" s="107" t="s">
        <v>190</v>
      </c>
      <c r="N42" s="6" t="s">
        <v>2489</v>
      </c>
      <c r="O42" s="111" t="str">
        <f>IF(OR(L42="Untraceable",L42="Incomplete"),"No",IF(L42="Completed","In Progress",""))</f>
        <v>No</v>
      </c>
      <c r="P42" s="107"/>
    </row>
    <row r="43" spans="1:16">
      <c r="A43" s="107"/>
      <c r="B43" s="107"/>
      <c r="C43" s="107"/>
      <c r="D43" s="81" t="s">
        <v>161</v>
      </c>
      <c r="E43" s="81" t="s">
        <v>1404</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2017-08-10_R-021_SA_BD</v>
      </c>
      <c r="G43" s="85">
        <v>43006</v>
      </c>
      <c r="H43" s="85" t="s">
        <v>51</v>
      </c>
      <c r="I43" s="70"/>
      <c r="J43" s="107"/>
      <c r="K43" s="81" t="s">
        <v>2</v>
      </c>
      <c r="L43" s="107"/>
      <c r="M43" s="107"/>
      <c r="N43" s="4" t="s">
        <v>2490</v>
      </c>
      <c r="O43" s="111"/>
      <c r="P43" s="107"/>
    </row>
    <row r="44" spans="1:16">
      <c r="A44" s="107" t="s">
        <v>2491</v>
      </c>
      <c r="B44" s="107" t="s">
        <v>2492</v>
      </c>
      <c r="C44" s="107"/>
      <c r="D44" s="81" t="s">
        <v>187</v>
      </c>
      <c r="E44" s="81"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2017-08-10_R-022_MW</v>
      </c>
      <c r="G44" s="85">
        <v>43005</v>
      </c>
      <c r="H44" s="85">
        <v>43005</v>
      </c>
      <c r="I44" s="69" t="s">
        <v>1988</v>
      </c>
      <c r="J44" s="106">
        <v>43012</v>
      </c>
      <c r="K44" s="81" t="str">
        <f>IF(AND(NOT(OR(G44="",G44="Ø")),H44=""),"In Progress",IF(AND(NOT(OR(H44="Ø",H44="")),NOT(OR(G44="Ø",G44=""))),"Completed",IF(AND(NOT(A44=""),NOT(OR(D44="",D44="???")),G44=""),"Waiting",IF(D44="???","Waiting",""))))</f>
        <v>Completed</v>
      </c>
      <c r="L44" s="107"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07" t="s">
        <v>0</v>
      </c>
      <c r="N44" s="4"/>
      <c r="O44" s="111" t="s">
        <v>25</v>
      </c>
      <c r="P44" s="107" t="s">
        <v>2493</v>
      </c>
    </row>
    <row r="45" spans="1:16">
      <c r="A45" s="107"/>
      <c r="B45" s="107"/>
      <c r="C45" s="107"/>
      <c r="D45" s="81" t="s">
        <v>27</v>
      </c>
      <c r="E45" s="81" t="s">
        <v>1731</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2017-08-10_R-022_GB</v>
      </c>
      <c r="G45" s="85">
        <v>43012</v>
      </c>
      <c r="H45" s="85">
        <v>43012</v>
      </c>
      <c r="I45" s="69" t="s">
        <v>2112</v>
      </c>
      <c r="J45" s="107"/>
      <c r="K45" s="81" t="str">
        <f>IF(AND(NOT(OR(G45="",G45="Ø")),H45=""),"In Progress",IF(AND(NOT(OR(H45="Ø",H45="")),NOT(OR(G45="Ø",G45=""))),"Completed",IF(AND(NOT(A44=""),NOT(OR(D45="",D45="???")),G45=""),"Waiting",IF(D45="???","Waiting",""))))</f>
        <v>Completed</v>
      </c>
      <c r="L45" s="107"/>
      <c r="M45" s="107"/>
      <c r="N45" s="4"/>
      <c r="O45" s="111"/>
      <c r="P45" s="107"/>
    </row>
    <row r="46" spans="1:16">
      <c r="A46" s="107" t="s">
        <v>2494</v>
      </c>
      <c r="B46" s="109" t="s">
        <v>2495</v>
      </c>
      <c r="C46" s="109"/>
      <c r="D46" s="81" t="s">
        <v>32</v>
      </c>
      <c r="E46" s="81"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2017-08-10_R-023_AZ</v>
      </c>
      <c r="G46" s="85">
        <v>43004</v>
      </c>
      <c r="H46" s="85" t="s">
        <v>51</v>
      </c>
      <c r="I46" s="69" t="str">
        <f>IF(H46="Ø","Ø",IF(NOT(OR(H46="Ø",H46="")),"Enter Tracing Time",""))</f>
        <v>Ø</v>
      </c>
      <c r="J46" s="107" t="str">
        <f>IF(AND(NOT(OR(H46="",H46="Ø")),NOT(OR(H47="",H47="Ø"))),"Needs to be Split","")</f>
        <v/>
      </c>
      <c r="K46" s="81" t="s">
        <v>2</v>
      </c>
      <c r="L46" s="107" t="s">
        <v>2</v>
      </c>
      <c r="M46" s="107" t="s">
        <v>190</v>
      </c>
      <c r="N46" s="6" t="s">
        <v>2452</v>
      </c>
      <c r="O46" s="111" t="str">
        <f>IF(OR(L46="Untraceable",L46="Incomplete"),"No",IF(L46="Completed","In Progress",""))</f>
        <v>No</v>
      </c>
      <c r="P46" s="107"/>
    </row>
    <row r="47" spans="1:16">
      <c r="A47" s="107"/>
      <c r="B47" s="107"/>
      <c r="C47" s="107"/>
      <c r="D47" s="81"/>
      <c r="E47" s="81"/>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5"/>
      <c r="H47" s="85"/>
      <c r="I47" s="69" t="str">
        <f>IF(H47="Ø","Ø",IF(NOT(OR(H47="Ø",H47="")),"Enter Tracing Time",""))</f>
        <v/>
      </c>
      <c r="J47" s="107"/>
      <c r="K47" s="81" t="str">
        <f>IF(AND(NOT(OR(G47="",G47="Ø")),H47=""),"In Progress",IF(AND(NOT(OR(H47="Ø",H47="")),NOT(OR(G47="Ø",G47=""))),"Completed",IF(AND(NOT(A46=""),NOT(OR(D47="",D47="???")),G47=""),"Waiting",IF(D47="???","Waiting",""))))</f>
        <v/>
      </c>
      <c r="L47" s="107"/>
      <c r="M47" s="107"/>
      <c r="N47" s="4"/>
      <c r="O47" s="111"/>
      <c r="P47" s="107"/>
    </row>
    <row r="48" spans="1:16">
      <c r="A48" s="107" t="s">
        <v>2496</v>
      </c>
      <c r="B48" s="109" t="s">
        <v>2497</v>
      </c>
      <c r="C48" s="107"/>
      <c r="D48" s="81" t="s">
        <v>113</v>
      </c>
      <c r="E48" s="81"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2017-08-10_R-024_DR</v>
      </c>
      <c r="G48" s="85">
        <v>43005</v>
      </c>
      <c r="H48" s="85">
        <v>43010</v>
      </c>
      <c r="I48" s="69" t="s">
        <v>2498</v>
      </c>
      <c r="J48" s="106">
        <v>43017</v>
      </c>
      <c r="K48" s="81" t="str">
        <f>IF(AND(NOT(OR(G48="",G48="Ø")),H48=""),"In Progress",IF(AND(NOT(OR(H48="Ø",H48="")),NOT(OR(G48="Ø",G48=""))),"Completed",IF(AND(NOT(A48=""),NOT(OR(D48="",D48="???")),G48=""),"Waiting",IF(D48="???","Waiting",""))))</f>
        <v>Completed</v>
      </c>
      <c r="L48" s="107"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07" t="s">
        <v>0</v>
      </c>
      <c r="N48" s="4"/>
      <c r="O48" s="111" t="s">
        <v>25</v>
      </c>
      <c r="P48" s="107" t="s">
        <v>2499</v>
      </c>
    </row>
    <row r="49" spans="1:16">
      <c r="A49" s="107"/>
      <c r="B49" s="107"/>
      <c r="C49" s="107"/>
      <c r="D49" s="81" t="s">
        <v>187</v>
      </c>
      <c r="E49" s="81"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2017-08-10_R-024_MW</v>
      </c>
      <c r="G49" s="85">
        <v>43007</v>
      </c>
      <c r="H49" s="85">
        <v>43011</v>
      </c>
      <c r="I49" s="69" t="s">
        <v>2500</v>
      </c>
      <c r="J49" s="107"/>
      <c r="K49" s="81" t="str">
        <f>IF(AND(NOT(OR(G49="",G49="Ø")),H49=""),"In Progress",IF(AND(NOT(OR(H49="Ø",H49="")),NOT(OR(G49="Ø",G49=""))),"Completed",IF(AND(NOT(A48=""),NOT(OR(D49="",D49="???")),G49=""),"Waiting",IF(D49="???","Waiting",""))))</f>
        <v>Completed</v>
      </c>
      <c r="L49" s="107"/>
      <c r="M49" s="107"/>
      <c r="N49" s="8"/>
      <c r="O49" s="111"/>
      <c r="P49" s="107"/>
    </row>
    <row r="50" spans="1:16">
      <c r="A50" s="107" t="s">
        <v>2501</v>
      </c>
      <c r="B50" s="109" t="s">
        <v>2502</v>
      </c>
      <c r="C50" s="109"/>
      <c r="D50" s="81" t="s">
        <v>187</v>
      </c>
      <c r="E50" s="81"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2017-08-10_R-025_MW</v>
      </c>
      <c r="G50" s="85">
        <v>43006</v>
      </c>
      <c r="H50" s="85">
        <v>43007</v>
      </c>
      <c r="I50" s="69" t="s">
        <v>2174</v>
      </c>
      <c r="J50" s="106">
        <v>43014</v>
      </c>
      <c r="K50" s="81" t="str">
        <f>IF(AND(NOT(OR(G50="",G50="Ø")),H50=""),"In Progress",IF(AND(NOT(OR(H50="Ø",H50="")),NOT(OR(G50="Ø",G50=""))),"Completed",IF(AND(NOT(A50=""),NOT(OR(D50="",D50="???")),G50=""),"Waiting",IF(D50="???","Waiting",""))))</f>
        <v>Completed</v>
      </c>
      <c r="L50" s="107"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07" t="s">
        <v>0</v>
      </c>
      <c r="N50" s="4" t="s">
        <v>2503</v>
      </c>
      <c r="O50" s="111" t="s">
        <v>25</v>
      </c>
      <c r="P50" s="107" t="s">
        <v>2504</v>
      </c>
    </row>
    <row r="51" spans="1:16">
      <c r="A51" s="107"/>
      <c r="B51" s="107"/>
      <c r="C51" s="107"/>
      <c r="D51" s="81" t="s">
        <v>113</v>
      </c>
      <c r="E51" s="81" t="s">
        <v>1731</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2017-08-10_R-025_DR</v>
      </c>
      <c r="G51" s="85">
        <v>43012</v>
      </c>
      <c r="H51" s="85">
        <v>43014</v>
      </c>
      <c r="I51" s="69" t="s">
        <v>2505</v>
      </c>
      <c r="J51" s="107"/>
      <c r="K51" s="81" t="str">
        <f>IF(AND(NOT(OR(G51="",G51="Ø")),H51=""),"In Progress",IF(AND(NOT(OR(H51="Ø",H51="")),NOT(OR(G51="Ø",G51=""))),"Completed",IF(AND(NOT(A50=""),NOT(OR(D51="",D51="???")),G51=""),"Waiting",IF(D51="???","Waiting",""))))</f>
        <v>Completed</v>
      </c>
      <c r="L51" s="107"/>
      <c r="M51" s="107"/>
      <c r="N51" s="4"/>
      <c r="O51" s="111"/>
      <c r="P51" s="107"/>
    </row>
    <row r="52" spans="1:16">
      <c r="H52"/>
      <c r="I52"/>
      <c r="O52"/>
      <c r="P52"/>
    </row>
    <row r="53" spans="1:16">
      <c r="H53"/>
      <c r="I53"/>
      <c r="O53"/>
      <c r="P53"/>
    </row>
    <row r="54" spans="1:16">
      <c r="H54"/>
      <c r="I54"/>
      <c r="O54"/>
      <c r="P54"/>
    </row>
    <row r="55" spans="1:16">
      <c r="H55"/>
      <c r="I55"/>
      <c r="O55"/>
      <c r="P55"/>
    </row>
    <row r="56" spans="1:16">
      <c r="H56"/>
      <c r="I56"/>
      <c r="O56"/>
      <c r="P56"/>
    </row>
    <row r="57" spans="1:16">
      <c r="H57"/>
      <c r="I57"/>
      <c r="O57"/>
      <c r="P57"/>
    </row>
    <row r="58" spans="1:16">
      <c r="H58"/>
      <c r="I58"/>
      <c r="O58"/>
      <c r="P58"/>
    </row>
    <row r="59" spans="1:16">
      <c r="H59"/>
      <c r="I59"/>
      <c r="O59"/>
      <c r="P59"/>
    </row>
    <row r="60" spans="1:16">
      <c r="H60"/>
      <c r="I60"/>
      <c r="O60"/>
      <c r="P60"/>
    </row>
    <row r="61" spans="1:16">
      <c r="H61"/>
      <c r="I61"/>
      <c r="O61"/>
      <c r="P61"/>
    </row>
    <row r="62" spans="1:16">
      <c r="H62"/>
      <c r="I62"/>
      <c r="O62"/>
      <c r="P62"/>
    </row>
    <row r="63" spans="1:16">
      <c r="H63"/>
      <c r="I63"/>
      <c r="O63"/>
      <c r="P63"/>
    </row>
    <row r="64" spans="1:16">
      <c r="H64"/>
      <c r="I64"/>
      <c r="O64"/>
      <c r="P64"/>
    </row>
    <row r="65" spans="8:16">
      <c r="H65"/>
      <c r="I65"/>
      <c r="O65"/>
      <c r="P65"/>
    </row>
    <row r="66" spans="8:16">
      <c r="H66"/>
      <c r="I66"/>
      <c r="O66"/>
      <c r="P66"/>
    </row>
    <row r="67" spans="8:16">
      <c r="H67"/>
      <c r="I67"/>
      <c r="O67"/>
      <c r="P67"/>
    </row>
    <row r="68" spans="8:16">
      <c r="H68"/>
      <c r="I68"/>
      <c r="O68"/>
      <c r="P68"/>
    </row>
    <row r="69" spans="8:16">
      <c r="H69"/>
      <c r="I69"/>
      <c r="O69"/>
      <c r="P69"/>
    </row>
    <row r="70" spans="8:16">
      <c r="H70"/>
      <c r="I70"/>
      <c r="O70"/>
      <c r="P70"/>
    </row>
    <row r="71" spans="8:16">
      <c r="H71"/>
      <c r="I71"/>
      <c r="O71"/>
      <c r="P71"/>
    </row>
    <row r="72" spans="8:16">
      <c r="H72"/>
      <c r="I72"/>
      <c r="O72"/>
      <c r="P72"/>
    </row>
    <row r="73" spans="8:16">
      <c r="H73"/>
      <c r="I73"/>
      <c r="O73"/>
      <c r="P73"/>
    </row>
    <row r="74" spans="8:16">
      <c r="H74"/>
      <c r="I74"/>
      <c r="O74"/>
      <c r="P74"/>
    </row>
    <row r="75" spans="8:16">
      <c r="H75"/>
      <c r="I75"/>
      <c r="O75"/>
      <c r="P75"/>
    </row>
    <row r="76" spans="8:16">
      <c r="H76"/>
      <c r="I76"/>
      <c r="O76"/>
      <c r="P76"/>
    </row>
    <row r="77" spans="8:16">
      <c r="H77"/>
      <c r="I77"/>
      <c r="O77"/>
      <c r="P77"/>
    </row>
    <row r="78" spans="8:16">
      <c r="H78"/>
      <c r="I78"/>
      <c r="O78"/>
      <c r="P78"/>
    </row>
    <row r="79" spans="8:16">
      <c r="H79"/>
      <c r="I79"/>
      <c r="O79"/>
      <c r="P79"/>
    </row>
    <row r="80" spans="8:16">
      <c r="H80"/>
      <c r="I80"/>
      <c r="O80"/>
      <c r="P80"/>
    </row>
    <row r="81" spans="8:16">
      <c r="H81"/>
      <c r="I81"/>
      <c r="O81"/>
      <c r="P81"/>
    </row>
    <row r="82" spans="8:16">
      <c r="H82"/>
      <c r="I82"/>
      <c r="O82"/>
      <c r="P82"/>
    </row>
    <row r="83" spans="8:16">
      <c r="H83"/>
      <c r="I83"/>
      <c r="O83"/>
      <c r="P83"/>
    </row>
    <row r="84" spans="8:16">
      <c r="H84"/>
      <c r="I84"/>
      <c r="O84"/>
      <c r="P84"/>
    </row>
    <row r="85" spans="8:16">
      <c r="H85"/>
      <c r="I85"/>
      <c r="O85"/>
      <c r="P85"/>
    </row>
    <row r="86" spans="8:16">
      <c r="H86"/>
      <c r="I86"/>
      <c r="O86"/>
      <c r="P86"/>
    </row>
    <row r="87" spans="8:16">
      <c r="H87"/>
      <c r="I87"/>
      <c r="O87"/>
      <c r="P87"/>
    </row>
    <row r="88" spans="8:16">
      <c r="H88"/>
      <c r="I88"/>
      <c r="O88"/>
      <c r="P88"/>
    </row>
    <row r="89" spans="8:16">
      <c r="H89"/>
      <c r="I89"/>
      <c r="O89"/>
      <c r="P89"/>
    </row>
    <row r="90" spans="8:16">
      <c r="H90"/>
      <c r="I90"/>
      <c r="O90"/>
      <c r="P90"/>
    </row>
    <row r="91" spans="8:16">
      <c r="H91"/>
      <c r="I91"/>
      <c r="O91"/>
      <c r="P91"/>
    </row>
    <row r="92" spans="8:16">
      <c r="H92"/>
      <c r="I92"/>
      <c r="O92"/>
      <c r="P92"/>
    </row>
    <row r="93" spans="8:16">
      <c r="H93"/>
      <c r="I93"/>
      <c r="O93"/>
      <c r="P93"/>
    </row>
    <row r="94" spans="8:16">
      <c r="H94"/>
      <c r="I94"/>
      <c r="O94"/>
      <c r="P94"/>
    </row>
    <row r="95" spans="8:16">
      <c r="H95"/>
      <c r="I95"/>
      <c r="O95"/>
      <c r="P95"/>
    </row>
  </sheetData>
  <autoFilter ref="A1:P97" xr:uid="{00000000-0009-0000-0000-00000E000000}"/>
  <mergeCells count="200">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36:A37"/>
    <mergeCell ref="B36:B37"/>
    <mergeCell ref="C36:C37"/>
    <mergeCell ref="J36:J37"/>
    <mergeCell ref="L36:L37"/>
    <mergeCell ref="M36:M37"/>
    <mergeCell ref="O36:O37"/>
    <mergeCell ref="P36:P37"/>
    <mergeCell ref="A38:A39"/>
    <mergeCell ref="B38:B39"/>
    <mergeCell ref="C38:C39"/>
    <mergeCell ref="J38:J39"/>
    <mergeCell ref="L38:L39"/>
    <mergeCell ref="M38:M39"/>
    <mergeCell ref="O38:O39"/>
    <mergeCell ref="P38:P39"/>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O26:O27"/>
    <mergeCell ref="P26:P27"/>
    <mergeCell ref="A26:A27"/>
    <mergeCell ref="B26:B27"/>
    <mergeCell ref="C26:C27"/>
    <mergeCell ref="J26:J27"/>
    <mergeCell ref="L26:L27"/>
    <mergeCell ref="M26:M27"/>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M51 M96:M1048576">
    <cfRule type="containsText" dxfId="433" priority="4" operator="containsText" text="HOLD">
      <formula>NOT(ISERROR(SEARCH("HOLD",M1)))</formula>
    </cfRule>
    <cfRule type="containsText" dxfId="432" priority="13" operator="containsText" text="Ignore">
      <formula>NOT(ISERROR(SEARCH("Ignore",M1)))</formula>
    </cfRule>
  </conditionalFormatting>
  <conditionalFormatting sqref="K96:M1048576 K1:M51">
    <cfRule type="containsText" dxfId="431" priority="3" operator="containsText" text="Waiting">
      <formula>NOT(ISERROR(SEARCH("Waiting",K1)))</formula>
    </cfRule>
    <cfRule type="containsText" dxfId="430" priority="7" operator="containsText" text="Review">
      <formula>NOT(ISERROR(SEARCH("Review",K1)))</formula>
    </cfRule>
    <cfRule type="containsText" dxfId="429" priority="8" operator="containsText" text="Other">
      <formula>NOT(ISERROR(SEARCH("Other",K1)))</formula>
    </cfRule>
    <cfRule type="containsText" dxfId="428" priority="9" operator="containsText" text="Incomplete">
      <formula>NOT(ISERROR(SEARCH("Incomplete",K1)))</formula>
    </cfRule>
    <cfRule type="containsText" dxfId="427" priority="10" operator="containsText" text="Untraceable">
      <formula>NOT(ISERROR(SEARCH("Untraceable",K1)))</formula>
    </cfRule>
    <cfRule type="containsText" dxfId="426" priority="11" operator="containsText" text="Completed">
      <formula>NOT(ISERROR(SEARCH("Completed",K1)))</formula>
    </cfRule>
  </conditionalFormatting>
  <conditionalFormatting sqref="O1:O51 K96:M1048576 O96:O1048576 K1:M51">
    <cfRule type="containsText" dxfId="425" priority="12" operator="containsText" text="In Progress">
      <formula>NOT(ISERROR(SEARCH("In Progress",K1)))</formula>
    </cfRule>
  </conditionalFormatting>
  <conditionalFormatting sqref="O1:O51 O96:O1048576">
    <cfRule type="containsText" dxfId="424" priority="5" operator="containsText" text="No">
      <formula>NOT(ISERROR(SEARCH("No",O1)))</formula>
    </cfRule>
    <cfRule type="containsText" dxfId="423" priority="6" operator="containsText" text="Yes">
      <formula>NOT(ISERROR(SEARCH("Yes",O1)))</formula>
    </cfRule>
  </conditionalFormatting>
  <conditionalFormatting sqref="J1:J51 J96:J1048576">
    <cfRule type="containsText" dxfId="422" priority="2" operator="containsText" text="Needs to be">
      <formula>NOT(ISERROR(SEARCH("Needs to be",J1)))</formula>
    </cfRule>
  </conditionalFormatting>
  <conditionalFormatting sqref="I96:I1048576 I1:I51">
    <cfRule type="containsText" dxfId="421" priority="1" operator="containsText" text="Please Enter Tracing Time">
      <formula>NOT(ISERROR(SEARCH("Please Enter Tracing Time",I1)))</formula>
    </cfRule>
  </conditionalFormatting>
  <dataValidations count="8">
    <dataValidation type="list" allowBlank="1" showInputMessage="1" showErrorMessage="1" sqref="O2:O51" xr:uid="{00000000-0002-0000-0E00-000000000000}">
      <formula1>"Yes, No, In Progress"</formula1>
    </dataValidation>
    <dataValidation type="list" allowBlank="1" showInputMessage="1" sqref="G2:G51" xr:uid="{00000000-0002-0000-0E00-000001000000}">
      <formula1>"Ø"</formula1>
    </dataValidation>
    <dataValidation type="list" allowBlank="1" showInputMessage="1" showErrorMessage="1" sqref="M2:M51" xr:uid="{00000000-0002-0000-0E00-000002000000}">
      <formula1>"In Progress, Completed, Untraceable, Review, Ignore"</formula1>
    </dataValidation>
    <dataValidation type="list" operator="equal" allowBlank="1" showInputMessage="1" sqref="H2:H51" xr:uid="{00000000-0002-0000-0E00-000003000000}">
      <formula1>"Ø"</formula1>
    </dataValidation>
    <dataValidation type="list" operator="equal" allowBlank="1" showInputMessage="1" showErrorMessage="1" sqref="E2:E51" xr:uid="{00000000-0002-0000-0E00-000004000000}">
      <formula1>"Manual,Assisted Manual, De-Novo Merge, Assisted Merge"</formula1>
    </dataValidation>
    <dataValidation type="list" allowBlank="1" showInputMessage="1" showErrorMessage="1" sqref="K2:L51" xr:uid="{00000000-0002-0000-0E00-000005000000}">
      <formula1>"In Progress, Completed, Untraceable, Incomplete, Other, Review"</formula1>
    </dataValidation>
    <dataValidation type="list" operator="equal" allowBlank="1" showInputMessage="1" showErrorMessage="1" sqref="D2:D51" xr:uid="{00000000-0002-0000-0E00-000006000000}">
      <formula1>"Amina,Bruno,Cameron,Daniel,Gina,Mashtura,Monet,Perry,???"</formula1>
    </dataValidation>
    <dataValidation type="list" allowBlank="1" showInputMessage="1" sqref="J2:J51" xr:uid="{00000000-0002-0000-0E00-000007000000}">
      <formula1>"Ø, Split"</formula1>
    </dataValidation>
  </dataValidations>
  <pageMargins left="0.7" right="0.7" top="0.75" bottom="0.75" header="0.3" footer="0.3"/>
  <pageSetup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35"/>
  <sheetViews>
    <sheetView workbookViewId="0" xr3:uid="{D624DF06-3800-545C-AC8D-BADC89115800}">
      <selection activeCell="F24" sqref="F24"/>
    </sheetView>
  </sheetViews>
  <sheetFormatPr defaultRowHeight="1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0.85546875" customWidth="1"/>
    <col min="15" max="15" width="14.5703125" customWidth="1"/>
    <col min="16" max="16" width="14.7109375" customWidth="1"/>
  </cols>
  <sheetData>
    <row r="1" spans="1:16">
      <c r="A1" s="48" t="s">
        <v>6</v>
      </c>
      <c r="B1" s="48" t="s">
        <v>7</v>
      </c>
      <c r="C1" s="48" t="s">
        <v>8</v>
      </c>
      <c r="D1" s="49" t="s">
        <v>9</v>
      </c>
      <c r="E1" s="49" t="s">
        <v>10</v>
      </c>
      <c r="F1" s="49" t="s">
        <v>11</v>
      </c>
      <c r="G1" s="49" t="s">
        <v>12</v>
      </c>
      <c r="H1" s="49" t="s">
        <v>13</v>
      </c>
      <c r="I1" s="49" t="s">
        <v>2408</v>
      </c>
      <c r="J1" s="48" t="s">
        <v>14</v>
      </c>
      <c r="K1" s="48" t="s">
        <v>15</v>
      </c>
      <c r="L1" s="48" t="s">
        <v>16</v>
      </c>
      <c r="M1" s="48" t="s">
        <v>17</v>
      </c>
      <c r="N1" s="10" t="s">
        <v>18</v>
      </c>
      <c r="O1" s="9" t="s">
        <v>19</v>
      </c>
      <c r="P1" s="9" t="s">
        <v>20</v>
      </c>
    </row>
    <row r="2" spans="1:16">
      <c r="A2" s="112" t="s">
        <v>2506</v>
      </c>
      <c r="B2" s="109" t="s">
        <v>2507</v>
      </c>
      <c r="C2" s="107" t="s">
        <v>1429</v>
      </c>
      <c r="D2" s="81" t="s">
        <v>23</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2017-08-28_G-001_CA</v>
      </c>
      <c r="G2" s="85">
        <v>43005</v>
      </c>
      <c r="H2" s="85">
        <v>43010</v>
      </c>
      <c r="I2" s="69" t="s">
        <v>2508</v>
      </c>
      <c r="J2" s="106">
        <v>43014</v>
      </c>
      <c r="K2" s="81" t="str">
        <f>IF(AND(NOT(OR(G2="",G2="Ø")),H2=""),"In Progress",IF(AND(NOT(OR(H2="Ø",H2="")),NOT(OR(G2="Ø",G2=""))),"Completed",IF(AND(NOT(A2=""),NOT(OR(D2="",D2="???")),G2=""),"Waiting",IF(D2="???","Waiting",""))))</f>
        <v>Completed</v>
      </c>
      <c r="L2" s="107" t="s">
        <v>0</v>
      </c>
      <c r="M2" s="107" t="s">
        <v>0</v>
      </c>
      <c r="N2" s="50" t="s">
        <v>2509</v>
      </c>
      <c r="O2" s="111" t="s">
        <v>25</v>
      </c>
      <c r="P2" s="107" t="s">
        <v>2510</v>
      </c>
    </row>
    <row r="3" spans="1:16">
      <c r="A3" s="107"/>
      <c r="B3" s="107"/>
      <c r="C3" s="107"/>
      <c r="D3" s="81" t="s">
        <v>161</v>
      </c>
      <c r="E3" s="81" t="s">
        <v>1731</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2017-08-28_G-001_BD</v>
      </c>
      <c r="G3" s="85">
        <v>43010</v>
      </c>
      <c r="H3" s="85">
        <v>43014</v>
      </c>
      <c r="I3" s="69" t="s">
        <v>2511</v>
      </c>
      <c r="J3" s="107"/>
      <c r="K3" s="81" t="s">
        <v>0</v>
      </c>
      <c r="L3" s="107"/>
      <c r="M3" s="107"/>
      <c r="N3" s="51"/>
      <c r="O3" s="111"/>
      <c r="P3" s="107"/>
    </row>
    <row r="4" spans="1:16">
      <c r="A4" s="112" t="s">
        <v>2512</v>
      </c>
      <c r="B4" s="107" t="s">
        <v>2513</v>
      </c>
      <c r="C4" s="107" t="s">
        <v>1429</v>
      </c>
      <c r="D4" s="81" t="s">
        <v>161</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2017-08-28_G-002_BD</v>
      </c>
      <c r="G4" s="85">
        <v>43006</v>
      </c>
      <c r="H4" s="85">
        <v>43010</v>
      </c>
      <c r="I4" s="69" t="s">
        <v>1624</v>
      </c>
      <c r="J4" s="106">
        <v>43018</v>
      </c>
      <c r="K4" s="81" t="str">
        <f>IF(AND(NOT(OR(G4="",G4="Ø")),H4=""),"In Progress",IF(AND(NOT(OR(H4="Ø",H4="")),NOT(OR(G4="Ø",G4=""))),"Completed",IF(AND(NOT(A4=""),NOT(OR(D4="",D4="???")),G4=""),"Waiting",IF(D4="???","Waiting",""))))</f>
        <v>Completed</v>
      </c>
      <c r="L4" s="107"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07" t="s">
        <v>0</v>
      </c>
      <c r="N4" s="4"/>
      <c r="O4" s="111" t="s">
        <v>25</v>
      </c>
      <c r="P4" s="107" t="s">
        <v>2514</v>
      </c>
    </row>
    <row r="5" spans="1:16">
      <c r="A5" s="107"/>
      <c r="B5" s="107"/>
      <c r="C5" s="107"/>
      <c r="D5" s="81" t="s">
        <v>23</v>
      </c>
      <c r="E5" s="81" t="s">
        <v>1731</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2017-08-28_G-002_CA</v>
      </c>
      <c r="G5" s="85">
        <v>43010</v>
      </c>
      <c r="H5" s="85">
        <v>43011</v>
      </c>
      <c r="I5" s="69" t="s">
        <v>2422</v>
      </c>
      <c r="J5" s="107"/>
      <c r="K5" s="81" t="str">
        <f>IF(AND(NOT(OR(G5="",G5="Ø")),H5=""),"In Progress",IF(AND(NOT(OR(H5="Ø",H5="")),NOT(OR(G5="Ø",G5=""))),"Completed",IF(AND(NOT(A4=""),NOT(OR(D5="",D5="???")),G5=""),"Waiting",IF(D5="???","Waiting",""))))</f>
        <v>Completed</v>
      </c>
      <c r="L5" s="107"/>
      <c r="M5" s="107"/>
      <c r="N5" s="4"/>
      <c r="O5" s="111"/>
      <c r="P5" s="107"/>
    </row>
    <row r="6" spans="1:16">
      <c r="A6" s="107" t="s">
        <v>2515</v>
      </c>
      <c r="B6" s="109" t="s">
        <v>2516</v>
      </c>
      <c r="C6" s="107" t="s">
        <v>1429</v>
      </c>
      <c r="D6" s="81" t="s">
        <v>27</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2017-08-28_G-003_GB</v>
      </c>
      <c r="G6" s="85">
        <v>43007</v>
      </c>
      <c r="H6" s="85">
        <v>43010</v>
      </c>
      <c r="I6" s="69" t="s">
        <v>2112</v>
      </c>
      <c r="J6" s="107" t="str">
        <f>IF(AND(NOT(OR(H6="",H6="Ø")),NOT(OR(H7="",H7="Ø"))),"Needs to be Split","")</f>
        <v/>
      </c>
      <c r="K6" s="81" t="str">
        <f>IF(AND(NOT(OR(G6="",G6="Ø")),H6=""),"In Progress",IF(AND(NOT(OR(H6="Ø",H6="")),NOT(OR(G6="Ø",G6=""))),"Completed",IF(AND(NOT(A6=""),NOT(OR(D6="",D6="???")),G6=""),"Waiting",IF(D6="???","Waiting",""))))</f>
        <v>Completed</v>
      </c>
      <c r="L6" s="107" t="s">
        <v>2</v>
      </c>
      <c r="M6" s="107" t="s">
        <v>0</v>
      </c>
      <c r="N6" s="4" t="s">
        <v>2517</v>
      </c>
      <c r="O6" s="111" t="str">
        <f>IF(OR(L6="Untraceable",L6="Incomplete"),"No",IF(L6="Completed","In Progress",""))</f>
        <v>No</v>
      </c>
      <c r="P6" s="107"/>
    </row>
    <row r="7" spans="1:16">
      <c r="A7" s="107"/>
      <c r="B7" s="107"/>
      <c r="C7" s="107"/>
      <c r="D7" s="81" t="s">
        <v>23</v>
      </c>
      <c r="E7" s="81" t="s">
        <v>1731</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2017-08-28_G-003_CA</v>
      </c>
      <c r="G7" s="85">
        <v>43011</v>
      </c>
      <c r="H7" s="85" t="s">
        <v>51</v>
      </c>
      <c r="I7" s="69"/>
      <c r="J7" s="107"/>
      <c r="K7" s="81" t="s">
        <v>2</v>
      </c>
      <c r="L7" s="107"/>
      <c r="M7" s="107"/>
      <c r="N7" s="4"/>
      <c r="O7" s="111"/>
      <c r="P7" s="107"/>
    </row>
    <row r="8" spans="1:16">
      <c r="A8" s="107" t="s">
        <v>2518</v>
      </c>
      <c r="B8" s="107" t="s">
        <v>2519</v>
      </c>
      <c r="C8" s="107"/>
      <c r="D8" s="81" t="s">
        <v>32</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2017-08-28_G-004_AZ</v>
      </c>
      <c r="G8" s="85">
        <v>43007</v>
      </c>
      <c r="H8" s="85">
        <v>43007</v>
      </c>
      <c r="I8" s="69" t="s">
        <v>2520</v>
      </c>
      <c r="J8" s="106">
        <v>43019</v>
      </c>
      <c r="K8" s="81" t="str">
        <f>IF(AND(NOT(OR(G8="",G8="Ø")),H8=""),"In Progress",IF(AND(NOT(OR(H8="Ø",H8="")),NOT(OR(G8="Ø",G8=""))),"Completed",IF(AND(NOT(A8=""),NOT(OR(D8="",D8="???")),G8=""),"Waiting",IF(D8="???","Waiting",""))))</f>
        <v>Completed</v>
      </c>
      <c r="L8" s="107" t="s">
        <v>0</v>
      </c>
      <c r="M8" s="107" t="s">
        <v>0</v>
      </c>
      <c r="N8" s="4"/>
      <c r="O8" s="111" t="s">
        <v>25</v>
      </c>
      <c r="P8" s="107" t="s">
        <v>2521</v>
      </c>
    </row>
    <row r="9" spans="1:16">
      <c r="A9" s="107"/>
      <c r="B9" s="107"/>
      <c r="C9" s="107"/>
      <c r="D9" s="81" t="s">
        <v>187</v>
      </c>
      <c r="E9" s="81"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2017-08-28_G-004_MW</v>
      </c>
      <c r="G9" s="85">
        <v>43011</v>
      </c>
      <c r="H9" s="85">
        <v>43011</v>
      </c>
      <c r="I9" s="69" t="s">
        <v>2522</v>
      </c>
      <c r="J9" s="107"/>
      <c r="K9" s="81" t="str">
        <f>IF(AND(NOT(OR(G9="",G9="Ø")),H9=""),"In Progress",IF(AND(NOT(OR(H9="Ø",H9="")),NOT(OR(G9="Ø",G9=""))),"Completed",IF(AND(NOT(A8=""),NOT(OR(D9="",D9="???")),G9=""),"Waiting",IF(D9="???","Waiting",""))))</f>
        <v>Completed</v>
      </c>
      <c r="L9" s="107"/>
      <c r="M9" s="107"/>
      <c r="N9" s="4"/>
      <c r="O9" s="111"/>
      <c r="P9" s="107"/>
    </row>
    <row r="10" spans="1:16">
      <c r="A10" s="107" t="s">
        <v>2523</v>
      </c>
      <c r="B10" s="107" t="s">
        <v>2524</v>
      </c>
      <c r="C10" s="107"/>
      <c r="D10" s="81" t="s">
        <v>32</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2017-08-28_G-005_AZ</v>
      </c>
      <c r="G10" s="85">
        <v>43007</v>
      </c>
      <c r="H10" s="85" t="s">
        <v>51</v>
      </c>
      <c r="I10" s="69"/>
      <c r="J10" s="107" t="str">
        <f>IF(AND(NOT(OR(H10="",H10="Ø")),NOT(OR(H11="",H11="Ø"))),"Needs to be Split","")</f>
        <v/>
      </c>
      <c r="K10" s="81" t="s">
        <v>2</v>
      </c>
      <c r="L10" s="107"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Incomplete</v>
      </c>
      <c r="M10" s="107" t="s">
        <v>190</v>
      </c>
      <c r="N10" s="4" t="s">
        <v>2525</v>
      </c>
      <c r="O10" s="111" t="str">
        <f>IF(OR(L10="Untraceable",L10="Incomplete"),"No",IF(L10="Completed","In Progress",""))</f>
        <v>No</v>
      </c>
      <c r="P10" s="107"/>
    </row>
    <row r="11" spans="1:16">
      <c r="A11" s="107"/>
      <c r="B11" s="107"/>
      <c r="C11" s="107"/>
      <c r="D11" s="81" t="s">
        <v>187</v>
      </c>
      <c r="E11" s="81"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2017-08-28_G-005_MW</v>
      </c>
      <c r="G11" s="85">
        <v>43012</v>
      </c>
      <c r="H11" s="85" t="s">
        <v>51</v>
      </c>
      <c r="I11" s="69"/>
      <c r="J11" s="107"/>
      <c r="K11" s="81" t="s">
        <v>2</v>
      </c>
      <c r="L11" s="107"/>
      <c r="M11" s="107"/>
      <c r="N11" s="4"/>
      <c r="O11" s="111"/>
      <c r="P11" s="107"/>
    </row>
    <row r="12" spans="1:16">
      <c r="A12" s="107" t="s">
        <v>2526</v>
      </c>
      <c r="B12" s="107" t="s">
        <v>2527</v>
      </c>
      <c r="C12" s="107"/>
      <c r="D12" s="81" t="s">
        <v>32</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2017-08-28_G-006_AZ</v>
      </c>
      <c r="G12" s="85">
        <v>43007</v>
      </c>
      <c r="H12" s="85">
        <v>43007</v>
      </c>
      <c r="I12" s="69" t="s">
        <v>2443</v>
      </c>
      <c r="J12" s="106">
        <v>43019</v>
      </c>
      <c r="K12" s="81" t="str">
        <f>IF(AND(NOT(OR(G12="",G12="Ø")),H12=""),"In Progress",IF(AND(NOT(OR(H12="Ø",H12="")),NOT(OR(G12="Ø",G12=""))),"Completed",IF(AND(NOT(A12=""),NOT(OR(D12="",D12="???")),G12=""),"Waiting",IF(D12="???","Waiting",""))))</f>
        <v>Completed</v>
      </c>
      <c r="L12" s="107"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07" t="s">
        <v>0</v>
      </c>
      <c r="N12" s="4"/>
      <c r="O12" s="111" t="s">
        <v>25</v>
      </c>
      <c r="P12" s="107" t="s">
        <v>2528</v>
      </c>
    </row>
    <row r="13" spans="1:16">
      <c r="A13" s="107"/>
      <c r="B13" s="107"/>
      <c r="C13" s="107"/>
      <c r="D13" s="81" t="s">
        <v>187</v>
      </c>
      <c r="E13" s="81"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2017-08-28_G-006_MW</v>
      </c>
      <c r="G13" s="85">
        <v>43011</v>
      </c>
      <c r="H13" s="85">
        <v>43011</v>
      </c>
      <c r="I13" s="69" t="s">
        <v>2529</v>
      </c>
      <c r="J13" s="107"/>
      <c r="K13" s="81" t="str">
        <f>IF(AND(NOT(OR(G13="",G13="Ø")),H13=""),"In Progress",IF(AND(NOT(OR(H13="Ø",H13="")),NOT(OR(G13="Ø",G13=""))),"Completed",IF(AND(NOT(A12=""),NOT(OR(D13="",D13="???")),G13=""),"Waiting",IF(D13="???","Waiting",""))))</f>
        <v>Completed</v>
      </c>
      <c r="L13" s="107"/>
      <c r="M13" s="107"/>
      <c r="N13" s="4"/>
      <c r="O13" s="111"/>
      <c r="P13" s="107"/>
    </row>
    <row r="14" spans="1:16">
      <c r="A14" s="107" t="s">
        <v>2530</v>
      </c>
      <c r="B14" s="107" t="s">
        <v>2531</v>
      </c>
      <c r="C14" s="107"/>
      <c r="D14" s="81" t="s">
        <v>32</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2017-08-28_G-007_AZ</v>
      </c>
      <c r="G14" s="85">
        <v>43007</v>
      </c>
      <c r="H14" s="85" t="s">
        <v>51</v>
      </c>
      <c r="I14" s="69"/>
      <c r="J14" s="107" t="str">
        <f>IF(AND(NOT(OR(H14="",H14="Ø")),NOT(OR(H15="",H15="Ø"))),"Needs to be Split","")</f>
        <v/>
      </c>
      <c r="K14" s="81" t="s">
        <v>2</v>
      </c>
      <c r="L14" s="107" t="s">
        <v>2</v>
      </c>
      <c r="M14" s="107" t="s">
        <v>190</v>
      </c>
      <c r="N14" s="4" t="s">
        <v>2532</v>
      </c>
      <c r="O14" s="111" t="str">
        <f>IF(OR(L14="Untraceable",L14="Incomplete"),"No",IF(L14="Completed","In Progress",""))</f>
        <v>No</v>
      </c>
      <c r="P14" s="107"/>
    </row>
    <row r="15" spans="1:16">
      <c r="A15" s="107"/>
      <c r="B15" s="107"/>
      <c r="C15" s="107"/>
      <c r="D15" s="81"/>
      <c r="E15" s="81"/>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5"/>
      <c r="H15" s="85"/>
      <c r="I15" s="69"/>
      <c r="J15" s="107"/>
      <c r="K15" s="81" t="str">
        <f>IF(AND(NOT(OR(G15="",G15="Ø")),H15=""),"In Progress",IF(AND(NOT(OR(H15="Ø",H15="")),NOT(OR(G15="Ø",G15=""))),"Completed",IF(AND(NOT(A14=""),NOT(OR(D15="",D15="???")),G15=""),"Waiting",IF(D15="???","Waiting",""))))</f>
        <v/>
      </c>
      <c r="L15" s="107"/>
      <c r="M15" s="107"/>
      <c r="N15" s="4"/>
      <c r="O15" s="111"/>
      <c r="P15" s="107"/>
    </row>
    <row r="16" spans="1:16">
      <c r="A16" s="107" t="s">
        <v>2533</v>
      </c>
      <c r="B16" s="107" t="s">
        <v>2534</v>
      </c>
      <c r="C16" s="107"/>
      <c r="D16" s="81" t="s">
        <v>161</v>
      </c>
      <c r="E16" s="81"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2017-08-28_G-008_BD</v>
      </c>
      <c r="G16" s="85">
        <v>43010</v>
      </c>
      <c r="H16" s="85" t="s">
        <v>51</v>
      </c>
      <c r="I16" s="69"/>
      <c r="J16" s="107" t="str">
        <f>IF(AND(NOT(OR(H16="",H16="Ø")),NOT(OR(H17="",H17="Ø"))),"Needs to be Split","")</f>
        <v/>
      </c>
      <c r="K16" s="81" t="s">
        <v>2</v>
      </c>
      <c r="L16" s="107" t="s">
        <v>2</v>
      </c>
      <c r="M16" s="107" t="s">
        <v>190</v>
      </c>
      <c r="N16" s="4"/>
      <c r="O16" s="111" t="str">
        <f>IF(OR(L16="Untraceable",L16="Incomplete"),"No",IF(L16="Completed","In Progress",""))</f>
        <v>No</v>
      </c>
      <c r="P16" s="107"/>
    </row>
    <row r="17" spans="1:16">
      <c r="A17" s="107"/>
      <c r="B17" s="107"/>
      <c r="C17" s="107"/>
      <c r="D17" s="81"/>
      <c r="E17" s="81"/>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5"/>
      <c r="H17" s="85"/>
      <c r="I17" s="69"/>
      <c r="J17" s="107"/>
      <c r="K17" s="81" t="str">
        <f>IF(AND(NOT(OR(G17="",G17="Ø")),H17=""),"In Progress",IF(AND(NOT(OR(H17="Ø",H17="")),NOT(OR(G17="Ø",G17=""))),"Completed",IF(AND(NOT(A16=""),NOT(OR(D17="",D17="???")),G17=""),"Waiting",IF(D17="???","Waiting",""))))</f>
        <v/>
      </c>
      <c r="L17" s="107"/>
      <c r="M17" s="107"/>
      <c r="N17" s="4"/>
      <c r="O17" s="111"/>
      <c r="P17" s="107"/>
    </row>
    <row r="18" spans="1:16">
      <c r="A18" s="107" t="s">
        <v>2535</v>
      </c>
      <c r="B18" s="107" t="s">
        <v>2536</v>
      </c>
      <c r="C18" s="107"/>
      <c r="D18" s="81" t="s">
        <v>161</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2017-08-28_G-009_BD</v>
      </c>
      <c r="G18" s="85">
        <v>43010</v>
      </c>
      <c r="H18" s="85" t="s">
        <v>51</v>
      </c>
      <c r="I18" s="69"/>
      <c r="J18" s="107" t="str">
        <f>IF(AND(NOT(OR(H18="",H18="Ø")),NOT(OR(H19="",H19="Ø"))),"Needs to be Split","")</f>
        <v/>
      </c>
      <c r="K18" s="81" t="s">
        <v>2</v>
      </c>
      <c r="L18" s="107" t="s">
        <v>2</v>
      </c>
      <c r="M18" s="107" t="s">
        <v>0</v>
      </c>
      <c r="N18" s="4"/>
      <c r="O18" s="111" t="str">
        <f>IF(OR(L18="Untraceable",L18="Incomplete"),"No",IF(L18="Completed","In Progress",""))</f>
        <v>No</v>
      </c>
      <c r="P18" s="107"/>
    </row>
    <row r="19" spans="1:16">
      <c r="A19" s="107"/>
      <c r="B19" s="107"/>
      <c r="C19" s="107"/>
      <c r="D19" s="81" t="s">
        <v>27</v>
      </c>
      <c r="E19" s="81"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2017-08-28_G-009_GB</v>
      </c>
      <c r="G19" s="85">
        <v>43010</v>
      </c>
      <c r="H19" s="85">
        <v>43011</v>
      </c>
      <c r="I19" s="69" t="s">
        <v>2537</v>
      </c>
      <c r="J19" s="107"/>
      <c r="K19" s="81" t="s">
        <v>0</v>
      </c>
      <c r="L19" s="107"/>
      <c r="M19" s="107"/>
      <c r="N19" s="4"/>
      <c r="O19" s="111"/>
      <c r="P19" s="107"/>
    </row>
    <row r="20" spans="1:16">
      <c r="A20" s="107" t="s">
        <v>2538</v>
      </c>
      <c r="B20" s="107" t="s">
        <v>2539</v>
      </c>
      <c r="C20" s="107"/>
      <c r="D20" s="81" t="s">
        <v>161</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2017-08-28_G-010_BD</v>
      </c>
      <c r="G20" s="85">
        <v>43010</v>
      </c>
      <c r="H20" s="85" t="s">
        <v>51</v>
      </c>
      <c r="I20" s="69"/>
      <c r="J20" s="107" t="str">
        <f>IF(AND(NOT(OR(H20="",H20="Ø")),NOT(OR(H21="",H21="Ø"))),"Needs to be Split","")</f>
        <v/>
      </c>
      <c r="K20" s="81" t="s">
        <v>1</v>
      </c>
      <c r="L20" s="107"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Untraceable</v>
      </c>
      <c r="M20" s="107" t="str">
        <f>IF(OR(L20="Untraceable"),"Ignore",IF(OR(L20="Incomplete",L20="Completed"),"Waiting",IF(OR(L20="Waiting",L20="In Progress",L20="Review",L20="Other"),"HOLD","")))</f>
        <v>Ignore</v>
      </c>
      <c r="N20" s="4" t="s">
        <v>2540</v>
      </c>
      <c r="O20" s="111" t="str">
        <f>IF(OR(L20="Untraceable",L20="Incomplete"),"No",IF(L20="Completed","In Progress",""))</f>
        <v>No</v>
      </c>
      <c r="P20" s="107"/>
    </row>
    <row r="21" spans="1:16">
      <c r="A21" s="107"/>
      <c r="B21" s="107"/>
      <c r="C21" s="107"/>
      <c r="D21" s="81" t="str">
        <f>IF(AND(NOT(A20=""),NOT(K20="Untraceable")),"???","")</f>
        <v/>
      </c>
      <c r="E21" s="81"/>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5"/>
      <c r="H21" s="85"/>
      <c r="I21" s="69"/>
      <c r="J21" s="107"/>
      <c r="K21" s="81" t="str">
        <f>IF(AND(NOT(OR(G21="",G21="Ø")),H21=""),"In Progress",IF(AND(NOT(OR(H21="Ø",H21="")),NOT(OR(G21="Ø",G21=""))),"Completed",IF(AND(NOT(A20=""),NOT(OR(D21="",D21="???")),G21=""),"Waiting",IF(D21="???","Waiting",""))))</f>
        <v/>
      </c>
      <c r="L21" s="107"/>
      <c r="M21" s="107"/>
      <c r="N21" s="4"/>
      <c r="O21" s="111"/>
      <c r="P21" s="107"/>
    </row>
    <row r="22" spans="1:16">
      <c r="A22" s="117" t="s">
        <v>2541</v>
      </c>
      <c r="B22" s="107" t="s">
        <v>2542</v>
      </c>
      <c r="C22" s="107" t="s">
        <v>1429</v>
      </c>
      <c r="D22" s="81" t="s">
        <v>27</v>
      </c>
      <c r="E22" s="81"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2017-08-28_G-012_GB</v>
      </c>
      <c r="G22" s="85">
        <v>43010</v>
      </c>
      <c r="H22" s="85">
        <v>43010</v>
      </c>
      <c r="I22" s="69" t="s">
        <v>2112</v>
      </c>
      <c r="J22" s="107" t="str">
        <f>IF(AND(NOT(OR(H22="",H22="Ø")),NOT(OR(H23="",H23="Ø"))),"Needs to be Split","")</f>
        <v/>
      </c>
      <c r="K22" s="81" t="str">
        <f>IF(AND(NOT(OR(G22="",G22="Ø")),H22=""),"In Progress",IF(AND(NOT(OR(H22="Ø",H22="")),NOT(OR(G22="Ø",G22=""))),"Completed",IF(AND(NOT(A22=""),NOT(OR(D22="",D22="???")),G22=""),"Waiting",IF(D22="???","Waiting",""))))</f>
        <v>Completed</v>
      </c>
      <c r="L22" s="107" t="s">
        <v>2</v>
      </c>
      <c r="M22" s="107" t="s">
        <v>0</v>
      </c>
      <c r="N22" s="4" t="s">
        <v>2543</v>
      </c>
      <c r="O22" s="111" t="str">
        <f>IF(OR(L22="Untraceable",L22="Incomplete"),"No",IF(L22="Completed","In Progress",""))</f>
        <v>No</v>
      </c>
      <c r="P22" s="107"/>
    </row>
    <row r="23" spans="1:16">
      <c r="A23" s="118"/>
      <c r="B23" s="107"/>
      <c r="C23" s="107"/>
      <c r="D23" s="81" t="s">
        <v>187</v>
      </c>
      <c r="E23" s="81"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2017-08-28_G-012_MW</v>
      </c>
      <c r="G23" s="85">
        <v>43012</v>
      </c>
      <c r="H23" s="85" t="s">
        <v>51</v>
      </c>
      <c r="I23" s="69"/>
      <c r="J23" s="107"/>
      <c r="K23" s="81" t="s">
        <v>2</v>
      </c>
      <c r="L23" s="107"/>
      <c r="M23" s="107"/>
      <c r="N23" s="4"/>
      <c r="O23" s="111"/>
      <c r="P23" s="107"/>
    </row>
    <row r="24" spans="1:16">
      <c r="A24" s="117" t="s">
        <v>2544</v>
      </c>
      <c r="B24" s="107" t="s">
        <v>2545</v>
      </c>
      <c r="C24" s="107"/>
      <c r="D24" s="81" t="s">
        <v>113</v>
      </c>
      <c r="E24" s="81"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2017-08-28_G-013_DR</v>
      </c>
      <c r="G24" s="85">
        <v>43010</v>
      </c>
      <c r="H24" s="85">
        <v>43012</v>
      </c>
      <c r="I24" s="69" t="s">
        <v>2505</v>
      </c>
      <c r="J24" s="106">
        <v>43018</v>
      </c>
      <c r="K24" s="81" t="str">
        <f>IF(AND(NOT(OR(G24="",G24="Ø")),H24=""),"In Progress",IF(AND(NOT(OR(H24="Ø",H24="")),NOT(OR(G24="Ø",G24=""))),"Completed",IF(AND(NOT(A24=""),NOT(OR(D24="",D24="???")),G24=""),"Waiting",IF(D24="???","Waiting",""))))</f>
        <v>Completed</v>
      </c>
      <c r="L24" s="107" t="s">
        <v>0</v>
      </c>
      <c r="M24" s="107" t="s">
        <v>0</v>
      </c>
      <c r="N24" s="4" t="s">
        <v>2546</v>
      </c>
      <c r="O24" s="111" t="s">
        <v>25</v>
      </c>
      <c r="P24" s="107" t="s">
        <v>2547</v>
      </c>
    </row>
    <row r="25" spans="1:16">
      <c r="A25" s="118"/>
      <c r="B25" s="107"/>
      <c r="C25" s="107"/>
      <c r="D25" s="81" t="s">
        <v>161</v>
      </c>
      <c r="E25" s="81" t="s">
        <v>1731</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2017-08-28_G-013_BD</v>
      </c>
      <c r="G25" s="85">
        <v>43017</v>
      </c>
      <c r="H25" s="85">
        <v>43018</v>
      </c>
      <c r="I25" s="69" t="s">
        <v>2117</v>
      </c>
      <c r="J25" s="107"/>
      <c r="K25" s="81" t="str">
        <f>IF(AND(NOT(OR(G25="",G25="Ø")),H25=""),"In Progress",IF(AND(NOT(OR(H25="Ø",H25="")),NOT(OR(G25="Ø",G25=""))),"Completed",IF(AND(NOT(A24=""),NOT(OR(D25="",D25="???")),G25=""),"Waiting",IF(D25="???","Waiting",""))))</f>
        <v>Completed</v>
      </c>
      <c r="L25" s="107"/>
      <c r="M25" s="107"/>
      <c r="N25" s="4"/>
      <c r="O25" s="111"/>
      <c r="P25" s="107"/>
    </row>
    <row r="26" spans="1:16">
      <c r="A26" s="117" t="s">
        <v>2548</v>
      </c>
      <c r="B26" s="107" t="s">
        <v>2549</v>
      </c>
      <c r="C26" s="107"/>
      <c r="D26" s="81" t="s">
        <v>27</v>
      </c>
      <c r="E26" s="81" t="s">
        <v>24</v>
      </c>
      <c r="F26" s="7" t="s">
        <v>2550</v>
      </c>
      <c r="G26" s="85">
        <v>43011</v>
      </c>
      <c r="H26" s="85">
        <v>43011</v>
      </c>
      <c r="I26" s="69" t="s">
        <v>2537</v>
      </c>
      <c r="J26" s="107" t="str">
        <f>IF(AND(NOT(OR(H26="",H26="Ø")),NOT(OR(H27="",H27="Ø"))),"Needs to be Split","")</f>
        <v/>
      </c>
      <c r="K26" s="81" t="s">
        <v>2</v>
      </c>
      <c r="L26" s="107" t="s">
        <v>2</v>
      </c>
      <c r="M26" s="107" t="s">
        <v>190</v>
      </c>
      <c r="N26" s="4" t="s">
        <v>2551</v>
      </c>
      <c r="O26" s="111" t="str">
        <f>IF(OR(L26="Untraceable",L26="Incomplete"),"No",IF(L26="Completed","In Progress",""))</f>
        <v>No</v>
      </c>
      <c r="P26" s="107"/>
    </row>
    <row r="27" spans="1:16">
      <c r="A27" s="118"/>
      <c r="B27" s="107"/>
      <c r="C27" s="107"/>
      <c r="D27" s="81"/>
      <c r="E27" s="81"/>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5"/>
      <c r="H27" s="85"/>
      <c r="I27" s="69"/>
      <c r="J27" s="107"/>
      <c r="K27" s="81" t="str">
        <f>IF(AND(NOT(OR(G27="",G27="Ø")),H27=""),"In Progress",IF(AND(NOT(OR(H27="Ø",H27="")),NOT(OR(G27="Ø",G27=""))),"Completed",IF(AND(NOT(A26=""),NOT(OR(D27="",D27="???")),G27=""),"Waiting",IF(D27="???","Waiting",""))))</f>
        <v/>
      </c>
      <c r="L27" s="107"/>
      <c r="M27" s="107"/>
      <c r="N27" s="4"/>
      <c r="O27" s="111"/>
      <c r="P27" s="107"/>
    </row>
    <row r="28" spans="1:16">
      <c r="A28" s="117" t="s">
        <v>2552</v>
      </c>
      <c r="B28" s="107" t="s">
        <v>2553</v>
      </c>
      <c r="C28" s="107" t="s">
        <v>1429</v>
      </c>
      <c r="D28" s="81" t="s">
        <v>27</v>
      </c>
      <c r="E28" s="81"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2017-08-28_G-015_GB</v>
      </c>
      <c r="G28" s="85">
        <v>43011</v>
      </c>
      <c r="H28" s="85">
        <v>43011</v>
      </c>
      <c r="I28" s="69" t="s">
        <v>2554</v>
      </c>
      <c r="J28" s="107" t="str">
        <f>IF(AND(NOT(OR(H28="",H28="Ø")),NOT(OR(H29="",H29="Ø"))),"Needs to be Split","")</f>
        <v/>
      </c>
      <c r="K28" s="81" t="s">
        <v>2</v>
      </c>
      <c r="L28" s="107" t="s">
        <v>2</v>
      </c>
      <c r="M28" s="107" t="s">
        <v>190</v>
      </c>
      <c r="N28" s="6" t="s">
        <v>2555</v>
      </c>
      <c r="O28" s="111" t="str">
        <f>IF(OR(L28="Untraceable",L28="Incomplete"),"No",IF(L28="Completed","In Progress",""))</f>
        <v>No</v>
      </c>
      <c r="P28" s="107"/>
    </row>
    <row r="29" spans="1:16">
      <c r="A29" s="118"/>
      <c r="B29" s="107"/>
      <c r="C29" s="107"/>
      <c r="D29" s="81"/>
      <c r="E29" s="81"/>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5"/>
      <c r="H29" s="85"/>
      <c r="I29" s="69"/>
      <c r="J29" s="107"/>
      <c r="K29" s="81" t="str">
        <f>IF(AND(NOT(OR(G29="",G29="Ø")),H29=""),"In Progress",IF(AND(NOT(OR(H29="Ø",H29="")),NOT(OR(G29="Ø",G29=""))),"Completed",IF(AND(NOT(A28=""),NOT(OR(D29="",D29="???")),G29=""),"Waiting",IF(D29="???","Waiting",""))))</f>
        <v/>
      </c>
      <c r="L29" s="107"/>
      <c r="M29" s="107"/>
      <c r="N29" s="4"/>
      <c r="O29" s="111"/>
      <c r="P29" s="107"/>
    </row>
    <row r="30" spans="1:16">
      <c r="A30" s="117" t="s">
        <v>2556</v>
      </c>
      <c r="B30" s="107" t="s">
        <v>2557</v>
      </c>
      <c r="C30" s="107"/>
      <c r="D30" s="81" t="s">
        <v>32</v>
      </c>
      <c r="E30" s="81"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2017-08-28_G-016_AZ</v>
      </c>
      <c r="G30" s="85">
        <v>43011</v>
      </c>
      <c r="H30" s="85" t="s">
        <v>51</v>
      </c>
      <c r="I30" s="69"/>
      <c r="J30" s="107" t="str">
        <f>IF(AND(NOT(OR(H30="",H30="Ø")),NOT(OR(H31="",H31="Ø"))),"Needs to be Split","")</f>
        <v/>
      </c>
      <c r="K30" s="81" t="s">
        <v>2</v>
      </c>
      <c r="L30" s="107" t="s">
        <v>2</v>
      </c>
      <c r="M30" s="107" t="s">
        <v>190</v>
      </c>
      <c r="N30" s="4" t="s">
        <v>1536</v>
      </c>
      <c r="O30" s="111" t="str">
        <f>IF(OR(L30="Untraceable",L30="Incomplete"),"No",IF(L30="Completed","In Progress",""))</f>
        <v>No</v>
      </c>
      <c r="P30" s="107"/>
    </row>
    <row r="31" spans="1:16">
      <c r="A31" s="118"/>
      <c r="B31" s="107"/>
      <c r="C31" s="107"/>
      <c r="D31" s="81"/>
      <c r="E31" s="81"/>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5"/>
      <c r="H31" s="85"/>
      <c r="I31" s="69"/>
      <c r="J31" s="107"/>
      <c r="K31" s="81" t="str">
        <f>IF(AND(NOT(OR(G31="",G31="Ø")),H31=""),"In Progress",IF(AND(NOT(OR(H31="Ø",H31="")),NOT(OR(G31="Ø",G31=""))),"Completed",IF(AND(NOT(A30=""),NOT(OR(D31="",D31="???")),G31=""),"Waiting",IF(D31="???","Waiting",""))))</f>
        <v/>
      </c>
      <c r="L31" s="107"/>
      <c r="M31" s="107"/>
      <c r="N31" s="4"/>
      <c r="O31" s="111"/>
      <c r="P31" s="107"/>
    </row>
    <row r="32" spans="1:16">
      <c r="A32" s="117" t="s">
        <v>2558</v>
      </c>
      <c r="B32" s="107" t="s">
        <v>2559</v>
      </c>
      <c r="C32" s="107"/>
      <c r="D32" s="81" t="s">
        <v>187</v>
      </c>
      <c r="E32" s="81"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2017-08-28_G-017_MW</v>
      </c>
      <c r="G32" s="85">
        <v>43011</v>
      </c>
      <c r="H32" s="85">
        <v>43011</v>
      </c>
      <c r="I32" s="69" t="s">
        <v>2560</v>
      </c>
      <c r="J32" s="106">
        <v>43012</v>
      </c>
      <c r="K32" s="81" t="str">
        <f>IF(AND(NOT(OR(G32="",G32="Ø")),H32=""),"In Progress",IF(AND(NOT(OR(H32="Ø",H32="")),NOT(OR(G32="Ø",G32=""))),"Completed",IF(AND(NOT(A32=""),NOT(OR(D32="",D32="???")),G32=""),"Waiting",IF(D32="???","Waiting",""))))</f>
        <v>Completed</v>
      </c>
      <c r="L32" s="107" t="str">
        <f>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07" t="s">
        <v>0</v>
      </c>
      <c r="N32" s="4"/>
      <c r="O32" s="111" t="s">
        <v>25</v>
      </c>
      <c r="P32" s="107" t="s">
        <v>2561</v>
      </c>
    </row>
    <row r="33" spans="1:16">
      <c r="A33" s="118"/>
      <c r="B33" s="107"/>
      <c r="C33" s="107"/>
      <c r="D33" s="81" t="s">
        <v>32</v>
      </c>
      <c r="E33" s="81"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2017-08-28_G-017_AZ</v>
      </c>
      <c r="G33" s="85">
        <v>43012</v>
      </c>
      <c r="H33" s="85">
        <v>43012</v>
      </c>
      <c r="I33" s="69" t="s">
        <v>2443</v>
      </c>
      <c r="J33" s="107"/>
      <c r="K33" s="81" t="str">
        <f>IF(AND(NOT(OR(G33="",G33="Ø")),H33=""),"In Progress",IF(AND(NOT(OR(H33="Ø",H33="")),NOT(OR(G33="Ø",G33=""))),"Completed",IF(AND(NOT(A32=""),NOT(OR(D33="",D33="???")),G33=""),"Waiting",IF(D33="???","Waiting",""))))</f>
        <v>Completed</v>
      </c>
      <c r="L33" s="107"/>
      <c r="M33" s="107"/>
      <c r="N33" s="4"/>
      <c r="O33" s="111"/>
      <c r="P33" s="107"/>
    </row>
    <row r="34" spans="1:16">
      <c r="A34" s="117" t="s">
        <v>2562</v>
      </c>
      <c r="B34" s="107" t="s">
        <v>2563</v>
      </c>
      <c r="C34" s="107"/>
      <c r="D34" s="81" t="s">
        <v>32</v>
      </c>
      <c r="E34" s="81"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2017-08-28_G-018_AZ</v>
      </c>
      <c r="G34" s="85">
        <v>43012</v>
      </c>
      <c r="H34" s="85">
        <v>43012</v>
      </c>
      <c r="I34" s="69" t="s">
        <v>2443</v>
      </c>
      <c r="J34" s="106">
        <v>43019</v>
      </c>
      <c r="K34" s="81" t="str">
        <f>IF(AND(NOT(OR(G34="",G34="Ø")),H34=""),"In Progress",IF(AND(NOT(OR(H34="Ø",H34="")),NOT(OR(G34="Ø",G34=""))),"Completed",IF(AND(NOT(A34=""),NOT(OR(D34="",D34="???")),G34=""),"Waiting",IF(D34="???","Waiting",""))))</f>
        <v>Completed</v>
      </c>
      <c r="L34" s="107" t="s">
        <v>0</v>
      </c>
      <c r="M34" s="107" t="s">
        <v>0</v>
      </c>
      <c r="N34" s="4" t="s">
        <v>2564</v>
      </c>
      <c r="O34" s="111" t="s">
        <v>25</v>
      </c>
      <c r="P34" s="107" t="s">
        <v>2565</v>
      </c>
    </row>
    <row r="35" spans="1:16">
      <c r="A35" s="118"/>
      <c r="B35" s="107"/>
      <c r="C35" s="107"/>
      <c r="D35" s="81" t="s">
        <v>187</v>
      </c>
      <c r="E35" s="81"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2017-08-28_G-018_MW</v>
      </c>
      <c r="G35" s="85">
        <v>43012</v>
      </c>
      <c r="H35" s="85">
        <v>43012</v>
      </c>
      <c r="I35" s="69" t="s">
        <v>2566</v>
      </c>
      <c r="J35" s="107"/>
      <c r="K35" s="81" t="str">
        <f>IF(AND(NOT(OR(G35="",G35="Ø")),H35=""),"In Progress",IF(AND(NOT(OR(H35="Ø",H35="")),NOT(OR(G35="Ø",G35=""))),"Completed",IF(AND(NOT(A34=""),NOT(OR(D35="",D35="???")),G35=""),"Waiting",IF(D35="???","Waiting",""))))</f>
        <v>Completed</v>
      </c>
      <c r="L35" s="107"/>
      <c r="M35" s="107"/>
      <c r="N35" s="4" t="s">
        <v>2567</v>
      </c>
      <c r="O35" s="111"/>
      <c r="P35" s="107"/>
    </row>
  </sheetData>
  <autoFilter ref="A1:P95" xr:uid="{00000000-0009-0000-0000-00000F000000}"/>
  <mergeCells count="136">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O26:O27"/>
    <mergeCell ref="P26:P27"/>
    <mergeCell ref="A24:A25"/>
    <mergeCell ref="B24:B25"/>
    <mergeCell ref="C24:C25"/>
    <mergeCell ref="J24:J25"/>
    <mergeCell ref="L24:L25"/>
    <mergeCell ref="M24:M25"/>
    <mergeCell ref="O22:O23"/>
    <mergeCell ref="P22:P23"/>
    <mergeCell ref="O24:O25"/>
    <mergeCell ref="P24:P25"/>
    <mergeCell ref="A26:A27"/>
    <mergeCell ref="B26:B27"/>
    <mergeCell ref="C26:C27"/>
    <mergeCell ref="J26:J27"/>
    <mergeCell ref="L26:L27"/>
    <mergeCell ref="M26:M27"/>
    <mergeCell ref="A22:A23"/>
    <mergeCell ref="B22:B23"/>
    <mergeCell ref="C22:C23"/>
    <mergeCell ref="J22:J23"/>
    <mergeCell ref="L22:L23"/>
    <mergeCell ref="M22:M23"/>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M35">
    <cfRule type="containsText" dxfId="420" priority="4" operator="containsText" text="HOLD">
      <formula>NOT(ISERROR(SEARCH("HOLD",M1)))</formula>
    </cfRule>
    <cfRule type="containsText" dxfId="419" priority="13" operator="containsText" text="Ignore">
      <formula>NOT(ISERROR(SEARCH("Ignore",M1)))</formula>
    </cfRule>
  </conditionalFormatting>
  <conditionalFormatting sqref="K1:M35">
    <cfRule type="containsText" dxfId="418" priority="3" operator="containsText" text="Waiting">
      <formula>NOT(ISERROR(SEARCH("Waiting",K1)))</formula>
    </cfRule>
    <cfRule type="containsText" dxfId="417" priority="7" operator="containsText" text="Review">
      <formula>NOT(ISERROR(SEARCH("Review",K1)))</formula>
    </cfRule>
    <cfRule type="containsText" dxfId="416" priority="8" operator="containsText" text="Other">
      <formula>NOT(ISERROR(SEARCH("Other",K1)))</formula>
    </cfRule>
    <cfRule type="containsText" dxfId="415" priority="9" operator="containsText" text="Incomplete">
      <formula>NOT(ISERROR(SEARCH("Incomplete",K1)))</formula>
    </cfRule>
    <cfRule type="containsText" dxfId="414" priority="10" operator="containsText" text="Untraceable">
      <formula>NOT(ISERROR(SEARCH("Untraceable",K1)))</formula>
    </cfRule>
    <cfRule type="containsText" dxfId="413" priority="11" operator="containsText" text="Completed">
      <formula>NOT(ISERROR(SEARCH("Completed",K1)))</formula>
    </cfRule>
  </conditionalFormatting>
  <conditionalFormatting sqref="O1:O35 K1:M35">
    <cfRule type="containsText" dxfId="412" priority="12" operator="containsText" text="In Progress">
      <formula>NOT(ISERROR(SEARCH("In Progress",K1)))</formula>
    </cfRule>
  </conditionalFormatting>
  <conditionalFormatting sqref="O1:O35">
    <cfRule type="containsText" dxfId="411" priority="5" operator="containsText" text="No">
      <formula>NOT(ISERROR(SEARCH("No",O1)))</formula>
    </cfRule>
    <cfRule type="containsText" dxfId="410" priority="6" operator="containsText" text="Yes">
      <formula>NOT(ISERROR(SEARCH("Yes",O1)))</formula>
    </cfRule>
  </conditionalFormatting>
  <conditionalFormatting sqref="J1:J35">
    <cfRule type="containsText" dxfId="409" priority="2" operator="containsText" text="Needs to be">
      <formula>NOT(ISERROR(SEARCH("Needs to be",J1)))</formula>
    </cfRule>
  </conditionalFormatting>
  <conditionalFormatting sqref="I1:I35">
    <cfRule type="containsText" dxfId="408" priority="1" operator="containsText" text="Please Enter Tracing Time">
      <formula>NOT(ISERROR(SEARCH("Please Enter Tracing Time",I1)))</formula>
    </cfRule>
  </conditionalFormatting>
  <dataValidations count="8">
    <dataValidation type="list" allowBlank="1" showInputMessage="1" sqref="J2:J35" xr:uid="{00000000-0002-0000-0F00-000000000000}">
      <formula1>"Ø, Split"</formula1>
    </dataValidation>
    <dataValidation type="list" operator="equal" allowBlank="1" showInputMessage="1" showErrorMessage="1" sqref="D2:D35" xr:uid="{00000000-0002-0000-0F00-000001000000}">
      <formula1>"Amina,Bruno,Cameron,Daniel,Gina,Mashtura,Monet,Perry,???"</formula1>
    </dataValidation>
    <dataValidation type="list" allowBlank="1" showInputMessage="1" showErrorMessage="1" sqref="K2:L35" xr:uid="{00000000-0002-0000-0F00-000002000000}">
      <formula1>"In Progress, Completed, Untraceable, Incomplete, Other, Review"</formula1>
    </dataValidation>
    <dataValidation type="list" operator="equal" allowBlank="1" showInputMessage="1" showErrorMessage="1" sqref="E2:E35" xr:uid="{00000000-0002-0000-0F00-000003000000}">
      <formula1>"Manual,Assisted Manual, De-Novo Merge, Assisted Merge"</formula1>
    </dataValidation>
    <dataValidation type="list" operator="equal" allowBlank="1" showInputMessage="1" sqref="H2:H35" xr:uid="{00000000-0002-0000-0F00-000004000000}">
      <formula1>"Ø"</formula1>
    </dataValidation>
    <dataValidation type="list" allowBlank="1" showInputMessage="1" showErrorMessage="1" sqref="M2:M35" xr:uid="{00000000-0002-0000-0F00-000005000000}">
      <formula1>"In Progress, Completed, Untraceable, Review, Ignore"</formula1>
    </dataValidation>
    <dataValidation type="list" allowBlank="1" showInputMessage="1" sqref="G2:G35" xr:uid="{00000000-0002-0000-0F00-000006000000}">
      <formula1>"Ø"</formula1>
    </dataValidation>
    <dataValidation type="list" allowBlank="1" showInputMessage="1" sqref="O2:O35" xr:uid="{00000000-0002-0000-0F00-000007000000}">
      <formula1>"Yes, No, In Progress"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82"/>
  <sheetViews>
    <sheetView topLeftCell="A49" workbookViewId="0" xr3:uid="{11A3ACCB-1F19-5AC9-A611-4158731A345D}">
      <selection activeCell="F21" sqref="F21"/>
    </sheetView>
  </sheetViews>
  <sheetFormatPr defaultRowHeight="1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6" customWidth="1"/>
    <col min="15" max="15" width="14.5703125" customWidth="1"/>
    <col min="16" max="16" width="14.7109375" customWidth="1"/>
  </cols>
  <sheetData>
    <row r="1" spans="1:16">
      <c r="A1" s="48" t="s">
        <v>6</v>
      </c>
      <c r="B1" s="48" t="s">
        <v>7</v>
      </c>
      <c r="C1" s="48" t="s">
        <v>8</v>
      </c>
      <c r="D1" s="49" t="s">
        <v>9</v>
      </c>
      <c r="E1" s="49" t="s">
        <v>10</v>
      </c>
      <c r="F1" s="49" t="s">
        <v>11</v>
      </c>
      <c r="G1" s="49" t="s">
        <v>12</v>
      </c>
      <c r="H1" s="49" t="s">
        <v>13</v>
      </c>
      <c r="I1" s="49" t="s">
        <v>2408</v>
      </c>
      <c r="J1" s="48" t="s">
        <v>14</v>
      </c>
      <c r="K1" s="48" t="s">
        <v>15</v>
      </c>
      <c r="L1" s="48" t="s">
        <v>16</v>
      </c>
      <c r="M1" s="48" t="s">
        <v>17</v>
      </c>
      <c r="N1" s="10" t="s">
        <v>18</v>
      </c>
      <c r="O1" s="9" t="s">
        <v>19</v>
      </c>
      <c r="P1" s="9" t="s">
        <v>20</v>
      </c>
    </row>
    <row r="2" spans="1:16">
      <c r="A2" s="107" t="s">
        <v>2568</v>
      </c>
      <c r="B2" s="107" t="s">
        <v>2569</v>
      </c>
      <c r="C2" s="107"/>
      <c r="D2" s="81" t="s">
        <v>23</v>
      </c>
      <c r="E2" s="81"/>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
      </c>
      <c r="G2" s="85">
        <v>43011</v>
      </c>
      <c r="H2" s="85">
        <v>43013</v>
      </c>
      <c r="I2" s="69"/>
      <c r="J2" s="106">
        <v>43055</v>
      </c>
      <c r="K2" s="81" t="str">
        <f>IF(AND(NOT(OR(G2="",G2="Ø")),H2=""),"In Progress",IF(AND(NOT(OR(H2="Ø",H2="")),NOT(OR(G2="Ø",G2=""))),"Completed",IF(AND(NOT(A2=""),NOT(OR(D2="",D2="???")),G2=""),"Waiting",IF(D2="???","Waiting",""))))</f>
        <v>Completed</v>
      </c>
      <c r="L2" s="107" t="s">
        <v>0</v>
      </c>
      <c r="M2" s="107" t="s">
        <v>0</v>
      </c>
      <c r="N2" s="4"/>
      <c r="O2" s="111" t="s">
        <v>25</v>
      </c>
      <c r="P2" s="107" t="s">
        <v>2570</v>
      </c>
    </row>
    <row r="3" spans="1:16">
      <c r="A3" s="107"/>
      <c r="B3" s="107"/>
      <c r="C3" s="107"/>
      <c r="D3" s="81" t="s">
        <v>113</v>
      </c>
      <c r="E3" s="81" t="s">
        <v>1731</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2017-09-11_G-001_DR</v>
      </c>
      <c r="G3" s="85">
        <v>43017</v>
      </c>
      <c r="H3" s="85">
        <v>43018</v>
      </c>
      <c r="I3" s="69" t="s">
        <v>2422</v>
      </c>
      <c r="J3" s="107"/>
      <c r="K3" s="81" t="str">
        <f>IF(AND(NOT(OR(G3="",G3="Ø")),H3=""),"In Progress",IF(AND(NOT(OR(H3="Ø",H3="")),NOT(OR(G3="Ø",G3=""))),"Completed",IF(AND(NOT(A2=""),NOT(OR(D3="",D3="???")),G3=""),"Waiting",IF(D3="???","Waiting",""))))</f>
        <v>Completed</v>
      </c>
      <c r="L3" s="107"/>
      <c r="M3" s="107"/>
      <c r="N3" s="4"/>
      <c r="O3" s="111"/>
      <c r="P3" s="107"/>
    </row>
    <row r="4" spans="1:16">
      <c r="A4" s="107" t="s">
        <v>2571</v>
      </c>
      <c r="B4" s="107" t="s">
        <v>2572</v>
      </c>
      <c r="C4" s="107" t="s">
        <v>465</v>
      </c>
      <c r="D4" s="81" t="s">
        <v>2404</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2017-09-11_G-002_MH</v>
      </c>
      <c r="G4" s="85">
        <v>43012</v>
      </c>
      <c r="H4" s="85">
        <v>43014</v>
      </c>
      <c r="I4" s="69" t="s">
        <v>2573</v>
      </c>
      <c r="J4" s="106">
        <v>43031</v>
      </c>
      <c r="K4" s="81" t="str">
        <f>IF(AND(NOT(OR(G4="",G4="Ø")),H4=""),"In Progress",IF(AND(NOT(OR(H4="Ø",H4="")),NOT(OR(G4="Ø",G4=""))),"Completed",IF(AND(NOT(A4=""),NOT(OR(D4="",D4="???")),G4=""),"Waiting",IF(D4="???","Waiting",""))))</f>
        <v>Completed</v>
      </c>
      <c r="L4" s="107"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07" t="s">
        <v>0</v>
      </c>
      <c r="N4" s="6"/>
      <c r="O4" s="111" t="s">
        <v>25</v>
      </c>
      <c r="P4" s="107" t="s">
        <v>2574</v>
      </c>
    </row>
    <row r="5" spans="1:16">
      <c r="A5" s="107"/>
      <c r="B5" s="107"/>
      <c r="C5" s="107"/>
      <c r="D5" s="81" t="s">
        <v>23</v>
      </c>
      <c r="E5" s="81"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2017-09-11_G-002_CA</v>
      </c>
      <c r="G5" s="85">
        <v>43014</v>
      </c>
      <c r="H5" s="85">
        <v>43014</v>
      </c>
      <c r="I5" s="69"/>
      <c r="J5" s="107"/>
      <c r="K5" s="81" t="str">
        <f>IF(AND(NOT(OR(G5="",G5="Ø")),H5=""),"In Progress",IF(AND(NOT(OR(H5="Ø",H5="")),NOT(OR(G5="Ø",G5=""))),"Completed",IF(AND(NOT(A4=""),NOT(OR(D5="",D5="???")),G5=""),"Waiting",IF(D5="???","Waiting",""))))</f>
        <v>Completed</v>
      </c>
      <c r="L5" s="107"/>
      <c r="M5" s="107"/>
      <c r="N5" s="4"/>
      <c r="O5" s="111"/>
      <c r="P5" s="107"/>
    </row>
    <row r="6" spans="1:16">
      <c r="A6" s="107" t="s">
        <v>2575</v>
      </c>
      <c r="B6" s="107" t="s">
        <v>2576</v>
      </c>
      <c r="C6" s="107" t="s">
        <v>2577</v>
      </c>
      <c r="D6" s="81" t="s">
        <v>187</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2017-09-11_G-003_MW</v>
      </c>
      <c r="G6" s="85">
        <v>43012</v>
      </c>
      <c r="H6" s="85">
        <v>43013</v>
      </c>
      <c r="I6" s="69" t="s">
        <v>1988</v>
      </c>
      <c r="J6" s="106">
        <v>43021</v>
      </c>
      <c r="K6" s="81" t="str">
        <f>IF(AND(NOT(OR(G6="",G6="Ø")),H6=""),"In Progress",IF(AND(NOT(OR(H6="Ø",H6="")),NOT(OR(G6="Ø",G6=""))),"Completed",IF(AND(NOT(A6=""),NOT(OR(D6="",D6="???")),G6=""),"Waiting",IF(D6="???","Waiting",""))))</f>
        <v>Completed</v>
      </c>
      <c r="L6" s="107"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07" t="s">
        <v>0</v>
      </c>
      <c r="N6" s="4" t="s">
        <v>2578</v>
      </c>
      <c r="O6" s="111" t="s">
        <v>25</v>
      </c>
      <c r="P6" s="107" t="s">
        <v>2579</v>
      </c>
    </row>
    <row r="7" spans="1:16">
      <c r="A7" s="107"/>
      <c r="B7" s="107"/>
      <c r="C7" s="107"/>
      <c r="D7" s="81" t="s">
        <v>27</v>
      </c>
      <c r="E7" s="81" t="s">
        <v>1731</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2017-09-11_G-003_GB</v>
      </c>
      <c r="G7" s="85">
        <v>43021</v>
      </c>
      <c r="H7" s="85">
        <v>43021</v>
      </c>
      <c r="I7" s="69" t="s">
        <v>2580</v>
      </c>
      <c r="J7" s="107"/>
      <c r="K7" s="81" t="str">
        <f>IF(AND(NOT(OR(G7="",G7="Ø")),H7=""),"In Progress",IF(AND(NOT(OR(H7="Ø",H7="")),NOT(OR(G7="Ø",G7=""))),"Completed",IF(AND(NOT(A6=""),NOT(OR(D7="",D7="???")),G7=""),"Waiting",IF(D7="???","Waiting",""))))</f>
        <v>Completed</v>
      </c>
      <c r="L7" s="107"/>
      <c r="M7" s="107"/>
      <c r="N7" s="4"/>
      <c r="O7" s="111"/>
      <c r="P7" s="107"/>
    </row>
    <row r="8" spans="1:16">
      <c r="A8" s="107" t="s">
        <v>2581</v>
      </c>
      <c r="B8" s="109" t="s">
        <v>2582</v>
      </c>
      <c r="C8" s="109" t="s">
        <v>2583</v>
      </c>
      <c r="D8" s="81" t="s">
        <v>23</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2017-09-11_G-004_CA</v>
      </c>
      <c r="G8" s="85">
        <v>43011</v>
      </c>
      <c r="H8" s="85">
        <v>43013</v>
      </c>
      <c r="I8" s="69"/>
      <c r="J8" s="106">
        <v>43026</v>
      </c>
      <c r="K8" s="81" t="str">
        <f>IF(AND(NOT(OR(G8="",G8="Ø")),H8=""),"In Progress",IF(AND(NOT(OR(H8="Ø",H8="")),NOT(OR(G8="Ø",G8=""))),"Completed",IF(AND(NOT(A8=""),NOT(OR(D8="",D8="???")),G8=""),"Waiting",IF(D8="???","Waiting",""))))</f>
        <v>Completed</v>
      </c>
      <c r="L8" s="107" t="s">
        <v>0</v>
      </c>
      <c r="M8" s="107" t="s">
        <v>0</v>
      </c>
      <c r="N8" s="6"/>
      <c r="O8" s="111" t="s">
        <v>25</v>
      </c>
      <c r="P8" s="107" t="s">
        <v>2584</v>
      </c>
    </row>
    <row r="9" spans="1:16">
      <c r="A9" s="107"/>
      <c r="B9" s="107"/>
      <c r="C9" s="107"/>
      <c r="D9" s="81" t="s">
        <v>32</v>
      </c>
      <c r="E9" s="81"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2017-09-11_G-004_AZ</v>
      </c>
      <c r="G9" s="85">
        <v>43017</v>
      </c>
      <c r="H9" s="85">
        <v>43020</v>
      </c>
      <c r="I9" s="69"/>
      <c r="J9" s="107"/>
      <c r="K9" s="81" t="str">
        <f>IF(AND(NOT(OR(G9="",G9="Ø")),H9=""),"In Progress",IF(AND(NOT(OR(H9="Ø",H9="")),NOT(OR(G9="Ø",G9=""))),"Completed",IF(AND(NOT(A8=""),NOT(OR(D9="",D9="???")),G9=""),"Waiting",IF(D9="???","Waiting",""))))</f>
        <v>Completed</v>
      </c>
      <c r="L9" s="107"/>
      <c r="M9" s="107"/>
      <c r="N9" s="4"/>
      <c r="O9" s="111"/>
      <c r="P9" s="107"/>
    </row>
    <row r="10" spans="1:16">
      <c r="A10" s="107" t="s">
        <v>2585</v>
      </c>
      <c r="B10" s="109" t="s">
        <v>2586</v>
      </c>
      <c r="C10" s="107" t="s">
        <v>2587</v>
      </c>
      <c r="D10" s="81" t="s">
        <v>187</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2017-09-11_G-005_MW</v>
      </c>
      <c r="G10" s="85">
        <v>43012</v>
      </c>
      <c r="H10" s="85">
        <v>43013</v>
      </c>
      <c r="I10" s="69" t="s">
        <v>2588</v>
      </c>
      <c r="J10" s="106">
        <v>43021</v>
      </c>
      <c r="K10" s="81" t="s">
        <v>0</v>
      </c>
      <c r="L10" s="107"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07" t="s">
        <v>0</v>
      </c>
      <c r="N10" s="4" t="s">
        <v>2589</v>
      </c>
      <c r="O10" s="111" t="s">
        <v>25</v>
      </c>
      <c r="P10" s="107" t="s">
        <v>2590</v>
      </c>
    </row>
    <row r="11" spans="1:16">
      <c r="A11" s="107"/>
      <c r="B11" s="107"/>
      <c r="C11" s="107"/>
      <c r="D11" s="81" t="s">
        <v>27</v>
      </c>
      <c r="E11" s="81" t="s">
        <v>1731</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2017-09-11_G-005_GB</v>
      </c>
      <c r="G11" s="85">
        <v>43020</v>
      </c>
      <c r="H11" s="85">
        <v>43021</v>
      </c>
      <c r="I11" s="69" t="s">
        <v>2591</v>
      </c>
      <c r="J11" s="107"/>
      <c r="K11" s="81" t="str">
        <f>IF(AND(NOT(OR(G11="",G11="Ø")),H11=""),"In Progress",IF(AND(NOT(OR(H11="Ø",H11="")),NOT(OR(G11="Ø",G11=""))),"Completed",IF(AND(NOT(A10=""),NOT(OR(D11="",D11="???")),G11=""),"Waiting",IF(D11="???","Waiting",""))))</f>
        <v>Completed</v>
      </c>
      <c r="L11" s="117"/>
      <c r="M11" s="117"/>
      <c r="N11" s="8"/>
      <c r="O11" s="111"/>
      <c r="P11" s="107"/>
    </row>
    <row r="12" spans="1:16">
      <c r="A12" s="117" t="s">
        <v>2592</v>
      </c>
      <c r="B12" s="115" t="s">
        <v>2593</v>
      </c>
      <c r="C12" s="115"/>
      <c r="D12" s="81" t="s">
        <v>32</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2017-09-11_G-006_AZ</v>
      </c>
      <c r="G12" s="85">
        <v>43013</v>
      </c>
      <c r="H12" s="85">
        <v>43013</v>
      </c>
      <c r="I12" s="71" t="s">
        <v>1751</v>
      </c>
      <c r="J12" s="119">
        <v>43026</v>
      </c>
      <c r="K12" s="90" t="str">
        <f>IF(AND(NOT(OR(G12="",G12="Ø")),H12=""),"In Progress",IF(AND(NOT(OR(H12="Ø",H12="")),NOT(OR(G12="Ø",G12=""))),"Completed",IF(AND(NOT(A12=""),NOT(OR(D12="",D12="???")),G12=""),"Waiting",IF(D12="???","Waiting",""))))</f>
        <v>Completed</v>
      </c>
      <c r="L12" s="113"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07" t="s">
        <v>0</v>
      </c>
      <c r="N12" s="51"/>
      <c r="O12" s="121" t="s">
        <v>25</v>
      </c>
      <c r="P12" s="117" t="s">
        <v>2594</v>
      </c>
    </row>
    <row r="13" spans="1:16">
      <c r="A13" s="124"/>
      <c r="B13" s="123"/>
      <c r="C13" s="123"/>
      <c r="D13" s="81" t="s">
        <v>2404</v>
      </c>
      <c r="E13" s="81" t="s">
        <v>1731</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2017-09-11_G-006_MH</v>
      </c>
      <c r="G13" s="85">
        <v>43014</v>
      </c>
      <c r="H13" s="85">
        <v>43017</v>
      </c>
      <c r="I13" s="69" t="s">
        <v>2117</v>
      </c>
      <c r="J13" s="124"/>
      <c r="K13" s="90" t="str">
        <f>IF(AND(NOT(OR(G13="",G13="Ø")),H13=""),"In Progress",IF(AND(NOT(OR(H13="Ø",H13="")),NOT(OR(G13="Ø",G13=""))),"Completed",IF(AND(NOT(A12=""),NOT(OR(D13="",D13="???")),G13=""),"Waiting",IF(D13="???","Waiting",""))))</f>
        <v>Completed</v>
      </c>
      <c r="L13" s="113"/>
      <c r="M13" s="107"/>
      <c r="N13" s="51"/>
      <c r="O13" s="126"/>
      <c r="P13" s="124"/>
    </row>
    <row r="14" spans="1:16">
      <c r="A14" s="118"/>
      <c r="B14" s="116"/>
      <c r="C14" s="116"/>
      <c r="D14" s="81" t="s">
        <v>23</v>
      </c>
      <c r="E14" s="81" t="s">
        <v>24</v>
      </c>
      <c r="F14" s="7" t="s">
        <v>2595</v>
      </c>
      <c r="G14" s="85"/>
      <c r="H14" s="85"/>
      <c r="I14" s="69"/>
      <c r="J14" s="118"/>
      <c r="K14" s="90" t="s">
        <v>0</v>
      </c>
      <c r="L14" s="113"/>
      <c r="M14" s="107"/>
      <c r="N14" s="51"/>
      <c r="O14" s="122"/>
      <c r="P14" s="118"/>
    </row>
    <row r="15" spans="1:16">
      <c r="A15" s="107" t="s">
        <v>2596</v>
      </c>
      <c r="B15" s="109" t="s">
        <v>2597</v>
      </c>
      <c r="C15" s="109" t="s">
        <v>465</v>
      </c>
      <c r="D15" s="81" t="s">
        <v>27</v>
      </c>
      <c r="E15" s="81" t="s">
        <v>24</v>
      </c>
      <c r="F15" s="7" t="str">
        <f>IF(AND(D15="Amina",OR(E15="Manual",E15="Assisted Manual")),A15&amp;"_AZ",IF(AND(D15="Amina",OR(E15="De-Novo Merge",E15="Assisted Merge")),A15&amp;"_SA_AZ",IF(AND(D15="Mashtura",OR(E15="Manual",E15="Assisted Manual")),A15&amp;"_MH",IF(AND(D15="Mashtura",OR(E15="De-Novo Merge",E15="Assisted Merge")),A15&amp;"_SA_MH",IF(AND(D15="Perry",OR(E15="Manual",E15="Assisted Manual")),A15&amp;"_PB",IF(AND(D15="Perry",OR(E15="De-Novo Merge",E15="Assisted Merge")),A15&amp;"_SA_PB",IF(AND(D15="Gina",OR(E15="Manual",E15="Assisted Manual")),A15&amp;"_GB",IF(AND(D15="Gina",OR(E15="De-Novo Merge",E15="Assisted Merge")),A15&amp;"_SA_GB",IF(AND(D15="Cameron",OR(E15="Manual",E15="Assisted Manual")),A15&amp;"_CA",IF(AND(D15="Cameron",OR(E15="De-Novo Merge",E15="Assisted Merge")),A15&amp;"_SA_CA",IF(AND(D15="Bruno",OR(E15="Manual",E15="Assisted Manual")),A15&amp;"_BD",IF(AND(D15="Bruno",OR(E15="De-Novo Merge",E15="Assisted Merge")),A15&amp;"_SA_BD",IF(AND(D15="Daniel",OR(E15="Manual",E15="Assisted Manual")),A15&amp;"_DR",IF(AND(D15="Daniel",OR(E15="De-Novo Merge",E15="Assisted Merge")),A15&amp;"_SA_DR",IF(AND(D15="Monet",OR(E15="Manual",E15="Assisted Manual")),A15&amp;"_MW",IF(AND(D15="Monet",OR(E15="De-Novo Merge",E15="Assisted Merge")),A15&amp;"_SA_MW",""))))))))))))))))</f>
        <v>2017-09-11_G-007_GB</v>
      </c>
      <c r="G15" s="85">
        <v>43013</v>
      </c>
      <c r="H15" s="85">
        <v>43018</v>
      </c>
      <c r="I15" s="69" t="s">
        <v>2598</v>
      </c>
      <c r="J15" s="106">
        <v>43034</v>
      </c>
      <c r="K15" s="90" t="str">
        <f>IF(AND(NOT(OR(G15="",G15="Ø")),H15=""),"In Progress",IF(AND(NOT(OR(H15="Ø",H15="")),NOT(OR(G15="Ø",G15=""))),"Completed",IF(AND(NOT(A15=""),NOT(OR(D15="",D15="???")),G15=""),"Waiting",IF(D15="???","Waiting",""))))</f>
        <v>Completed</v>
      </c>
      <c r="L15" s="162" t="str">
        <f>IF(AND(NOT(OR(H15="Ø",H15="")),J15="Split"),"In Progress",IF(AND(NOT(OR(H15="Ø",H15="")),J15="Needs to be Split"),"Waiting",IF(AND(K15="Review",K16="Review"),"Review",IF(OR(AND(K15="Review",K16="Incomplete"),AND(K15="Incomplete",K16="Review")),"Review",IF(OR(AND(K15="Untraceable",K16="Review"),AND(K15="Review",K16="Untraceable")),"Review",IF(OR(AND(K15="Review",K16="Completed"),AND(K15="Completed",K16="Review")),"Review",IF(OR(AND(K15="Other",K16="Review"),AND(K15="Review",K16="Other")),"Review",IF(OR(AND(K15="Other",K16="Incomplete"),AND(K15="Incomplete",K16="Other")),"Review",IF(OR(AND(K15="Other",K16="Untraceable"),AND(K15="Untraceable",K16="Other")),"Review",IF(OR(AND(K15="Other",K16="Completed"),AND(K15="Completed",K16="Other")),"Review",IF(AND(K15="Waiting",K16="Waiting"),"Waiting",IF(OR(AND(K15="Review",K16="Waiting"),AND(K15="Waiting",K16="Review")),"Waiting",IF(OR(AND(K15="Other",K16="Waiting"),AND(K15="Waiting",K16="Other")),"Waiting",IF(OR(AND(K15="Incomplete",K16="Waiting"),AND(K15="Waiting",K16="Incomplete")),"Waiting",IF(OR(AND(K15="Completed",K16="Waiting"),AND(K15="Waiting",K16="Completed")),"Waiting",IF(OR(K15="In Progress",K16="In Progress"),"In Progress",IF(OR(AND(K15="Completed",K16="Untraceable"),AND(K15="Untraceable",K16="Completed")),"Review",IF(OR(AND(K15="Completed",K16="Incomplete"),AND(K15="Incomplete",K16="Completed")),"Review",IF(OR(AND(K15="Incomplete",K16="Untraceable"),AND(K15="Untraceable",K16="Incomplete")),"Untraceable",IF(AND(NOT(OR(H15="Ø",H15="")),NOT(OR(H16="Ø",H16="")),J15=""),"In Progress",IF(AND(K15="Untraceable",K16="Untraceable"),"Untraceable",IF(AND(NOT(OR(H15="Ø",H15="")),NOT(OR(H16="Ø",H16="")),NOT(OR(J15="Ø",J15="",J15="Split",J15="Needs to be Split"))),"Completed",IF(AND(K15="Incomplete",K16="Incomplete"),"Incomplete",IF(AND(K15="Other",K16="Other"),"Review",IF(AND(K15="Untraceable",K16=""),"Untraceable","")))))))))))))))))))))))))</f>
        <v>Completed</v>
      </c>
      <c r="M15" s="118" t="s">
        <v>0</v>
      </c>
      <c r="N15" s="51" t="s">
        <v>2599</v>
      </c>
      <c r="O15" s="111" t="s">
        <v>25</v>
      </c>
      <c r="P15" s="107" t="s">
        <v>2600</v>
      </c>
    </row>
    <row r="16" spans="1:16">
      <c r="A16" s="107"/>
      <c r="B16" s="107"/>
      <c r="C16" s="107"/>
      <c r="D16" s="81" t="s">
        <v>23</v>
      </c>
      <c r="E16" s="81" t="s">
        <v>24</v>
      </c>
      <c r="F16" s="7" t="str">
        <f>IF(AND(D16="Amina",OR(E16="Manual",E16="Assisted Manual")),A15&amp;"_AZ",IF(AND(D16="Amina",OR(E16="De-Novo Merge",E16="Assisted Merge")),A15&amp;"_SA_AZ",IF(AND(D16="Mashtura",OR(E16="Manual",E16="Assisted Manual")),A15&amp;"_MH",IF(AND(D16="Mashtura",OR(E16="De-Novo Merge",E16="Assisted Merge")),A15&amp;"_SA_MH",IF(AND(D16="Perry",OR(E16="Manual",E16="Assisted Manual")),A15&amp;"_PB",IF(AND(D16="Perry",OR(E16="De-Novo Merge",E16="Assisted Merge")),A15&amp;"_SA_PB",IF(AND(D16="Gina",OR(E16="Manual",E16="Assisted Manual")),A15&amp;"_GB",IF(AND(D16="Gina",OR(E16="De-Novo Merge",E16="Assisted Merge")),A15&amp;"_SA_GB",IF(AND(D16="Cameron",OR(E16="Manual",E16="Assisted Manual")),A15&amp;"_CA",IF(AND(D16="Cameron",OR(E16="De-Novo Merge",E16="Assisted Merge")),A15&amp;"_SA_CA",IF(AND(D16="Bruno",OR(E16="Manual",E16="Assisted Manual")),A15&amp;"_BD",IF(AND(D16="Bruno",OR(E16="De-Novo Merge",E16="Assisted Merge")),A15&amp;"_SA_BD",IF(AND(D16="Daniel",OR(E16="Manual",E16="Assisted Manual")),A15&amp;"_DR",IF(AND(D16="Daniel",OR(E16="De-Novo Merge",E16="Assisted Merge")),A15&amp;"_SA_DR",IF(AND(D16="Monet",OR(E16="Manual",E16="Assisted Manual")),A15&amp;"_MW",IF(AND(D16="Monet",OR(E16="De-Novo Merge",E16="Assisted Merge")),A15&amp;"_SA_MW",""))))))))))))))))</f>
        <v>2017-09-11_G-007_CA</v>
      </c>
      <c r="G16" s="85">
        <v>43018</v>
      </c>
      <c r="H16" s="85">
        <v>43020</v>
      </c>
      <c r="I16" s="69"/>
      <c r="J16" s="107"/>
      <c r="K16" s="90" t="str">
        <f>IF(AND(NOT(OR(G16="",G16="Ø")),H16=""),"In Progress",IF(AND(NOT(OR(H16="Ø",H16="")),NOT(OR(G16="Ø",G16=""))),"Completed",IF(AND(NOT(A15=""),NOT(OR(D16="",D16="???")),G16=""),"Waiting",IF(D16="???","Waiting",""))))</f>
        <v>Completed</v>
      </c>
      <c r="L16" s="113"/>
      <c r="M16" s="107"/>
      <c r="N16" s="51"/>
      <c r="O16" s="111"/>
      <c r="P16" s="107"/>
    </row>
    <row r="17" spans="1:16">
      <c r="A17" s="107" t="s">
        <v>2601</v>
      </c>
      <c r="B17" s="109" t="s">
        <v>2602</v>
      </c>
      <c r="C17" s="107"/>
      <c r="D17" s="81" t="s">
        <v>187</v>
      </c>
      <c r="E17" s="81" t="s">
        <v>24</v>
      </c>
      <c r="F17" s="7" t="str">
        <f>IF(AND(D17="Amina",OR(E17="Manual",E17="Assisted Manual")),A17&amp;"_AZ",IF(AND(D17="Amina",OR(E17="De-Novo Merge",E17="Assisted Merge")),A17&amp;"_SA_AZ",IF(AND(D17="Mashtura",OR(E17="Manual",E17="Assisted Manual")),A17&amp;"_MH",IF(AND(D17="Mashtura",OR(E17="De-Novo Merge",E17="Assisted Merge")),A17&amp;"_SA_MH",IF(AND(D17="Perry",OR(E17="Manual",E17="Assisted Manual")),A17&amp;"_PB",IF(AND(D17="Perry",OR(E17="De-Novo Merge",E17="Assisted Merge")),A17&amp;"_SA_PB",IF(AND(D17="Gina",OR(E17="Manual",E17="Assisted Manual")),A17&amp;"_GB",IF(AND(D17="Gina",OR(E17="De-Novo Merge",E17="Assisted Merge")),A17&amp;"_SA_GB",IF(AND(D17="Cameron",OR(E17="Manual",E17="Assisted Manual")),A17&amp;"_CA",IF(AND(D17="Cameron",OR(E17="De-Novo Merge",E17="Assisted Merge")),A17&amp;"_SA_CA",IF(AND(D17="Bruno",OR(E17="Manual",E17="Assisted Manual")),A17&amp;"_BD",IF(AND(D17="Bruno",OR(E17="De-Novo Merge",E17="Assisted Merge")),A17&amp;"_SA_BD",IF(AND(D17="Daniel",OR(E17="Manual",E17="Assisted Manual")),A17&amp;"_DR",IF(AND(D17="Daniel",OR(E17="De-Novo Merge",E17="Assisted Merge")),A17&amp;"_SA_DR",IF(AND(D17="Monet",OR(E17="Manual",E17="Assisted Manual")),A17&amp;"_MW",IF(AND(D17="Monet",OR(E17="De-Novo Merge",E17="Assisted Merge")),A17&amp;"_SA_MW",""))))))))))))))))</f>
        <v>2017-09-11_G-008_MW</v>
      </c>
      <c r="G17" s="85">
        <v>43013</v>
      </c>
      <c r="H17" s="85">
        <v>43014</v>
      </c>
      <c r="I17" s="69" t="s">
        <v>1988</v>
      </c>
      <c r="J17" s="106">
        <v>43027</v>
      </c>
      <c r="K17" s="81" t="str">
        <f>IF(AND(NOT(OR(G17="",G17="Ø")),H17=""),"In Progress",IF(AND(NOT(OR(H17="Ø",H17="")),NOT(OR(G17="Ø",G17=""))),"Completed",IF(AND(NOT(A17=""),NOT(OR(D17="",D17="???")),G17=""),"Waiting",IF(D17="???","Waiting",""))))</f>
        <v>Completed</v>
      </c>
      <c r="L17" s="118" t="str">
        <f>IF(AND(NOT(OR(H17="Ø",H17="")),J17="Split"),"In Progress",IF(AND(NOT(OR(H17="Ø",H17="")),J17="Needs to be Split"),"Waiting",IF(AND(K17="Review",K18="Review"),"Review",IF(OR(AND(K17="Review",K18="Incomplete"),AND(K17="Incomplete",K18="Review")),"Review",IF(OR(AND(K17="Untraceable",K18="Review"),AND(K17="Review",K18="Untraceable")),"Review",IF(OR(AND(K17="Review",K18="Completed"),AND(K17="Completed",K18="Review")),"Review",IF(OR(AND(K17="Other",K18="Review"),AND(K17="Review",K18="Other")),"Review",IF(OR(AND(K17="Other",K18="Incomplete"),AND(K17="Incomplete",K18="Other")),"Review",IF(OR(AND(K17="Other",K18="Untraceable"),AND(K17="Untraceable",K18="Other")),"Review",IF(OR(AND(K17="Other",K18="Completed"),AND(K17="Completed",K18="Other")),"Review",IF(AND(K17="Waiting",K18="Waiting"),"Waiting",IF(OR(AND(K17="Review",K18="Waiting"),AND(K17="Waiting",K18="Review")),"Waiting",IF(OR(AND(K17="Other",K18="Waiting"),AND(K17="Waiting",K18="Other")),"Waiting",IF(OR(AND(K17="Incomplete",K18="Waiting"),AND(K17="Waiting",K18="Incomplete")),"Waiting",IF(OR(AND(K17="Completed",K18="Waiting"),AND(K17="Waiting",K18="Completed")),"Waiting",IF(OR(K17="In Progress",K18="In Progress"),"In Progress",IF(OR(AND(K17="Completed",K18="Untraceable"),AND(K17="Untraceable",K18="Completed")),"Review",IF(OR(AND(K17="Completed",K18="Incomplete"),AND(K17="Incomplete",K18="Completed")),"Review",IF(OR(AND(K17="Incomplete",K18="Untraceable"),AND(K17="Untraceable",K18="Incomplete")),"Untraceable",IF(AND(NOT(OR(H17="Ø",H17="")),NOT(OR(H18="Ø",H18="")),J17=""),"In Progress",IF(AND(K17="Untraceable",K18="Untraceable"),"Untraceable",IF(AND(NOT(OR(H17="Ø",H17="")),NOT(OR(H18="Ø",H18="")),NOT(OR(J17="Ø",J17="",J17="Split",J17="Needs to be Split"))),"Completed",IF(AND(K17="Incomplete",K18="Incomplete"),"Incomplete",IF(AND(K17="Other",K18="Other"),"Review",IF(AND(K17="Untraceable",K18=""),"Untraceable","")))))))))))))))))))))))))</f>
        <v>Completed</v>
      </c>
      <c r="M17" s="118" t="s">
        <v>0</v>
      </c>
      <c r="N17" s="4"/>
      <c r="O17" s="111" t="s">
        <v>25</v>
      </c>
      <c r="P17" s="107" t="s">
        <v>2603</v>
      </c>
    </row>
    <row r="18" spans="1:16">
      <c r="A18" s="107"/>
      <c r="B18" s="107"/>
      <c r="C18" s="107"/>
      <c r="D18" s="81" t="s">
        <v>2404</v>
      </c>
      <c r="E18" s="81" t="s">
        <v>1731</v>
      </c>
      <c r="F18" s="7" t="str">
        <f>IF(AND(D18="Amina",OR(E18="Manual",E18="Assisted Manual")),A17&amp;"_AZ",IF(AND(D18="Amina",OR(E18="De-Novo Merge",E18="Assisted Merge")),A17&amp;"_SA_AZ",IF(AND(D18="Mashtura",OR(E18="Manual",E18="Assisted Manual")),A17&amp;"_MH",IF(AND(D18="Mashtura",OR(E18="De-Novo Merge",E18="Assisted Merge")),A17&amp;"_SA_MH",IF(AND(D18="Perry",OR(E18="Manual",E18="Assisted Manual")),A17&amp;"_PB",IF(AND(D18="Perry",OR(E18="De-Novo Merge",E18="Assisted Merge")),A17&amp;"_SA_PB",IF(AND(D18="Gina",OR(E18="Manual",E18="Assisted Manual")),A17&amp;"_GB",IF(AND(D18="Gina",OR(E18="De-Novo Merge",E18="Assisted Merge")),A17&amp;"_SA_GB",IF(AND(D18="Cameron",OR(E18="Manual",E18="Assisted Manual")),A17&amp;"_CA",IF(AND(D18="Cameron",OR(E18="De-Novo Merge",E18="Assisted Merge")),A17&amp;"_SA_CA",IF(AND(D18="Bruno",OR(E18="Manual",E18="Assisted Manual")),A17&amp;"_BD",IF(AND(D18="Bruno",OR(E18="De-Novo Merge",E18="Assisted Merge")),A17&amp;"_SA_BD",IF(AND(D18="Daniel",OR(E18="Manual",E18="Assisted Manual")),A17&amp;"_DR",IF(AND(D18="Daniel",OR(E18="De-Novo Merge",E18="Assisted Merge")),A17&amp;"_SA_DR",IF(AND(D18="Monet",OR(E18="Manual",E18="Assisted Manual")),A17&amp;"_MW",IF(AND(D18="Monet",OR(E18="De-Novo Merge",E18="Assisted Merge")),A17&amp;"_SA_MW",""))))))))))))))))</f>
        <v>2017-09-11_G-008_MH</v>
      </c>
      <c r="G18" s="85">
        <v>43017</v>
      </c>
      <c r="H18" s="85">
        <v>43018</v>
      </c>
      <c r="I18" s="69" t="s">
        <v>2206</v>
      </c>
      <c r="J18" s="107"/>
      <c r="K18" s="81" t="str">
        <f>IF(AND(NOT(OR(G18="",G18="Ø")),H18=""),"In Progress",IF(AND(NOT(OR(H18="Ø",H18="")),NOT(OR(G18="Ø",G18=""))),"Completed",IF(AND(NOT(A17=""),NOT(OR(D18="",D18="???")),G18=""),"Waiting",IF(D18="???","Waiting",""))))</f>
        <v>Completed</v>
      </c>
      <c r="L18" s="107"/>
      <c r="M18" s="107"/>
      <c r="N18" s="4"/>
      <c r="O18" s="111"/>
      <c r="P18" s="107"/>
    </row>
    <row r="19" spans="1:16">
      <c r="A19" s="107" t="s">
        <v>2604</v>
      </c>
      <c r="B19" s="109" t="s">
        <v>2605</v>
      </c>
      <c r="C19" s="107"/>
      <c r="D19" s="81" t="s">
        <v>32</v>
      </c>
      <c r="E19" s="81" t="s">
        <v>24</v>
      </c>
      <c r="F19" s="7" t="str">
        <f>IF(AND(D19="Amina",OR(E19="Manual",E19="Assisted Manual")),A19&amp;"_AZ",IF(AND(D19="Amina",OR(E19="De-Novo Merge",E19="Assisted Merge")),A19&amp;"_SA_AZ",IF(AND(D19="Mashtura",OR(E19="Manual",E19="Assisted Manual")),A19&amp;"_MH",IF(AND(D19="Mashtura",OR(E19="De-Novo Merge",E19="Assisted Merge")),A19&amp;"_SA_MH",IF(AND(D19="Perry",OR(E19="Manual",E19="Assisted Manual")),A19&amp;"_PB",IF(AND(D19="Perry",OR(E19="De-Novo Merge",E19="Assisted Merge")),A19&amp;"_SA_PB",IF(AND(D19="Gina",OR(E19="Manual",E19="Assisted Manual")),A19&amp;"_GB",IF(AND(D19="Gina",OR(E19="De-Novo Merge",E19="Assisted Merge")),A19&amp;"_SA_GB",IF(AND(D19="Cameron",OR(E19="Manual",E19="Assisted Manual")),A19&amp;"_CA",IF(AND(D19="Cameron",OR(E19="De-Novo Merge",E19="Assisted Merge")),A19&amp;"_SA_CA",IF(AND(D19="Bruno",OR(E19="Manual",E19="Assisted Manual")),A19&amp;"_BD",IF(AND(D19="Bruno",OR(E19="De-Novo Merge",E19="Assisted Merge")),A19&amp;"_SA_BD",IF(AND(D19="Daniel",OR(E19="Manual",E19="Assisted Manual")),A19&amp;"_DR",IF(AND(D19="Daniel",OR(E19="De-Novo Merge",E19="Assisted Merge")),A19&amp;"_SA_DR",IF(AND(D19="Monet",OR(E19="Manual",E19="Assisted Manual")),A19&amp;"_MW",IF(AND(D19="Monet",OR(E19="De-Novo Merge",E19="Assisted Merge")),A19&amp;"_SA_MW",""))))))))))))))))</f>
        <v>2017-09-11_G-009_AZ</v>
      </c>
      <c r="G19" s="85">
        <v>43013</v>
      </c>
      <c r="H19" s="85" t="s">
        <v>51</v>
      </c>
      <c r="I19" s="69"/>
      <c r="J19" s="107" t="str">
        <f>IF(AND(NOT(OR(H19="",H19="Ø")),NOT(OR(H20="",H20="Ø"))),"Needs to be Split","")</f>
        <v/>
      </c>
      <c r="K19" s="81" t="s">
        <v>2</v>
      </c>
      <c r="L19" s="107" t="s">
        <v>2</v>
      </c>
      <c r="M19" s="107" t="str">
        <f>IF(OR(L19="Untraceable",L19="Incomplete"),"Ignore",IF(OR(L19="Incomplete",L19="Completed"),"Waiting",IF(OR(L19="Waiting",L19="In Progress",L19="Review",L19="Other"),"HOLD","")))</f>
        <v>Ignore</v>
      </c>
      <c r="N19" s="4" t="s">
        <v>2606</v>
      </c>
      <c r="O19" s="111" t="str">
        <f>IF(OR(L19="Untraceable",L19="Incomplete"),"No",IF(L19="Completed","In Progress",""))</f>
        <v>No</v>
      </c>
      <c r="P19" s="107"/>
    </row>
    <row r="20" spans="1:16">
      <c r="A20" s="107"/>
      <c r="B20" s="107"/>
      <c r="C20" s="107"/>
      <c r="D20" s="81"/>
      <c r="E20" s="81"/>
      <c r="F20" s="7" t="str">
        <f>IF(AND(D20="Amina",OR(E20="Manual",E20="Assisted Manual")),A19&amp;"_AZ",IF(AND(D20="Amina",OR(E20="De-Novo Merge",E20="Assisted Merge")),A19&amp;"_SA_AZ",IF(AND(D20="Mashtura",OR(E20="Manual",E20="Assisted Manual")),A19&amp;"_MH",IF(AND(D20="Mashtura",OR(E20="De-Novo Merge",E20="Assisted Merge")),A19&amp;"_SA_MH",IF(AND(D20="Perry",OR(E20="Manual",E20="Assisted Manual")),A19&amp;"_PB",IF(AND(D20="Perry",OR(E20="De-Novo Merge",E20="Assisted Merge")),A19&amp;"_SA_PB",IF(AND(D20="Gina",OR(E20="Manual",E20="Assisted Manual")),A19&amp;"_GB",IF(AND(D20="Gina",OR(E20="De-Novo Merge",E20="Assisted Merge")),A19&amp;"_SA_GB",IF(AND(D20="Cameron",OR(E20="Manual",E20="Assisted Manual")),A19&amp;"_CA",IF(AND(D20="Cameron",OR(E20="De-Novo Merge",E20="Assisted Merge")),A19&amp;"_SA_CA",IF(AND(D20="Bruno",OR(E20="Manual",E20="Assisted Manual")),A19&amp;"_BD",IF(AND(D20="Bruno",OR(E20="De-Novo Merge",E20="Assisted Merge")),A19&amp;"_SA_BD",IF(AND(D20="Daniel",OR(E20="Manual",E20="Assisted Manual")),A19&amp;"_DR",IF(AND(D20="Daniel",OR(E20="De-Novo Merge",E20="Assisted Merge")),A19&amp;"_SA_DR",IF(AND(D20="Monet",OR(E20="Manual",E20="Assisted Manual")),A19&amp;"_MW",IF(AND(D20="Monet",OR(E20="De-Novo Merge",E20="Assisted Merge")),A19&amp;"_SA_MW",""))))))))))))))))</f>
        <v/>
      </c>
      <c r="G20" s="85"/>
      <c r="H20" s="85"/>
      <c r="I20" s="69"/>
      <c r="J20" s="107"/>
      <c r="K20" s="81"/>
      <c r="L20" s="107"/>
      <c r="M20" s="107"/>
      <c r="N20" s="4"/>
      <c r="O20" s="111"/>
      <c r="P20" s="107"/>
    </row>
    <row r="21" spans="1:16">
      <c r="A21" s="107" t="s">
        <v>2607</v>
      </c>
      <c r="B21" s="109" t="s">
        <v>2608</v>
      </c>
      <c r="C21" s="107"/>
      <c r="D21" s="81" t="s">
        <v>23</v>
      </c>
      <c r="E21" s="81" t="s">
        <v>24</v>
      </c>
      <c r="F21" s="7" t="str">
        <f>IF(AND(D21="Amina",OR(E21="Manual",E21="Assisted Manual")),A21&amp;"_AZ",IF(AND(D21="Amina",OR(E21="De-Novo Merge",E21="Assisted Merge")),A21&amp;"_SA_AZ",IF(AND(D21="Mashtura",OR(E21="Manual",E21="Assisted Manual")),A21&amp;"_MH",IF(AND(D21="Mashtura",OR(E21="De-Novo Merge",E21="Assisted Merge")),A21&amp;"_SA_MH",IF(AND(D21="Perry",OR(E21="Manual",E21="Assisted Manual")),A21&amp;"_PB",IF(AND(D21="Perry",OR(E21="De-Novo Merge",E21="Assisted Merge")),A21&amp;"_SA_PB",IF(AND(D21="Gina",OR(E21="Manual",E21="Assisted Manual")),A21&amp;"_GB",IF(AND(D21="Gina",OR(E21="De-Novo Merge",E21="Assisted Merge")),A21&amp;"_SA_GB",IF(AND(D21="Cameron",OR(E21="Manual",E21="Assisted Manual")),A21&amp;"_CA",IF(AND(D21="Cameron",OR(E21="De-Novo Merge",E21="Assisted Merge")),A21&amp;"_SA_CA",IF(AND(D21="Bruno",OR(E21="Manual",E21="Assisted Manual")),A21&amp;"_BD",IF(AND(D21="Bruno",OR(E21="De-Novo Merge",E21="Assisted Merge")),A21&amp;"_SA_BD",IF(AND(D21="Daniel",OR(E21="Manual",E21="Assisted Manual")),A21&amp;"_DR",IF(AND(D21="Daniel",OR(E21="De-Novo Merge",E21="Assisted Merge")),A21&amp;"_SA_DR",IF(AND(D21="Monet",OR(E21="Manual",E21="Assisted Manual")),A21&amp;"_MW",IF(AND(D21="Monet",OR(E21="De-Novo Merge",E21="Assisted Merge")),A21&amp;"_SA_MW",""))))))))))))))))</f>
        <v>2017-09-11_G-010_CA</v>
      </c>
      <c r="G21" s="85">
        <v>43011</v>
      </c>
      <c r="H21" s="85">
        <v>43013</v>
      </c>
      <c r="I21" s="69"/>
      <c r="J21" s="106">
        <v>43017</v>
      </c>
      <c r="K21" s="81" t="str">
        <f>IF(AND(NOT(OR(G21="",G21="Ø")),H21=""),"In Progress",IF(AND(NOT(OR(H21="Ø",H21="")),NOT(OR(G21="Ø",G21=""))),"Completed",IF(AND(NOT(A21=""),NOT(OR(D21="",D21="???")),G21=""),"Waiting",IF(D21="???","Waiting",""))))</f>
        <v>Completed</v>
      </c>
      <c r="L21" s="107" t="str">
        <f>IF(AND(NOT(OR(H21="Ø",H21="")),J21="Split"),"In Progress",IF(AND(NOT(OR(H21="Ø",H21="")),J21="Needs to be Split"),"Waiting",IF(AND(K21="Review",K22="Review"),"Review",IF(OR(AND(K21="Review",K22="Incomplete"),AND(K21="Incomplete",K22="Review")),"Review",IF(OR(AND(K21="Untraceable",K22="Review"),AND(K21="Review",K22="Untraceable")),"Review",IF(OR(AND(K21="Review",K22="Completed"),AND(K21="Completed",K22="Review")),"Review",IF(OR(AND(K21="Other",K22="Review"),AND(K21="Review",K22="Other")),"Review",IF(OR(AND(K21="Other",K22="Incomplete"),AND(K21="Incomplete",K22="Other")),"Review",IF(OR(AND(K21="Other",K22="Untraceable"),AND(K21="Untraceable",K22="Other")),"Review",IF(OR(AND(K21="Other",K22="Completed"),AND(K21="Completed",K22="Other")),"Review",IF(AND(K21="Waiting",K22="Waiting"),"Waiting",IF(OR(AND(K21="Review",K22="Waiting"),AND(K21="Waiting",K22="Review")),"Waiting",IF(OR(AND(K21="Other",K22="Waiting"),AND(K21="Waiting",K22="Other")),"Waiting",IF(OR(AND(K21="Incomplete",K22="Waiting"),AND(K21="Waiting",K22="Incomplete")),"Waiting",IF(OR(AND(K21="Completed",K22="Waiting"),AND(K21="Waiting",K22="Completed")),"Waiting",IF(OR(K21="In Progress",K22="In Progress"),"In Progress",IF(OR(AND(K21="Completed",K22="Untraceable"),AND(K21="Untraceable",K22="Completed")),"Review",IF(OR(AND(K21="Completed",K22="Incomplete"),AND(K21="Incomplete",K22="Completed")),"Review",IF(OR(AND(K21="Incomplete",K22="Untraceable"),AND(K21="Untraceable",K22="Incomplete")),"Untraceable",IF(AND(NOT(OR(H21="Ø",H21="")),NOT(OR(H22="Ø",H22="")),J21=""),"In Progress",IF(AND(K21="Untraceable",K22="Untraceable"),"Untraceable",IF(AND(NOT(OR(H21="Ø",H21="")),NOT(OR(H22="Ø",H22="")),NOT(OR(J21="Ø",J21="",J21="Split",J21="Needs to be Split"))),"Completed",IF(AND(K21="Incomplete",K22="Incomplete"),"Incomplete",IF(AND(K21="Other",K22="Other"),"Review",IF(AND(K21="Untraceable",K22=""),"Untraceable","")))))))))))))))))))))))))</f>
        <v>Completed</v>
      </c>
      <c r="M21" s="107" t="s">
        <v>0</v>
      </c>
      <c r="N21" s="4"/>
      <c r="O21" s="111" t="s">
        <v>25</v>
      </c>
      <c r="P21" s="107" t="s">
        <v>2609</v>
      </c>
    </row>
    <row r="22" spans="1:16">
      <c r="A22" s="107"/>
      <c r="B22" s="107"/>
      <c r="C22" s="107"/>
      <c r="D22" s="81" t="s">
        <v>32</v>
      </c>
      <c r="E22" s="81" t="s">
        <v>24</v>
      </c>
      <c r="F22" s="7" t="str">
        <f>IF(AND(D22="Amina",OR(E22="Manual",E22="Assisted Manual")),A21&amp;"_AZ",IF(AND(D22="Amina",OR(E22="De-Novo Merge",E22="Assisted Merge")),A21&amp;"_SA_AZ",IF(AND(D22="Mashtura",OR(E22="Manual",E22="Assisted Manual")),A21&amp;"_MH",IF(AND(D22="Mashtura",OR(E22="De-Novo Merge",E22="Assisted Merge")),A21&amp;"_SA_MH",IF(AND(D22="Perry",OR(E22="Manual",E22="Assisted Manual")),A21&amp;"_PB",IF(AND(D22="Perry",OR(E22="De-Novo Merge",E22="Assisted Merge")),A21&amp;"_SA_PB",IF(AND(D22="Gina",OR(E22="Manual",E22="Assisted Manual")),A21&amp;"_GB",IF(AND(D22="Gina",OR(E22="De-Novo Merge",E22="Assisted Merge")),A21&amp;"_SA_GB",IF(AND(D22="Cameron",OR(E22="Manual",E22="Assisted Manual")),A21&amp;"_CA",IF(AND(D22="Cameron",OR(E22="De-Novo Merge",E22="Assisted Merge")),A21&amp;"_SA_CA",IF(AND(D22="Bruno",OR(E22="Manual",E22="Assisted Manual")),A21&amp;"_BD",IF(AND(D22="Bruno",OR(E22="De-Novo Merge",E22="Assisted Merge")),A21&amp;"_SA_BD",IF(AND(D22="Daniel",OR(E22="Manual",E22="Assisted Manual")),A21&amp;"_DR",IF(AND(D22="Daniel",OR(E22="De-Novo Merge",E22="Assisted Merge")),A21&amp;"_SA_DR",IF(AND(D22="Monet",OR(E22="Manual",E22="Assisted Manual")),A21&amp;"_MW",IF(AND(D22="Monet",OR(E22="De-Novo Merge",E22="Assisted Merge")),A21&amp;"_SA_MW",""))))))))))))))))</f>
        <v>2017-09-11_G-010_AZ</v>
      </c>
      <c r="G22" s="85">
        <v>43017</v>
      </c>
      <c r="H22" s="85">
        <v>43017</v>
      </c>
      <c r="I22" s="69" t="s">
        <v>1751</v>
      </c>
      <c r="J22" s="107"/>
      <c r="K22" s="81" t="str">
        <f>IF(AND(NOT(OR(G22="",G22="Ø")),H22=""),"In Progress",IF(AND(NOT(OR(H22="Ø",H22="")),NOT(OR(G22="Ø",G22=""))),"Completed",IF(AND(NOT(A21=""),NOT(OR(D22="",D22="???")),G22=""),"Waiting",IF(D22="???","Waiting",""))))</f>
        <v>Completed</v>
      </c>
      <c r="L22" s="107"/>
      <c r="M22" s="107"/>
      <c r="N22" s="4"/>
      <c r="O22" s="111"/>
      <c r="P22" s="107"/>
    </row>
    <row r="23" spans="1:16">
      <c r="A23" s="107" t="s">
        <v>2610</v>
      </c>
      <c r="B23" s="115" t="s">
        <v>2611</v>
      </c>
      <c r="C23" s="107"/>
      <c r="D23" s="81" t="s">
        <v>32</v>
      </c>
      <c r="E23" s="81" t="s">
        <v>24</v>
      </c>
      <c r="F23" s="7" t="str">
        <f>IF(AND(D23="Amina",OR(E23="Manual",E23="Assisted Manual")),A23&amp;"_AZ",IF(AND(D23="Amina",OR(E23="De-Novo Merge",E23="Assisted Merge")),A23&amp;"_SA_AZ",IF(AND(D23="Mashtura",OR(E23="Manual",E23="Assisted Manual")),A23&amp;"_MH",IF(AND(D23="Mashtura",OR(E23="De-Novo Merge",E23="Assisted Merge")),A23&amp;"_SA_MH",IF(AND(D23="Perry",OR(E23="Manual",E23="Assisted Manual")),A23&amp;"_PB",IF(AND(D23="Perry",OR(E23="De-Novo Merge",E23="Assisted Merge")),A23&amp;"_SA_PB",IF(AND(D23="Gina",OR(E23="Manual",E23="Assisted Manual")),A23&amp;"_GB",IF(AND(D23="Gina",OR(E23="De-Novo Merge",E23="Assisted Merge")),A23&amp;"_SA_GB",IF(AND(D23="Cameron",OR(E23="Manual",E23="Assisted Manual")),A23&amp;"_CA",IF(AND(D23="Cameron",OR(E23="De-Novo Merge",E23="Assisted Merge")),A23&amp;"_SA_CA",IF(AND(D23="Bruno",OR(E23="Manual",E23="Assisted Manual")),A23&amp;"_BD",IF(AND(D23="Bruno",OR(E23="De-Novo Merge",E23="Assisted Merge")),A23&amp;"_SA_BD",IF(AND(D23="Daniel",OR(E23="Manual",E23="Assisted Manual")),A23&amp;"_DR",IF(AND(D23="Daniel",OR(E23="De-Novo Merge",E23="Assisted Merge")),A23&amp;"_SA_DR",IF(AND(D23="Monet",OR(E23="Manual",E23="Assisted Manual")),A23&amp;"_MW",IF(AND(D23="Monet",OR(E23="De-Novo Merge",E23="Assisted Merge")),A23&amp;"_SA_MW",""))))))))))))))))</f>
        <v>2017-09-11_G-011_AZ</v>
      </c>
      <c r="G23" s="85">
        <v>43014</v>
      </c>
      <c r="H23" s="85">
        <v>43014</v>
      </c>
      <c r="I23" s="69"/>
      <c r="J23" s="106">
        <v>43025</v>
      </c>
      <c r="K23" s="81" t="str">
        <f>IF(AND(NOT(OR(G23="",G23="Ø")),H23=""),"In Progress",IF(AND(NOT(OR(H23="Ø",H23="")),NOT(OR(G23="Ø",G23=""))),"Completed",IF(AND(NOT(A23=""),NOT(OR(D23="",D23="???")),G23=""),"Waiting",IF(D23="???","Waiting",""))))</f>
        <v>Completed</v>
      </c>
      <c r="L23" s="107" t="str">
        <f>IF(AND(NOT(OR(H23="Ø",H23="")),J23="Split"),"In Progress",IF(AND(NOT(OR(H23="Ø",H23="")),J23="Needs to be Split"),"Waiting",IF(AND(K23="Review",K24="Review"),"Review",IF(OR(AND(K23="Review",K24="Incomplete"),AND(K23="Incomplete",K24="Review")),"Review",IF(OR(AND(K23="Untraceable",K24="Review"),AND(K23="Review",K24="Untraceable")),"Review",IF(OR(AND(K23="Review",K24="Completed"),AND(K23="Completed",K24="Review")),"Review",IF(OR(AND(K23="Other",K24="Review"),AND(K23="Review",K24="Other")),"Review",IF(OR(AND(K23="Other",K24="Incomplete"),AND(K23="Incomplete",K24="Other")),"Review",IF(OR(AND(K23="Other",K24="Untraceable"),AND(K23="Untraceable",K24="Other")),"Review",IF(OR(AND(K23="Other",K24="Completed"),AND(K23="Completed",K24="Other")),"Review",IF(AND(K23="Waiting",K24="Waiting"),"Waiting",IF(OR(AND(K23="Review",K24="Waiting"),AND(K23="Waiting",K24="Review")),"Waiting",IF(OR(AND(K23="Other",K24="Waiting"),AND(K23="Waiting",K24="Other")),"Waiting",IF(OR(AND(K23="Incomplete",K24="Waiting"),AND(K23="Waiting",K24="Incomplete")),"Waiting",IF(OR(AND(K23="Completed",K24="Waiting"),AND(K23="Waiting",K24="Completed")),"Waiting",IF(OR(K23="In Progress",K24="In Progress"),"In Progress",IF(OR(AND(K23="Completed",K24="Untraceable"),AND(K23="Untraceable",K24="Completed")),"Review",IF(OR(AND(K23="Completed",K24="Incomplete"),AND(K23="Incomplete",K24="Completed")),"Review",IF(OR(AND(K23="Incomplete",K24="Untraceable"),AND(K23="Untraceable",K24="Incomplete")),"Untraceable",IF(AND(NOT(OR(H23="Ø",H23="")),NOT(OR(H24="Ø",H24="")),J23=""),"In Progress",IF(AND(K23="Untraceable",K24="Untraceable"),"Untraceable",IF(AND(NOT(OR(H23="Ø",H23="")),NOT(OR(H24="Ø",H24="")),NOT(OR(J23="Ø",J23="",J23="Split",J23="Needs to be Split"))),"Completed",IF(AND(K23="Incomplete",K24="Incomplete"),"Incomplete",IF(AND(K23="Other",K24="Other"),"Review",IF(AND(K23="Untraceable",K24=""),"Untraceable","")))))))))))))))))))))))))</f>
        <v>Completed</v>
      </c>
      <c r="M23" s="107" t="s">
        <v>0</v>
      </c>
      <c r="N23" s="4"/>
      <c r="O23" s="111" t="s">
        <v>25</v>
      </c>
      <c r="P23" s="107" t="s">
        <v>2612</v>
      </c>
    </row>
    <row r="24" spans="1:16">
      <c r="A24" s="107"/>
      <c r="B24" s="118"/>
      <c r="C24" s="107"/>
      <c r="D24" s="81" t="s">
        <v>2404</v>
      </c>
      <c r="E24" s="81" t="s">
        <v>24</v>
      </c>
      <c r="F24" s="7" t="str">
        <f>IF(AND(D24="Amina",OR(E24="Manual",E24="Assisted Manual")),A23&amp;"_AZ",IF(AND(D24="Amina",OR(E24="De-Novo Merge",E24="Assisted Merge")),A23&amp;"_SA_AZ",IF(AND(D24="Mashtura",OR(E24="Manual",E24="Assisted Manual")),A23&amp;"_MH",IF(AND(D24="Mashtura",OR(E24="De-Novo Merge",E24="Assisted Merge")),A23&amp;"_SA_MH",IF(AND(D24="Perry",OR(E24="Manual",E24="Assisted Manual")),A23&amp;"_PB",IF(AND(D24="Perry",OR(E24="De-Novo Merge",E24="Assisted Merge")),A23&amp;"_SA_PB",IF(AND(D24="Gina",OR(E24="Manual",E24="Assisted Manual")),A23&amp;"_GB",IF(AND(D24="Gina",OR(E24="De-Novo Merge",E24="Assisted Merge")),A23&amp;"_SA_GB",IF(AND(D24="Cameron",OR(E24="Manual",E24="Assisted Manual")),A23&amp;"_CA",IF(AND(D24="Cameron",OR(E24="De-Novo Merge",E24="Assisted Merge")),A23&amp;"_SA_CA",IF(AND(D24="Bruno",OR(E24="Manual",E24="Assisted Manual")),A23&amp;"_BD",IF(AND(D24="Bruno",OR(E24="De-Novo Merge",E24="Assisted Merge")),A23&amp;"_SA_BD",IF(AND(D24="Daniel",OR(E24="Manual",E24="Assisted Manual")),A23&amp;"_DR",IF(AND(D24="Daniel",OR(E24="De-Novo Merge",E24="Assisted Merge")),A23&amp;"_SA_DR",IF(AND(D24="Monet",OR(E24="Manual",E24="Assisted Manual")),A23&amp;"_MW",IF(AND(D24="Monet",OR(E24="De-Novo Merge",E24="Assisted Merge")),A23&amp;"_SA_MW",""))))))))))))))))</f>
        <v>2017-09-11_G-011_MH</v>
      </c>
      <c r="G24" s="85">
        <v>43020</v>
      </c>
      <c r="H24" s="85">
        <v>43025</v>
      </c>
      <c r="I24" s="69"/>
      <c r="J24" s="107"/>
      <c r="K24" s="81" t="str">
        <f>IF(AND(NOT(OR(G24="",G24="Ø")),H24=""),"In Progress",IF(AND(NOT(OR(H24="Ø",H24="")),NOT(OR(G24="Ø",G24=""))),"Completed",IF(AND(NOT(A23=""),NOT(OR(D24="",D24="???")),G24=""),"Waiting",IF(D24="???","Waiting",""))))</f>
        <v>Completed</v>
      </c>
      <c r="L24" s="107"/>
      <c r="M24" s="107"/>
      <c r="N24" s="4"/>
      <c r="O24" s="111"/>
      <c r="P24" s="107"/>
    </row>
    <row r="25" spans="1:16">
      <c r="A25" s="107" t="s">
        <v>2613</v>
      </c>
      <c r="B25" s="109" t="s">
        <v>2614</v>
      </c>
      <c r="C25" s="109"/>
      <c r="D25" s="81" t="s">
        <v>32</v>
      </c>
      <c r="E25" s="81" t="s">
        <v>24</v>
      </c>
      <c r="F25" s="7" t="str">
        <f>IF(AND(D25="Amina",OR(E25="Manual",E25="Assisted Manual")),A25&amp;"_AZ",IF(AND(D25="Amina",OR(E25="De-Novo Merge",E25="Assisted Merge")),A25&amp;"_SA_AZ",IF(AND(D25="Mashtura",OR(E25="Manual",E25="Assisted Manual")),A25&amp;"_MH",IF(AND(D25="Mashtura",OR(E25="De-Novo Merge",E25="Assisted Merge")),A25&amp;"_SA_MH",IF(AND(D25="Perry",OR(E25="Manual",E25="Assisted Manual")),A25&amp;"_PB",IF(AND(D25="Perry",OR(E25="De-Novo Merge",E25="Assisted Merge")),A25&amp;"_SA_PB",IF(AND(D25="Gina",OR(E25="Manual",E25="Assisted Manual")),A25&amp;"_GB",IF(AND(D25="Gina",OR(E25="De-Novo Merge",E25="Assisted Merge")),A25&amp;"_SA_GB",IF(AND(D25="Cameron",OR(E25="Manual",E25="Assisted Manual")),A25&amp;"_CA",IF(AND(D25="Cameron",OR(E25="De-Novo Merge",E25="Assisted Merge")),A25&amp;"_SA_CA",IF(AND(D25="Bruno",OR(E25="Manual",E25="Assisted Manual")),A25&amp;"_BD",IF(AND(D25="Bruno",OR(E25="De-Novo Merge",E25="Assisted Merge")),A25&amp;"_SA_BD",IF(AND(D25="Daniel",OR(E25="Manual",E25="Assisted Manual")),A25&amp;"_DR",IF(AND(D25="Daniel",OR(E25="De-Novo Merge",E25="Assisted Merge")),A25&amp;"_SA_DR",IF(AND(D25="Monet",OR(E25="Manual",E25="Assisted Manual")),A25&amp;"_MW",IF(AND(D25="Monet",OR(E25="De-Novo Merge",E25="Assisted Merge")),A25&amp;"_SA_MW",""))))))))))))))))</f>
        <v>2017-09-11_G-012_AZ</v>
      </c>
      <c r="G25" s="85">
        <v>43014</v>
      </c>
      <c r="H25" s="85">
        <v>43014</v>
      </c>
      <c r="I25" s="69" t="s">
        <v>2615</v>
      </c>
      <c r="J25" s="106">
        <v>43053</v>
      </c>
      <c r="K25" s="81" t="str">
        <f>IF(AND(NOT(OR(G25="",G25="Ø")),H25=""),"In Progress",IF(AND(NOT(OR(H25="Ø",H25="")),NOT(OR(G25="Ø",G25=""))),"Completed",IF(AND(NOT(A25=""),NOT(OR(D25="",D25="???")),G25=""),"Waiting",IF(D25="???","Waiting",""))))</f>
        <v>Completed</v>
      </c>
      <c r="L25" s="107" t="str">
        <f>IF(AND(NOT(OR(H25="Ø",H25="")),J25="Split"),"In Progress",IF(AND(NOT(OR(H25="Ø",H25="")),J25="Needs to be Split"),"Waiting",IF(AND(K25="Review",K26="Review"),"Review",IF(OR(AND(K25="Review",K26="Incomplete"),AND(K25="Incomplete",K26="Review")),"Review",IF(OR(AND(K25="Untraceable",K26="Review"),AND(K25="Review",K26="Untraceable")),"Review",IF(OR(AND(K25="Review",K26="Completed"),AND(K25="Completed",K26="Review")),"Review",IF(OR(AND(K25="Other",K26="Review"),AND(K25="Review",K26="Other")),"Review",IF(OR(AND(K25="Other",K26="Incomplete"),AND(K25="Incomplete",K26="Other")),"Review",IF(OR(AND(K25="Other",K26="Untraceable"),AND(K25="Untraceable",K26="Other")),"Review",IF(OR(AND(K25="Other",K26="Completed"),AND(K25="Completed",K26="Other")),"Review",IF(AND(K25="Waiting",K26="Waiting"),"Waiting",IF(OR(AND(K25="Review",K26="Waiting"),AND(K25="Waiting",K26="Review")),"Waiting",IF(OR(AND(K25="Other",K26="Waiting"),AND(K25="Waiting",K26="Other")),"Waiting",IF(OR(AND(K25="Incomplete",K26="Waiting"),AND(K25="Waiting",K26="Incomplete")),"Waiting",IF(OR(AND(K25="Completed",K26="Waiting"),AND(K25="Waiting",K26="Completed")),"Waiting",IF(OR(K25="In Progress",K26="In Progress"),"In Progress",IF(OR(AND(K25="Completed",K26="Untraceable"),AND(K25="Untraceable",K26="Completed")),"Review",IF(OR(AND(K25="Completed",K26="Incomplete"),AND(K25="Incomplete",K26="Completed")),"Review",IF(OR(AND(K25="Incomplete",K26="Untraceable"),AND(K25="Untraceable",K26="Incomplete")),"Untraceable",IF(AND(NOT(OR(H25="Ø",H25="")),NOT(OR(H26="Ø",H26="")),J25=""),"In Progress",IF(AND(K25="Untraceable",K26="Untraceable"),"Untraceable",IF(AND(NOT(OR(H25="Ø",H25="")),NOT(OR(H26="Ø",H26="")),NOT(OR(J25="Ø",J25="",J25="Split",J25="Needs to be Split"))),"Completed",IF(AND(K25="Incomplete",K26="Incomplete"),"Incomplete",IF(AND(K25="Other",K26="Other"),"Review",IF(AND(K25="Untraceable",K26=""),"Untraceable","")))))))))))))))))))))))))</f>
        <v>Completed</v>
      </c>
      <c r="M25" s="107" t="s">
        <v>0</v>
      </c>
      <c r="N25" s="4"/>
      <c r="O25" s="111" t="s">
        <v>25</v>
      </c>
      <c r="P25" s="107" t="s">
        <v>2616</v>
      </c>
    </row>
    <row r="26" spans="1:16">
      <c r="A26" s="107"/>
      <c r="B26" s="107"/>
      <c r="C26" s="107"/>
      <c r="D26" s="81" t="s">
        <v>23</v>
      </c>
      <c r="E26" s="81" t="s">
        <v>24</v>
      </c>
      <c r="F26" s="7" t="str">
        <f>IF(AND(D26="Amina",OR(E26="Manual",E26="Assisted Manual")),A25&amp;"_AZ",IF(AND(D26="Amina",OR(E26="De-Novo Merge",E26="Assisted Merge")),A25&amp;"_SA_AZ",IF(AND(D26="Mashtura",OR(E26="Manual",E26="Assisted Manual")),A25&amp;"_MH",IF(AND(D26="Mashtura",OR(E26="De-Novo Merge",E26="Assisted Merge")),A25&amp;"_SA_MH",IF(AND(D26="Perry",OR(E26="Manual",E26="Assisted Manual")),A25&amp;"_PB",IF(AND(D26="Perry",OR(E26="De-Novo Merge",E26="Assisted Merge")),A25&amp;"_SA_PB",IF(AND(D26="Gina",OR(E26="Manual",E26="Assisted Manual")),A25&amp;"_GB",IF(AND(D26="Gina",OR(E26="De-Novo Merge",E26="Assisted Merge")),A25&amp;"_SA_GB",IF(AND(D26="Cameron",OR(E26="Manual",E26="Assisted Manual")),A25&amp;"_CA",IF(AND(D26="Cameron",OR(E26="De-Novo Merge",E26="Assisted Merge")),A25&amp;"_SA_CA",IF(AND(D26="Bruno",OR(E26="Manual",E26="Assisted Manual")),A25&amp;"_BD",IF(AND(D26="Bruno",OR(E26="De-Novo Merge",E26="Assisted Merge")),A25&amp;"_SA_BD",IF(AND(D26="Daniel",OR(E26="Manual",E26="Assisted Manual")),A25&amp;"_DR",IF(AND(D26="Daniel",OR(E26="De-Novo Merge",E26="Assisted Merge")),A25&amp;"_SA_DR",IF(AND(D26="Monet",OR(E26="Manual",E26="Assisted Manual")),A25&amp;"_MW",IF(AND(D26="Monet",OR(E26="De-Novo Merge",E26="Assisted Merge")),A25&amp;"_SA_MW",""))))))))))))))))</f>
        <v>2017-09-11_G-012_CA</v>
      </c>
      <c r="G26" s="85">
        <v>43017</v>
      </c>
      <c r="H26" s="85">
        <v>43018</v>
      </c>
      <c r="I26" s="69" t="s">
        <v>1988</v>
      </c>
      <c r="J26" s="107"/>
      <c r="K26" s="81" t="s">
        <v>0</v>
      </c>
      <c r="L26" s="107"/>
      <c r="M26" s="107"/>
      <c r="N26" s="4"/>
      <c r="O26" s="111"/>
      <c r="P26" s="107"/>
    </row>
    <row r="27" spans="1:16">
      <c r="A27" s="107" t="s">
        <v>2617</v>
      </c>
      <c r="B27" s="109" t="s">
        <v>2618</v>
      </c>
      <c r="C27" s="107"/>
      <c r="D27" s="81" t="s">
        <v>187</v>
      </c>
      <c r="E27" s="81" t="s">
        <v>24</v>
      </c>
      <c r="F27" s="7" t="str">
        <f>IF(AND(D27="Amina",OR(E27="Manual",E27="Assisted Manual")),A27&amp;"_AZ",IF(AND(D27="Amina",OR(E27="De-Novo Merge",E27="Assisted Merge")),A27&amp;"_SA_AZ",IF(AND(D27="Mashtura",OR(E27="Manual",E27="Assisted Manual")),A27&amp;"_MH",IF(AND(D27="Mashtura",OR(E27="De-Novo Merge",E27="Assisted Merge")),A27&amp;"_SA_MH",IF(AND(D27="Perry",OR(E27="Manual",E27="Assisted Manual")),A27&amp;"_PB",IF(AND(D27="Perry",OR(E27="De-Novo Merge",E27="Assisted Merge")),A27&amp;"_SA_PB",IF(AND(D27="Gina",OR(E27="Manual",E27="Assisted Manual")),A27&amp;"_GB",IF(AND(D27="Gina",OR(E27="De-Novo Merge",E27="Assisted Merge")),A27&amp;"_SA_GB",IF(AND(D27="Cameron",OR(E27="Manual",E27="Assisted Manual")),A27&amp;"_CA",IF(AND(D27="Cameron",OR(E27="De-Novo Merge",E27="Assisted Merge")),A27&amp;"_SA_CA",IF(AND(D27="Bruno",OR(E27="Manual",E27="Assisted Manual")),A27&amp;"_BD",IF(AND(D27="Bruno",OR(E27="De-Novo Merge",E27="Assisted Merge")),A27&amp;"_SA_BD",IF(AND(D27="Daniel",OR(E27="Manual",E27="Assisted Manual")),A27&amp;"_DR",IF(AND(D27="Daniel",OR(E27="De-Novo Merge",E27="Assisted Merge")),A27&amp;"_SA_DR",IF(AND(D27="Monet",OR(E27="Manual",E27="Assisted Manual")),A27&amp;"_MW",IF(AND(D27="Monet",OR(E27="De-Novo Merge",E27="Assisted Merge")),A27&amp;"_SA_MW",""))))))))))))))))</f>
        <v>2017-09-11_G-013_MW</v>
      </c>
      <c r="G27" s="85">
        <v>43014</v>
      </c>
      <c r="H27" s="85" t="s">
        <v>51</v>
      </c>
      <c r="I27" s="69"/>
      <c r="J27" s="107" t="str">
        <f>IF(AND(NOT(OR(H27="",H27="Ø")),NOT(OR(H28="",H28="Ø"))),"Needs to be Split","")</f>
        <v/>
      </c>
      <c r="K27" s="81" t="s">
        <v>1</v>
      </c>
      <c r="L27" s="107" t="str">
        <f>IF(AND(NOT(OR(H27="Ø",H27="")),J27="Split"),"In Progress",IF(AND(NOT(OR(H27="Ø",H27="")),J27="Needs to be Split"),"Waiting",IF(AND(K27="Review",K28="Review"),"Review",IF(OR(AND(K27="Review",K28="Incomplete"),AND(K27="Incomplete",K28="Review")),"Review",IF(OR(AND(K27="Untraceable",K28="Review"),AND(K27="Review",K28="Untraceable")),"Review",IF(OR(AND(K27="Review",K28="Completed"),AND(K27="Completed",K28="Review")),"Review",IF(OR(AND(K27="Other",K28="Review"),AND(K27="Review",K28="Other")),"Review",IF(OR(AND(K27="Other",K28="Incomplete"),AND(K27="Incomplete",K28="Other")),"Review",IF(OR(AND(K27="Other",K28="Untraceable"),AND(K27="Untraceable",K28="Other")),"Review",IF(OR(AND(K27="Other",K28="Completed"),AND(K27="Completed",K28="Other")),"Review",IF(AND(K27="Waiting",K28="Waiting"),"Waiting",IF(OR(AND(K27="Review",K28="Waiting"),AND(K27="Waiting",K28="Review")),"Waiting",IF(OR(AND(K27="Other",K28="Waiting"),AND(K27="Waiting",K28="Other")),"Waiting",IF(OR(AND(K27="Incomplete",K28="Waiting"),AND(K27="Waiting",K28="Incomplete")),"Waiting",IF(OR(AND(K27="Completed",K28="Waiting"),AND(K27="Waiting",K28="Completed")),"Waiting",IF(OR(K27="In Progress",K28="In Progress"),"In Progress",IF(OR(AND(K27="Completed",K28="Untraceable"),AND(K27="Untraceable",K28="Completed")),"Review",IF(OR(AND(K27="Completed",K28="Incomplete"),AND(K27="Incomplete",K28="Completed")),"Review",IF(OR(AND(K27="Incomplete",K28="Untraceable"),AND(K27="Untraceable",K28="Incomplete")),"Untraceable",IF(AND(NOT(OR(H27="Ø",H27="")),NOT(OR(H28="Ø",H28="")),J27=""),"In Progress",IF(AND(K27="Untraceable",K28="Untraceable"),"Untraceable",IF(AND(NOT(OR(H27="Ø",H27="")),NOT(OR(H28="Ø",H28="")),NOT(OR(J27="Ø",J27="",J27="Split",J27="Needs to be Split"))),"Completed",IF(AND(K27="Incomplete",K28="Incomplete"),"Incomplete",IF(AND(K27="Other",K28="Other"),"Review",IF(AND(K27="Untraceable",K28=""),"Untraceable","")))))))))))))))))))))))))</f>
        <v>Untraceable</v>
      </c>
      <c r="M27" s="107" t="str">
        <f>IF(OR(L27="Untraceable",L27="Incomplete"),"Ignore",IF(OR(L27="Incomplete",L27="Completed"),"Waiting",IF(OR(L27="Waiting",L27="In Progress",L27="Review",L27="Other"),"HOLD","")))</f>
        <v>Ignore</v>
      </c>
      <c r="N27" s="4" t="s">
        <v>2619</v>
      </c>
      <c r="O27" s="111" t="str">
        <f>IF(OR(L27="Untraceable",L27="Incomplete"),"No",IF(L27="Completed","In Progress",""))</f>
        <v>No</v>
      </c>
      <c r="P27" s="107"/>
    </row>
    <row r="28" spans="1:16">
      <c r="A28" s="107"/>
      <c r="B28" s="107"/>
      <c r="C28" s="107"/>
      <c r="D28" s="81" t="str">
        <f>IF(AND(NOT(A27=""),NOT(K27="Untraceable")),"???","")</f>
        <v/>
      </c>
      <c r="E28" s="81"/>
      <c r="F28" s="7" t="str">
        <f>IF(AND(D28="Amina",OR(E28="Manual",E28="Assisted Manual")),A27&amp;"_AZ",IF(AND(D28="Amina",OR(E28="De-Novo Merge",E28="Assisted Merge")),A27&amp;"_SA_AZ",IF(AND(D28="Mashtura",OR(E28="Manual",E28="Assisted Manual")),A27&amp;"_MH",IF(AND(D28="Mashtura",OR(E28="De-Novo Merge",E28="Assisted Merge")),A27&amp;"_SA_MH",IF(AND(D28="Perry",OR(E28="Manual",E28="Assisted Manual")),A27&amp;"_PB",IF(AND(D28="Perry",OR(E28="De-Novo Merge",E28="Assisted Merge")),A27&amp;"_SA_PB",IF(AND(D28="Gina",OR(E28="Manual",E28="Assisted Manual")),A27&amp;"_GB",IF(AND(D28="Gina",OR(E28="De-Novo Merge",E28="Assisted Merge")),A27&amp;"_SA_GB",IF(AND(D28="Cameron",OR(E28="Manual",E28="Assisted Manual")),A27&amp;"_CA",IF(AND(D28="Cameron",OR(E28="De-Novo Merge",E28="Assisted Merge")),A27&amp;"_SA_CA",IF(AND(D28="Bruno",OR(E28="Manual",E28="Assisted Manual")),A27&amp;"_BD",IF(AND(D28="Bruno",OR(E28="De-Novo Merge",E28="Assisted Merge")),A27&amp;"_SA_BD",IF(AND(D28="Daniel",OR(E28="Manual",E28="Assisted Manual")),A27&amp;"_DR",IF(AND(D28="Daniel",OR(E28="De-Novo Merge",E28="Assisted Merge")),A27&amp;"_SA_DR",IF(AND(D28="Monet",OR(E28="Manual",E28="Assisted Manual")),A27&amp;"_MW",IF(AND(D28="Monet",OR(E28="De-Novo Merge",E28="Assisted Merge")),A27&amp;"_SA_MW",""))))))))))))))))</f>
        <v/>
      </c>
      <c r="G28" s="85"/>
      <c r="H28" s="85"/>
      <c r="I28" s="69"/>
      <c r="J28" s="107"/>
      <c r="K28" s="81" t="str">
        <f>IF(AND(NOT(OR(G28="",G28="Ø")),H28=""),"In Progress",IF(AND(NOT(OR(H28="Ø",H28="")),NOT(OR(G28="Ø",G28=""))),"Completed",IF(AND(NOT(A27=""),NOT(OR(D28="",D28="???")),G28=""),"Waiting",IF(D28="???","Waiting",""))))</f>
        <v/>
      </c>
      <c r="L28" s="107"/>
      <c r="M28" s="107"/>
      <c r="N28" s="4" t="s">
        <v>2620</v>
      </c>
      <c r="O28" s="111"/>
      <c r="P28" s="107"/>
    </row>
    <row r="29" spans="1:16">
      <c r="A29" s="107" t="s">
        <v>2621</v>
      </c>
      <c r="B29" s="109" t="s">
        <v>2622</v>
      </c>
      <c r="C29" s="107"/>
      <c r="D29" s="81" t="s">
        <v>187</v>
      </c>
      <c r="E29" s="81" t="s">
        <v>24</v>
      </c>
      <c r="F29" s="7" t="str">
        <f>IF(AND(D29="Amina",OR(E29="Manual",E29="Assisted Manual")),A29&amp;"_AZ",IF(AND(D29="Amina",OR(E29="De-Novo Merge",E29="Assisted Merge")),A29&amp;"_SA_AZ",IF(AND(D29="Mashtura",OR(E29="Manual",E29="Assisted Manual")),A29&amp;"_MH",IF(AND(D29="Mashtura",OR(E29="De-Novo Merge",E29="Assisted Merge")),A29&amp;"_SA_MH",IF(AND(D29="Perry",OR(E29="Manual",E29="Assisted Manual")),A29&amp;"_PB",IF(AND(D29="Perry",OR(E29="De-Novo Merge",E29="Assisted Merge")),A29&amp;"_SA_PB",IF(AND(D29="Gina",OR(E29="Manual",E29="Assisted Manual")),A29&amp;"_GB",IF(AND(D29="Gina",OR(E29="De-Novo Merge",E29="Assisted Merge")),A29&amp;"_SA_GB",IF(AND(D29="Cameron",OR(E29="Manual",E29="Assisted Manual")),A29&amp;"_CA",IF(AND(D29="Cameron",OR(E29="De-Novo Merge",E29="Assisted Merge")),A29&amp;"_SA_CA",IF(AND(D29="Bruno",OR(E29="Manual",E29="Assisted Manual")),A29&amp;"_BD",IF(AND(D29="Bruno",OR(E29="De-Novo Merge",E29="Assisted Merge")),A29&amp;"_SA_BD",IF(AND(D29="Daniel",OR(E29="Manual",E29="Assisted Manual")),A29&amp;"_DR",IF(AND(D29="Daniel",OR(E29="De-Novo Merge",E29="Assisted Merge")),A29&amp;"_SA_DR",IF(AND(D29="Monet",OR(E29="Manual",E29="Assisted Manual")),A29&amp;"_MW",IF(AND(D29="Monet",OR(E29="De-Novo Merge",E29="Assisted Merge")),A29&amp;"_SA_MW",""))))))))))))))))</f>
        <v>2017-09-11_G-014_MW</v>
      </c>
      <c r="G29" s="85">
        <v>43014</v>
      </c>
      <c r="H29" s="85" t="s">
        <v>51</v>
      </c>
      <c r="I29" s="69"/>
      <c r="J29" s="107" t="str">
        <f>IF(AND(NOT(OR(H29="",H29="Ø")),NOT(OR(H30="",H30="Ø"))),"Needs to be Split","")</f>
        <v/>
      </c>
      <c r="K29" s="81" t="s">
        <v>2</v>
      </c>
      <c r="L29" s="107" t="s">
        <v>2</v>
      </c>
      <c r="M29" s="107" t="str">
        <f>IF(OR(L29="Untraceable",L29="Incomplete"),"Ignore",IF(OR(L29="Incomplete",L29="Completed"),"Waiting",IF(OR(L29="Waiting",L29="In Progress",L29="Review",L29="Other"),"HOLD","")))</f>
        <v>Ignore</v>
      </c>
      <c r="N29" s="4"/>
      <c r="O29" s="111" t="str">
        <f>IF(OR(L29="Untraceable",L29="Incomplete"),"No",IF(L29="Completed","In Progress",""))</f>
        <v>No</v>
      </c>
      <c r="P29" s="107"/>
    </row>
    <row r="30" spans="1:16">
      <c r="A30" s="107"/>
      <c r="B30" s="107"/>
      <c r="C30" s="107"/>
      <c r="D30" s="81"/>
      <c r="E30" s="81"/>
      <c r="F30" s="7" t="str">
        <f>IF(AND(D30="Amina",OR(E30="Manual",E30="Assisted Manual")),A29&amp;"_AZ",IF(AND(D30="Amina",OR(E30="De-Novo Merge",E30="Assisted Merge")),A29&amp;"_SA_AZ",IF(AND(D30="Mashtura",OR(E30="Manual",E30="Assisted Manual")),A29&amp;"_MH",IF(AND(D30="Mashtura",OR(E30="De-Novo Merge",E30="Assisted Merge")),A29&amp;"_SA_MH",IF(AND(D30="Perry",OR(E30="Manual",E30="Assisted Manual")),A29&amp;"_PB",IF(AND(D30="Perry",OR(E30="De-Novo Merge",E30="Assisted Merge")),A29&amp;"_SA_PB",IF(AND(D30="Gina",OR(E30="Manual",E30="Assisted Manual")),A29&amp;"_GB",IF(AND(D30="Gina",OR(E30="De-Novo Merge",E30="Assisted Merge")),A29&amp;"_SA_GB",IF(AND(D30="Cameron",OR(E30="Manual",E30="Assisted Manual")),A29&amp;"_CA",IF(AND(D30="Cameron",OR(E30="De-Novo Merge",E30="Assisted Merge")),A29&amp;"_SA_CA",IF(AND(D30="Bruno",OR(E30="Manual",E30="Assisted Manual")),A29&amp;"_BD",IF(AND(D30="Bruno",OR(E30="De-Novo Merge",E30="Assisted Merge")),A29&amp;"_SA_BD",IF(AND(D30="Daniel",OR(E30="Manual",E30="Assisted Manual")),A29&amp;"_DR",IF(AND(D30="Daniel",OR(E30="De-Novo Merge",E30="Assisted Merge")),A29&amp;"_SA_DR",IF(AND(D30="Monet",OR(E30="Manual",E30="Assisted Manual")),A29&amp;"_MW",IF(AND(D30="Monet",OR(E30="De-Novo Merge",E30="Assisted Merge")),A29&amp;"_SA_MW",""))))))))))))))))</f>
        <v/>
      </c>
      <c r="G30" s="85"/>
      <c r="H30" s="85"/>
      <c r="I30" s="69"/>
      <c r="J30" s="107"/>
      <c r="K30" s="81"/>
      <c r="L30" s="107"/>
      <c r="M30" s="107"/>
      <c r="N30" s="4"/>
      <c r="O30" s="111"/>
      <c r="P30" s="107"/>
    </row>
    <row r="31" spans="1:16">
      <c r="A31" s="107" t="s">
        <v>2623</v>
      </c>
      <c r="B31" s="109" t="s">
        <v>2624</v>
      </c>
      <c r="C31" s="109"/>
      <c r="D31" s="81" t="s">
        <v>113</v>
      </c>
      <c r="E31" s="81" t="s">
        <v>24</v>
      </c>
      <c r="F31" s="7" t="str">
        <f>IF(AND(D31="Amina",OR(E31="Manual",E31="Assisted Manual")),A31&amp;"_AZ",IF(AND(D31="Amina",OR(E31="De-Novo Merge",E31="Assisted Merge")),A31&amp;"_SA_AZ",IF(AND(D31="Mashtura",OR(E31="Manual",E31="Assisted Manual")),A31&amp;"_MH",IF(AND(D31="Mashtura",OR(E31="De-Novo Merge",E31="Assisted Merge")),A31&amp;"_SA_MH",IF(AND(D31="Perry",OR(E31="Manual",E31="Assisted Manual")),A31&amp;"_PB",IF(AND(D31="Perry",OR(E31="De-Novo Merge",E31="Assisted Merge")),A31&amp;"_SA_PB",IF(AND(D31="Gina",OR(E31="Manual",E31="Assisted Manual")),A31&amp;"_GB",IF(AND(D31="Gina",OR(E31="De-Novo Merge",E31="Assisted Merge")),A31&amp;"_SA_GB",IF(AND(D31="Cameron",OR(E31="Manual",E31="Assisted Manual")),A31&amp;"_CA",IF(AND(D31="Cameron",OR(E31="De-Novo Merge",E31="Assisted Merge")),A31&amp;"_SA_CA",IF(AND(D31="Bruno",OR(E31="Manual",E31="Assisted Manual")),A31&amp;"_BD",IF(AND(D31="Bruno",OR(E31="De-Novo Merge",E31="Assisted Merge")),A31&amp;"_SA_BD",IF(AND(D31="Daniel",OR(E31="Manual",E31="Assisted Manual")),A31&amp;"_DR",IF(AND(D31="Daniel",OR(E31="De-Novo Merge",E31="Assisted Merge")),A31&amp;"_SA_DR",IF(AND(D31="Monet",OR(E31="Manual",E31="Assisted Manual")),A31&amp;"_MW",IF(AND(D31="Monet",OR(E31="De-Novo Merge",E31="Assisted Merge")),A31&amp;"_SA_MW",""))))))))))))))))</f>
        <v>2017-09-11_G-015_DR</v>
      </c>
      <c r="G31" s="85">
        <v>43014</v>
      </c>
      <c r="H31" s="85">
        <v>43017</v>
      </c>
      <c r="I31" s="69" t="s">
        <v>2588</v>
      </c>
      <c r="J31" s="106">
        <v>43054</v>
      </c>
      <c r="K31" s="81" t="str">
        <f>IF(AND(NOT(OR(G31="",G31="Ø")),H31=""),"In Progress",IF(AND(NOT(OR(H31="Ø",H31="")),NOT(OR(G31="Ø",G31=""))),"Completed",IF(AND(NOT(A31=""),NOT(OR(D31="",D31="???")),G31=""),"Waiting",IF(D31="???","Waiting",""))))</f>
        <v>Completed</v>
      </c>
      <c r="L31" s="107" t="str">
        <f>IF(AND(NOT(OR(H31="Ø",H31="")),J31="Split"),"In Progress",IF(AND(NOT(OR(H31="Ø",H31="")),J31="Needs to be Split"),"Waiting",IF(AND(K31="Review",K32="Review"),"Review",IF(OR(AND(K31="Review",K32="Incomplete"),AND(K31="Incomplete",K32="Review")),"Review",IF(OR(AND(K31="Untraceable",K32="Review"),AND(K31="Review",K32="Untraceable")),"Review",IF(OR(AND(K31="Review",K32="Completed"),AND(K31="Completed",K32="Review")),"Review",IF(OR(AND(K31="Other",K32="Review"),AND(K31="Review",K32="Other")),"Review",IF(OR(AND(K31="Other",K32="Incomplete"),AND(K31="Incomplete",K32="Other")),"Review",IF(OR(AND(K31="Other",K32="Untraceable"),AND(K31="Untraceable",K32="Other")),"Review",IF(OR(AND(K31="Other",K32="Completed"),AND(K31="Completed",K32="Other")),"Review",IF(AND(K31="Waiting",K32="Waiting"),"Waiting",IF(OR(AND(K31="Review",K32="Waiting"),AND(K31="Waiting",K32="Review")),"Waiting",IF(OR(AND(K31="Other",K32="Waiting"),AND(K31="Waiting",K32="Other")),"Waiting",IF(OR(AND(K31="Incomplete",K32="Waiting"),AND(K31="Waiting",K32="Incomplete")),"Waiting",IF(OR(AND(K31="Completed",K32="Waiting"),AND(K31="Waiting",K32="Completed")),"Waiting",IF(OR(K31="In Progress",K32="In Progress"),"In Progress",IF(OR(AND(K31="Completed",K32="Untraceable"),AND(K31="Untraceable",K32="Completed")),"Review",IF(OR(AND(K31="Completed",K32="Incomplete"),AND(K31="Incomplete",K32="Completed")),"Review",IF(OR(AND(K31="Incomplete",K32="Untraceable"),AND(K31="Untraceable",K32="Incomplete")),"Untraceable",IF(AND(NOT(OR(H31="Ø",H31="")),NOT(OR(H32="Ø",H32="")),J31=""),"In Progress",IF(AND(K31="Untraceable",K32="Untraceable"),"Untraceable",IF(AND(NOT(OR(H31="Ø",H31="")),NOT(OR(H32="Ø",H32="")),NOT(OR(J31="Ø",J31="",J31="Split",J31="Needs to be Split"))),"Completed",IF(AND(K31="Incomplete",K32="Incomplete"),"Incomplete",IF(AND(K31="Other",K32="Other"),"Review",IF(AND(K31="Untraceable",K32=""),"Untraceable","")))))))))))))))))))))))))</f>
        <v>Completed</v>
      </c>
      <c r="M31" s="107" t="s">
        <v>0</v>
      </c>
      <c r="N31" s="4"/>
      <c r="O31" s="111" t="s">
        <v>25</v>
      </c>
      <c r="P31" s="107" t="s">
        <v>2625</v>
      </c>
    </row>
    <row r="32" spans="1:16">
      <c r="A32" s="107"/>
      <c r="B32" s="107"/>
      <c r="C32" s="107"/>
      <c r="D32" s="81" t="s">
        <v>187</v>
      </c>
      <c r="E32" s="81" t="s">
        <v>24</v>
      </c>
      <c r="F32" s="7" t="str">
        <f>IF(AND(D32="Amina",OR(E32="Manual",E32="Assisted Manual")),A31&amp;"_AZ",IF(AND(D32="Amina",OR(E32="De-Novo Merge",E32="Assisted Merge")),A31&amp;"_SA_AZ",IF(AND(D32="Mashtura",OR(E32="Manual",E32="Assisted Manual")),A31&amp;"_MH",IF(AND(D32="Mashtura",OR(E32="De-Novo Merge",E32="Assisted Merge")),A31&amp;"_SA_MH",IF(AND(D32="Perry",OR(E32="Manual",E32="Assisted Manual")),A31&amp;"_PB",IF(AND(D32="Perry",OR(E32="De-Novo Merge",E32="Assisted Merge")),A31&amp;"_SA_PB",IF(AND(D32="Gina",OR(E32="Manual",E32="Assisted Manual")),A31&amp;"_GB",IF(AND(D32="Gina",OR(E32="De-Novo Merge",E32="Assisted Merge")),A31&amp;"_SA_GB",IF(AND(D32="Cameron",OR(E32="Manual",E32="Assisted Manual")),A31&amp;"_CA",IF(AND(D32="Cameron",OR(E32="De-Novo Merge",E32="Assisted Merge")),A31&amp;"_SA_CA",IF(AND(D32="Bruno",OR(E32="Manual",E32="Assisted Manual")),A31&amp;"_BD",IF(AND(D32="Bruno",OR(E32="De-Novo Merge",E32="Assisted Merge")),A31&amp;"_SA_BD",IF(AND(D32="Daniel",OR(E32="Manual",E32="Assisted Manual")),A31&amp;"_DR",IF(AND(D32="Daniel",OR(E32="De-Novo Merge",E32="Assisted Merge")),A31&amp;"_SA_DR",IF(AND(D32="Monet",OR(E32="Manual",E32="Assisted Manual")),A31&amp;"_MW",IF(AND(D32="Monet",OR(E32="De-Novo Merge",E32="Assisted Merge")),A31&amp;"_SA_MW",""))))))))))))))))</f>
        <v>2017-09-11_G-015_MW</v>
      </c>
      <c r="G32" s="85">
        <v>43017</v>
      </c>
      <c r="H32" s="85">
        <v>43018</v>
      </c>
      <c r="I32" s="69"/>
      <c r="J32" s="107"/>
      <c r="K32" s="81" t="str">
        <f>IF(AND(NOT(OR(G32="",G32="Ø")),H32=""),"In Progress",IF(AND(NOT(OR(H32="Ø",H32="")),NOT(OR(G32="Ø",G32=""))),"Completed",IF(AND(NOT(A31=""),NOT(OR(D32="",D32="???")),G32=""),"Waiting",IF(D32="???","Waiting",""))))</f>
        <v>Completed</v>
      </c>
      <c r="L32" s="107"/>
      <c r="M32" s="107"/>
      <c r="N32" s="4"/>
      <c r="O32" s="111"/>
      <c r="P32" s="107"/>
    </row>
    <row r="33" spans="1:16">
      <c r="A33" s="107" t="s">
        <v>2626</v>
      </c>
      <c r="B33" s="115" t="s">
        <v>2627</v>
      </c>
      <c r="C33" s="117"/>
      <c r="D33" s="81" t="s">
        <v>187</v>
      </c>
      <c r="E33" s="81" t="s">
        <v>24</v>
      </c>
      <c r="F33" s="7" t="str">
        <f>IF(AND(D33="Amina",OR(E33="Manual",E33="Assisted Manual")),A33&amp;"_AZ",IF(AND(D33="Amina",OR(E33="De-Novo Merge",E33="Assisted Merge")),A33&amp;"_SA_AZ",IF(AND(D33="Mashtura",OR(E33="Manual",E33="Assisted Manual")),A33&amp;"_MH",IF(AND(D33="Mashtura",OR(E33="De-Novo Merge",E33="Assisted Merge")),A33&amp;"_SA_MH",IF(AND(D33="Perry",OR(E33="Manual",E33="Assisted Manual")),A33&amp;"_PB",IF(AND(D33="Perry",OR(E33="De-Novo Merge",E33="Assisted Merge")),A33&amp;"_SA_PB",IF(AND(D33="Gina",OR(E33="Manual",E33="Assisted Manual")),A33&amp;"_GB",IF(AND(D33="Gina",OR(E33="De-Novo Merge",E33="Assisted Merge")),A33&amp;"_SA_GB",IF(AND(D33="Cameron",OR(E33="Manual",E33="Assisted Manual")),A33&amp;"_CA",IF(AND(D33="Cameron",OR(E33="De-Novo Merge",E33="Assisted Merge")),A33&amp;"_SA_CA",IF(AND(D33="Bruno",OR(E33="Manual",E33="Assisted Manual")),A33&amp;"_BD",IF(AND(D33="Bruno",OR(E33="De-Novo Merge",E33="Assisted Merge")),A33&amp;"_SA_BD",IF(AND(D33="Daniel",OR(E33="Manual",E33="Assisted Manual")),A33&amp;"_DR",IF(AND(D33="Daniel",OR(E33="De-Novo Merge",E33="Assisted Merge")),A33&amp;"_SA_DR",IF(AND(D33="Monet",OR(E33="Manual",E33="Assisted Manual")),A33&amp;"_MW",IF(AND(D33="Monet",OR(E33="De-Novo Merge",E33="Assisted Merge")),A33&amp;"_SA_MW",""))))))))))))))))</f>
        <v>2017-09-11_G-016_MW</v>
      </c>
      <c r="G33" s="85">
        <v>43014</v>
      </c>
      <c r="H33" s="85">
        <v>43017</v>
      </c>
      <c r="I33" s="69"/>
      <c r="J33" s="107" t="str">
        <f>IF(AND(NOT(OR(H33="",H33="Ø")),NOT(OR(H34="",H34="Ø"))),"Needs to be Split","")</f>
        <v/>
      </c>
      <c r="K33" s="81" t="str">
        <f>IF(AND(NOT(OR(G33="",G33="Ø")),H33=""),"In Progress",IF(AND(NOT(OR(H33="Ø",H33="")),NOT(OR(G33="Ø",G33=""))),"Completed",IF(AND(NOT(A33=""),NOT(OR(D33="",D33="???")),G33=""),"Waiting",IF(D33="???","Waiting",""))))</f>
        <v>Completed</v>
      </c>
      <c r="L33" s="107" t="s">
        <v>2</v>
      </c>
      <c r="M33" s="107" t="str">
        <f>IF(OR(L33="Untraceable",L33="Incomplete"),"Ignore",IF(OR(L33="Incomplete",L33="Completed"),"Waiting",IF(OR(L33="Waiting",L33="In Progress",L33="Review",L33="Other"),"HOLD","")))</f>
        <v>Ignore</v>
      </c>
      <c r="N33" s="4"/>
      <c r="O33" s="111" t="str">
        <f>IF(OR(L33="Untraceable",L33="Incomplete"),"No",IF(L33="Completed","In Progress",""))</f>
        <v>No</v>
      </c>
      <c r="P33" s="107"/>
    </row>
    <row r="34" spans="1:16">
      <c r="A34" s="107"/>
      <c r="B34" s="116"/>
      <c r="C34" s="118"/>
      <c r="D34" s="81" t="s">
        <v>23</v>
      </c>
      <c r="E34" s="81" t="s">
        <v>24</v>
      </c>
      <c r="F34" s="7" t="str">
        <f>IF(AND(D34="Amina",OR(E34="Manual",E34="Assisted Manual")),A33&amp;"_AZ",IF(AND(D34="Amina",OR(E34="De-Novo Merge",E34="Assisted Merge")),A33&amp;"_SA_AZ",IF(AND(D34="Mashtura",OR(E34="Manual",E34="Assisted Manual")),A33&amp;"_MH",IF(AND(D34="Mashtura",OR(E34="De-Novo Merge",E34="Assisted Merge")),A33&amp;"_SA_MH",IF(AND(D34="Perry",OR(E34="Manual",E34="Assisted Manual")),A33&amp;"_PB",IF(AND(D34="Perry",OR(E34="De-Novo Merge",E34="Assisted Merge")),A33&amp;"_SA_PB",IF(AND(D34="Gina",OR(E34="Manual",E34="Assisted Manual")),A33&amp;"_GB",IF(AND(D34="Gina",OR(E34="De-Novo Merge",E34="Assisted Merge")),A33&amp;"_SA_GB",IF(AND(D34="Cameron",OR(E34="Manual",E34="Assisted Manual")),A33&amp;"_CA",IF(AND(D34="Cameron",OR(E34="De-Novo Merge",E34="Assisted Merge")),A33&amp;"_SA_CA",IF(AND(D34="Bruno",OR(E34="Manual",E34="Assisted Manual")),A33&amp;"_BD",IF(AND(D34="Bruno",OR(E34="De-Novo Merge",E34="Assisted Merge")),A33&amp;"_SA_BD",IF(AND(D34="Daniel",OR(E34="Manual",E34="Assisted Manual")),A33&amp;"_DR",IF(AND(D34="Daniel",OR(E34="De-Novo Merge",E34="Assisted Merge")),A33&amp;"_SA_DR",IF(AND(D34="Monet",OR(E34="Manual",E34="Assisted Manual")),A33&amp;"_MW",IF(AND(D34="Monet",OR(E34="De-Novo Merge",E34="Assisted Merge")),A33&amp;"_SA_MW",""))))))))))))))))</f>
        <v>2017-09-11_G-016_CA</v>
      </c>
      <c r="G34" s="85">
        <v>43017</v>
      </c>
      <c r="H34" s="85" t="s">
        <v>51</v>
      </c>
      <c r="I34" s="69"/>
      <c r="J34" s="107"/>
      <c r="K34" s="81" t="s">
        <v>2</v>
      </c>
      <c r="L34" s="107"/>
      <c r="M34" s="107"/>
      <c r="N34" s="4"/>
      <c r="O34" s="111"/>
      <c r="P34" s="107"/>
    </row>
    <row r="35" spans="1:16">
      <c r="A35" s="107" t="s">
        <v>2628</v>
      </c>
      <c r="B35" s="109" t="s">
        <v>2629</v>
      </c>
      <c r="C35" s="109"/>
      <c r="D35" s="81" t="s">
        <v>113</v>
      </c>
      <c r="E35" s="81" t="s">
        <v>24</v>
      </c>
      <c r="F35" s="7" t="str">
        <f>IF(AND(D35="Amina",OR(E35="Manual",E35="Assisted Manual")),A35&amp;"_AZ",IF(AND(D35="Amina",OR(E35="De-Novo Merge",E35="Assisted Merge")),A35&amp;"_SA_AZ",IF(AND(D35="Mashtura",OR(E35="Manual",E35="Assisted Manual")),A35&amp;"_MH",IF(AND(D35="Mashtura",OR(E35="De-Novo Merge",E35="Assisted Merge")),A35&amp;"_SA_MH",IF(AND(D35="Perry",OR(E35="Manual",E35="Assisted Manual")),A35&amp;"_PB",IF(AND(D35="Perry",OR(E35="De-Novo Merge",E35="Assisted Merge")),A35&amp;"_SA_PB",IF(AND(D35="Gina",OR(E35="Manual",E35="Assisted Manual")),A35&amp;"_GB",IF(AND(D35="Gina",OR(E35="De-Novo Merge",E35="Assisted Merge")),A35&amp;"_SA_GB",IF(AND(D35="Cameron",OR(E35="Manual",E35="Assisted Manual")),A35&amp;"_CA",IF(AND(D35="Cameron",OR(E35="De-Novo Merge",E35="Assisted Merge")),A35&amp;"_SA_CA",IF(AND(D35="Bruno",OR(E35="Manual",E35="Assisted Manual")),A35&amp;"_BD",IF(AND(D35="Bruno",OR(E35="De-Novo Merge",E35="Assisted Merge")),A35&amp;"_SA_BD",IF(AND(D35="Daniel",OR(E35="Manual",E35="Assisted Manual")),A35&amp;"_DR",IF(AND(D35="Daniel",OR(E35="De-Novo Merge",E35="Assisted Merge")),A35&amp;"_SA_DR",IF(AND(D35="Monet",OR(E35="Manual",E35="Assisted Manual")),A35&amp;"_MW",IF(AND(D35="Monet",OR(E35="De-Novo Merge",E35="Assisted Merge")),A35&amp;"_SA_MW",""))))))))))))))))</f>
        <v>2017-09-11_G-017_DR</v>
      </c>
      <c r="G35" s="85">
        <v>43018</v>
      </c>
      <c r="H35" s="85" t="s">
        <v>51</v>
      </c>
      <c r="I35" s="69"/>
      <c r="J35" s="107" t="str">
        <f>IF(AND(NOT(OR(H35="",H35="Ø")),NOT(OR(H36="",H36="Ø"))),"Needs to be Split","")</f>
        <v/>
      </c>
      <c r="K35" s="81" t="s">
        <v>2</v>
      </c>
      <c r="L35" s="107" t="s">
        <v>2</v>
      </c>
      <c r="M35" s="107" t="str">
        <f>IF(OR(L35="Untraceable",L35="Incomplete"),"Ignore",IF(OR(L35="Incomplete",L35="Completed"),"Waiting",IF(OR(L35="Waiting",L35="In Progress",L35="Review",L35="Other"),"HOLD","")))</f>
        <v>Ignore</v>
      </c>
      <c r="N35" s="4" t="s">
        <v>2630</v>
      </c>
      <c r="O35" s="111" t="str">
        <f>IF(OR(L35="Untraceable",L35="Incomplete"),"No",IF(L35="Completed","In Progress",""))</f>
        <v>No</v>
      </c>
      <c r="P35" s="107"/>
    </row>
    <row r="36" spans="1:16">
      <c r="A36" s="107"/>
      <c r="B36" s="107"/>
      <c r="C36" s="107"/>
      <c r="D36" s="81"/>
      <c r="E36" s="81"/>
      <c r="F36" s="7" t="str">
        <f>IF(AND(D36="Amina",OR(E36="Manual",E36="Assisted Manual")),A35&amp;"_AZ",IF(AND(D36="Amina",OR(E36="De-Novo Merge",E36="Assisted Merge")),A35&amp;"_SA_AZ",IF(AND(D36="Mashtura",OR(E36="Manual",E36="Assisted Manual")),A35&amp;"_MH",IF(AND(D36="Mashtura",OR(E36="De-Novo Merge",E36="Assisted Merge")),A35&amp;"_SA_MH",IF(AND(D36="Perry",OR(E36="Manual",E36="Assisted Manual")),A35&amp;"_PB",IF(AND(D36="Perry",OR(E36="De-Novo Merge",E36="Assisted Merge")),A35&amp;"_SA_PB",IF(AND(D36="Gina",OR(E36="Manual",E36="Assisted Manual")),A35&amp;"_GB",IF(AND(D36="Gina",OR(E36="De-Novo Merge",E36="Assisted Merge")),A35&amp;"_SA_GB",IF(AND(D36="Cameron",OR(E36="Manual",E36="Assisted Manual")),A35&amp;"_CA",IF(AND(D36="Cameron",OR(E36="De-Novo Merge",E36="Assisted Merge")),A35&amp;"_SA_CA",IF(AND(D36="Bruno",OR(E36="Manual",E36="Assisted Manual")),A35&amp;"_BD",IF(AND(D36="Bruno",OR(E36="De-Novo Merge",E36="Assisted Merge")),A35&amp;"_SA_BD",IF(AND(D36="Daniel",OR(E36="Manual",E36="Assisted Manual")),A35&amp;"_DR",IF(AND(D36="Daniel",OR(E36="De-Novo Merge",E36="Assisted Merge")),A35&amp;"_SA_DR",IF(AND(D36="Monet",OR(E36="Manual",E36="Assisted Manual")),A35&amp;"_MW",IF(AND(D36="Monet",OR(E36="De-Novo Merge",E36="Assisted Merge")),A35&amp;"_SA_MW",""))))))))))))))))</f>
        <v/>
      </c>
      <c r="G36" s="85"/>
      <c r="H36" s="85"/>
      <c r="I36" s="69"/>
      <c r="J36" s="107"/>
      <c r="K36" s="81"/>
      <c r="L36" s="107"/>
      <c r="M36" s="107"/>
      <c r="N36" s="4"/>
      <c r="O36" s="111"/>
      <c r="P36" s="107"/>
    </row>
    <row r="37" spans="1:16">
      <c r="A37" s="107" t="s">
        <v>2631</v>
      </c>
      <c r="B37" s="109" t="s">
        <v>2632</v>
      </c>
      <c r="C37" s="107"/>
      <c r="D37" s="81" t="s">
        <v>161</v>
      </c>
      <c r="E37" s="81" t="s">
        <v>24</v>
      </c>
      <c r="F37" s="7" t="str">
        <f>IF(AND(D37="Amina",OR(E37="Manual",E37="Assisted Manual")),A37&amp;"_AZ",IF(AND(D37="Amina",OR(E37="De-Novo Merge",E37="Assisted Merge")),A37&amp;"_SA_AZ",IF(AND(D37="Mashtura",OR(E37="Manual",E37="Assisted Manual")),A37&amp;"_MH",IF(AND(D37="Mashtura",OR(E37="De-Novo Merge",E37="Assisted Merge")),A37&amp;"_SA_MH",IF(AND(D37="Perry",OR(E37="Manual",E37="Assisted Manual")),A37&amp;"_PB",IF(AND(D37="Perry",OR(E37="De-Novo Merge",E37="Assisted Merge")),A37&amp;"_SA_PB",IF(AND(D37="Gina",OR(E37="Manual",E37="Assisted Manual")),A37&amp;"_GB",IF(AND(D37="Gina",OR(E37="De-Novo Merge",E37="Assisted Merge")),A37&amp;"_SA_GB",IF(AND(D37="Cameron",OR(E37="Manual",E37="Assisted Manual")),A37&amp;"_CA",IF(AND(D37="Cameron",OR(E37="De-Novo Merge",E37="Assisted Merge")),A37&amp;"_SA_CA",IF(AND(D37="Bruno",OR(E37="Manual",E37="Assisted Manual")),A37&amp;"_BD",IF(AND(D37="Bruno",OR(E37="De-Novo Merge",E37="Assisted Merge")),A37&amp;"_SA_BD",IF(AND(D37="Daniel",OR(E37="Manual",E37="Assisted Manual")),A37&amp;"_DR",IF(AND(D37="Daniel",OR(E37="De-Novo Merge",E37="Assisted Merge")),A37&amp;"_SA_DR",IF(AND(D37="Monet",OR(E37="Manual",E37="Assisted Manual")),A37&amp;"_MW",IF(AND(D37="Monet",OR(E37="De-Novo Merge",E37="Assisted Merge")),A37&amp;"_SA_MW",""))))))))))))))))</f>
        <v>2017-09-11_G-018_BD</v>
      </c>
      <c r="G37" s="85">
        <v>43018</v>
      </c>
      <c r="H37" s="85" t="s">
        <v>51</v>
      </c>
      <c r="I37" s="69"/>
      <c r="J37" s="107" t="str">
        <f>IF(AND(NOT(OR(H37="",H37="Ø")),NOT(OR(H38="",H38="Ø"))),"Needs to be Split","")</f>
        <v/>
      </c>
      <c r="K37" s="81" t="s">
        <v>1</v>
      </c>
      <c r="L37" s="107" t="str">
        <f>IF(AND(NOT(OR(H37="Ø",H37="")),J37="Split"),"In Progress",IF(AND(NOT(OR(H37="Ø",H37="")),J37="Needs to be Split"),"Waiting",IF(AND(K37="Review",K38="Review"),"Review",IF(OR(AND(K37="Review",K38="Incomplete"),AND(K37="Incomplete",K38="Review")),"Review",IF(OR(AND(K37="Untraceable",K38="Review"),AND(K37="Review",K38="Untraceable")),"Review",IF(OR(AND(K37="Review",K38="Completed"),AND(K37="Completed",K38="Review")),"Review",IF(OR(AND(K37="Other",K38="Review"),AND(K37="Review",K38="Other")),"Review",IF(OR(AND(K37="Other",K38="Incomplete"),AND(K37="Incomplete",K38="Other")),"Review",IF(OR(AND(K37="Other",K38="Untraceable"),AND(K37="Untraceable",K38="Other")),"Review",IF(OR(AND(K37="Other",K38="Completed"),AND(K37="Completed",K38="Other")),"Review",IF(AND(K37="Waiting",K38="Waiting"),"Waiting",IF(OR(AND(K37="Review",K38="Waiting"),AND(K37="Waiting",K38="Review")),"Waiting",IF(OR(AND(K37="Other",K38="Waiting"),AND(K37="Waiting",K38="Other")),"Waiting",IF(OR(AND(K37="Incomplete",K38="Waiting"),AND(K37="Waiting",K38="Incomplete")),"Waiting",IF(OR(AND(K37="Completed",K38="Waiting"),AND(K37="Waiting",K38="Completed")),"Waiting",IF(OR(K37="In Progress",K38="In Progress"),"In Progress",IF(OR(AND(K37="Completed",K38="Untraceable"),AND(K37="Untraceable",K38="Completed")),"Review",IF(OR(AND(K37="Completed",K38="Incomplete"),AND(K37="Incomplete",K38="Completed")),"Review",IF(OR(AND(K37="Incomplete",K38="Untraceable"),AND(K37="Untraceable",K38="Incomplete")),"Untraceable",IF(AND(NOT(OR(H37="Ø",H37="")),NOT(OR(H38="Ø",H38="")),J37=""),"In Progress",IF(AND(K37="Untraceable",K38="Untraceable"),"Untraceable",IF(AND(NOT(OR(H37="Ø",H37="")),NOT(OR(H38="Ø",H38="")),NOT(OR(J37="Ø",J37="",J37="Split",J37="Needs to be Split"))),"Completed",IF(AND(K37="Incomplete",K38="Incomplete"),"Incomplete",IF(AND(K37="Other",K38="Other"),"Review",IF(AND(K37="Untraceable",K38=""),"Untraceable","")))))))))))))))))))))))))</f>
        <v>Untraceable</v>
      </c>
      <c r="M37" s="107" t="str">
        <f>IF(OR(L37="Untraceable",L37="Incomplete"),"Ignore",IF(OR(L37="Incomplete",L37="Completed"),"Waiting",IF(OR(L37="Waiting",L37="In Progress",L37="Review",L37="Other"),"HOLD","")))</f>
        <v>Ignore</v>
      </c>
      <c r="N37" s="4" t="s">
        <v>2633</v>
      </c>
      <c r="O37" s="111" t="str">
        <f>IF(OR(L37="Untraceable",L37="Incomplete"),"No",IF(L37="Completed","In Progress",""))</f>
        <v>No</v>
      </c>
      <c r="P37" s="107"/>
    </row>
    <row r="38" spans="1:16">
      <c r="A38" s="107"/>
      <c r="B38" s="107"/>
      <c r="C38" s="107"/>
      <c r="D38" s="81" t="str">
        <f>IF(AND(NOT(A37=""),NOT(K37="Untraceable")),"???","")</f>
        <v/>
      </c>
      <c r="E38" s="81"/>
      <c r="F38" s="7" t="str">
        <f>IF(AND(D38="Amina",OR(E38="Manual",E38="Assisted Manual")),A37&amp;"_AZ",IF(AND(D38="Amina",OR(E38="De-Novo Merge",E38="Assisted Merge")),A37&amp;"_SA_AZ",IF(AND(D38="Mashtura",OR(E38="Manual",E38="Assisted Manual")),A37&amp;"_MH",IF(AND(D38="Mashtura",OR(E38="De-Novo Merge",E38="Assisted Merge")),A37&amp;"_SA_MH",IF(AND(D38="Perry",OR(E38="Manual",E38="Assisted Manual")),A37&amp;"_PB",IF(AND(D38="Perry",OR(E38="De-Novo Merge",E38="Assisted Merge")),A37&amp;"_SA_PB",IF(AND(D38="Gina",OR(E38="Manual",E38="Assisted Manual")),A37&amp;"_GB",IF(AND(D38="Gina",OR(E38="De-Novo Merge",E38="Assisted Merge")),A37&amp;"_SA_GB",IF(AND(D38="Cameron",OR(E38="Manual",E38="Assisted Manual")),A37&amp;"_CA",IF(AND(D38="Cameron",OR(E38="De-Novo Merge",E38="Assisted Merge")),A37&amp;"_SA_CA",IF(AND(D38="Bruno",OR(E38="Manual",E38="Assisted Manual")),A37&amp;"_BD",IF(AND(D38="Bruno",OR(E38="De-Novo Merge",E38="Assisted Merge")),A37&amp;"_SA_BD",IF(AND(D38="Daniel",OR(E38="Manual",E38="Assisted Manual")),A37&amp;"_DR",IF(AND(D38="Daniel",OR(E38="De-Novo Merge",E38="Assisted Merge")),A37&amp;"_SA_DR",IF(AND(D38="Monet",OR(E38="Manual",E38="Assisted Manual")),A37&amp;"_MW",IF(AND(D38="Monet",OR(E38="De-Novo Merge",E38="Assisted Merge")),A37&amp;"_SA_MW",""))))))))))))))))</f>
        <v/>
      </c>
      <c r="G38" s="85"/>
      <c r="H38" s="85"/>
      <c r="I38" s="69"/>
      <c r="J38" s="107"/>
      <c r="K38" s="81" t="str">
        <f>IF(AND(NOT(OR(G38="",G38="Ø")),H38=""),"In Progress",IF(AND(NOT(OR(H38="Ø",H38="")),NOT(OR(G38="Ø",G38=""))),"Completed",IF(AND(NOT(A37=""),NOT(OR(D38="",D38="???")),G38=""),"Waiting",IF(D38="???","Waiting",""))))</f>
        <v/>
      </c>
      <c r="L38" s="107"/>
      <c r="M38" s="107"/>
      <c r="N38" s="4"/>
      <c r="O38" s="111"/>
      <c r="P38" s="107"/>
    </row>
    <row r="39" spans="1:16">
      <c r="A39" s="107" t="s">
        <v>2634</v>
      </c>
      <c r="B39" s="109" t="s">
        <v>2635</v>
      </c>
      <c r="C39" s="107"/>
      <c r="D39" s="81" t="s">
        <v>187</v>
      </c>
      <c r="E39" s="81" t="s">
        <v>24</v>
      </c>
      <c r="F39" s="7" t="str">
        <f>IF(AND(D39="Amina",OR(E39="Manual",E39="Assisted Manual")),A39&amp;"_AZ",IF(AND(D39="Amina",OR(E39="De-Novo Merge",E39="Assisted Merge")),A39&amp;"_SA_AZ",IF(AND(D39="Mashtura",OR(E39="Manual",E39="Assisted Manual")),A39&amp;"_MH",IF(AND(D39="Mashtura",OR(E39="De-Novo Merge",E39="Assisted Merge")),A39&amp;"_SA_MH",IF(AND(D39="Perry",OR(E39="Manual",E39="Assisted Manual")),A39&amp;"_PB",IF(AND(D39="Perry",OR(E39="De-Novo Merge",E39="Assisted Merge")),A39&amp;"_SA_PB",IF(AND(D39="Gina",OR(E39="Manual",E39="Assisted Manual")),A39&amp;"_GB",IF(AND(D39="Gina",OR(E39="De-Novo Merge",E39="Assisted Merge")),A39&amp;"_SA_GB",IF(AND(D39="Cameron",OR(E39="Manual",E39="Assisted Manual")),A39&amp;"_CA",IF(AND(D39="Cameron",OR(E39="De-Novo Merge",E39="Assisted Merge")),A39&amp;"_SA_CA",IF(AND(D39="Bruno",OR(E39="Manual",E39="Assisted Manual")),A39&amp;"_BD",IF(AND(D39="Bruno",OR(E39="De-Novo Merge",E39="Assisted Merge")),A39&amp;"_SA_BD",IF(AND(D39="Daniel",OR(E39="Manual",E39="Assisted Manual")),A39&amp;"_DR",IF(AND(D39="Daniel",OR(E39="De-Novo Merge",E39="Assisted Merge")),A39&amp;"_SA_DR",IF(AND(D39="Monet",OR(E39="Manual",E39="Assisted Manual")),A39&amp;"_MW",IF(AND(D39="Monet",OR(E39="De-Novo Merge",E39="Assisted Merge")),A39&amp;"_SA_MW",""))))))))))))))))</f>
        <v>2017-09-11_G-019_MW</v>
      </c>
      <c r="G39" s="85">
        <v>43018</v>
      </c>
      <c r="H39" s="85">
        <v>43018</v>
      </c>
      <c r="I39" s="69"/>
      <c r="J39" s="106">
        <v>43035</v>
      </c>
      <c r="K39" s="81" t="s">
        <v>0</v>
      </c>
      <c r="L39" s="107" t="str">
        <f>IF(AND(NOT(OR(H39="Ø",H39="")),J39="Split"),"In Progress",IF(AND(NOT(OR(H39="Ø",H39="")),J39="Needs to be Split"),"Waiting",IF(AND(K39="Review",K40="Review"),"Review",IF(OR(AND(K39="Review",K40="Incomplete"),AND(K39="Incomplete",K40="Review")),"Review",IF(OR(AND(K39="Untraceable",K40="Review"),AND(K39="Review",K40="Untraceable")),"Review",IF(OR(AND(K39="Review",K40="Completed"),AND(K39="Completed",K40="Review")),"Review",IF(OR(AND(K39="Other",K40="Review"),AND(K39="Review",K40="Other")),"Review",IF(OR(AND(K39="Other",K40="Incomplete"),AND(K39="Incomplete",K40="Other")),"Review",IF(OR(AND(K39="Other",K40="Untraceable"),AND(K39="Untraceable",K40="Other")),"Review",IF(OR(AND(K39="Other",K40="Completed"),AND(K39="Completed",K40="Other")),"Review",IF(AND(K39="Waiting",K40="Waiting"),"Waiting",IF(OR(AND(K39="Review",K40="Waiting"),AND(K39="Waiting",K40="Review")),"Waiting",IF(OR(AND(K39="Other",K40="Waiting"),AND(K39="Waiting",K40="Other")),"Waiting",IF(OR(AND(K39="Incomplete",K40="Waiting"),AND(K39="Waiting",K40="Incomplete")),"Waiting",IF(OR(AND(K39="Completed",K40="Waiting"),AND(K39="Waiting",K40="Completed")),"Waiting",IF(OR(K39="In Progress",K40="In Progress"),"In Progress",IF(OR(AND(K39="Completed",K40="Untraceable"),AND(K39="Untraceable",K40="Completed")),"Review",IF(OR(AND(K39="Completed",K40="Incomplete"),AND(K39="Incomplete",K40="Completed")),"Review",IF(OR(AND(K39="Incomplete",K40="Untraceable"),AND(K39="Untraceable",K40="Incomplete")),"Untraceable",IF(AND(NOT(OR(H39="Ø",H39="")),NOT(OR(H40="Ø",H40="")),J39=""),"In Progress",IF(AND(K39="Untraceable",K40="Untraceable"),"Untraceable",IF(AND(NOT(OR(H39="Ø",H39="")),NOT(OR(H40="Ø",H40="")),NOT(OR(J39="Ø",J39="",J39="Split",J39="Needs to be Split"))),"Completed",IF(AND(K39="Incomplete",K40="Incomplete"),"Incomplete",IF(AND(K39="Other",K40="Other"),"Review",IF(AND(K39="Untraceable",K40=""),"Untraceable","")))))))))))))))))))))))))</f>
        <v>Completed</v>
      </c>
      <c r="M39" s="107" t="s">
        <v>0</v>
      </c>
      <c r="N39" s="6"/>
      <c r="O39" s="111" t="s">
        <v>25</v>
      </c>
      <c r="P39" s="107" t="s">
        <v>2636</v>
      </c>
    </row>
    <row r="40" spans="1:16">
      <c r="A40" s="107"/>
      <c r="B40" s="107"/>
      <c r="C40" s="107"/>
      <c r="D40" s="81" t="s">
        <v>2404</v>
      </c>
      <c r="E40" s="81" t="s">
        <v>24</v>
      </c>
      <c r="F40" s="7" t="str">
        <f>IF(AND(D40="Amina",OR(E40="Manual",E40="Assisted Manual")),A39&amp;"_AZ",IF(AND(D40="Amina",OR(E40="De-Novo Merge",E40="Assisted Merge")),A39&amp;"_SA_AZ",IF(AND(D40="Mashtura",OR(E40="Manual",E40="Assisted Manual")),A39&amp;"_MH",IF(AND(D40="Mashtura",OR(E40="De-Novo Merge",E40="Assisted Merge")),A39&amp;"_SA_MH",IF(AND(D40="Perry",OR(E40="Manual",E40="Assisted Manual")),A39&amp;"_PB",IF(AND(D40="Perry",OR(E40="De-Novo Merge",E40="Assisted Merge")),A39&amp;"_SA_PB",IF(AND(D40="Gina",OR(E40="Manual",E40="Assisted Manual")),A39&amp;"_GB",IF(AND(D40="Gina",OR(E40="De-Novo Merge",E40="Assisted Merge")),A39&amp;"_SA_GB",IF(AND(D40="Cameron",OR(E40="Manual",E40="Assisted Manual")),A39&amp;"_CA",IF(AND(D40="Cameron",OR(E40="De-Novo Merge",E40="Assisted Merge")),A39&amp;"_SA_CA",IF(AND(D40="Bruno",OR(E40="Manual",E40="Assisted Manual")),A39&amp;"_BD",IF(AND(D40="Bruno",OR(E40="De-Novo Merge",E40="Assisted Merge")),A39&amp;"_SA_BD",IF(AND(D40="Daniel",OR(E40="Manual",E40="Assisted Manual")),A39&amp;"_DR",IF(AND(D40="Daniel",OR(E40="De-Novo Merge",E40="Assisted Merge")),A39&amp;"_SA_DR",IF(AND(D40="Monet",OR(E40="Manual",E40="Assisted Manual")),A39&amp;"_MW",IF(AND(D40="Monet",OR(E40="De-Novo Merge",E40="Assisted Merge")),A39&amp;"_SA_MW",""))))))))))))))))</f>
        <v>2017-09-11_G-019_MH</v>
      </c>
      <c r="G40" s="85">
        <v>43018</v>
      </c>
      <c r="H40" s="85">
        <v>43019</v>
      </c>
      <c r="I40" s="69" t="s">
        <v>2637</v>
      </c>
      <c r="J40" s="107"/>
      <c r="K40" s="81" t="str">
        <f>IF(AND(NOT(OR(G40="",G40="Ø")),H40=""),"In Progress",IF(AND(NOT(OR(H40="Ø",H40="")),NOT(OR(G40="Ø",G40=""))),"Completed",IF(AND(NOT(A39=""),NOT(OR(D40="",D40="???")),G40=""),"Waiting",IF(D40="???","Waiting",""))))</f>
        <v>Completed</v>
      </c>
      <c r="L40" s="107"/>
      <c r="M40" s="107"/>
      <c r="N40" s="6"/>
      <c r="O40" s="111"/>
      <c r="P40" s="107"/>
    </row>
    <row r="41" spans="1:16">
      <c r="A41" s="107" t="s">
        <v>2638</v>
      </c>
      <c r="B41" s="109" t="s">
        <v>2639</v>
      </c>
      <c r="C41" s="107"/>
      <c r="D41" s="81" t="s">
        <v>161</v>
      </c>
      <c r="E41" s="81" t="s">
        <v>24</v>
      </c>
      <c r="F41" s="7" t="str">
        <f>IF(AND(D41="Amina",OR(E41="Manual",E41="Assisted Manual")),A41&amp;"_AZ",IF(AND(D41="Amina",OR(E41="De-Novo Merge",E41="Assisted Merge")),A41&amp;"_SA_AZ",IF(AND(D41="Mashtura",OR(E41="Manual",E41="Assisted Manual")),A41&amp;"_MH",IF(AND(D41="Mashtura",OR(E41="De-Novo Merge",E41="Assisted Merge")),A41&amp;"_SA_MH",IF(AND(D41="Perry",OR(E41="Manual",E41="Assisted Manual")),A41&amp;"_PB",IF(AND(D41="Perry",OR(E41="De-Novo Merge",E41="Assisted Merge")),A41&amp;"_SA_PB",IF(AND(D41="Gina",OR(E41="Manual",E41="Assisted Manual")),A41&amp;"_GB",IF(AND(D41="Gina",OR(E41="De-Novo Merge",E41="Assisted Merge")),A41&amp;"_SA_GB",IF(AND(D41="Cameron",OR(E41="Manual",E41="Assisted Manual")),A41&amp;"_CA",IF(AND(D41="Cameron",OR(E41="De-Novo Merge",E41="Assisted Merge")),A41&amp;"_SA_CA",IF(AND(D41="Bruno",OR(E41="Manual",E41="Assisted Manual")),A41&amp;"_BD",IF(AND(D41="Bruno",OR(E41="De-Novo Merge",E41="Assisted Merge")),A41&amp;"_SA_BD",IF(AND(D41="Daniel",OR(E41="Manual",E41="Assisted Manual")),A41&amp;"_DR",IF(AND(D41="Daniel",OR(E41="De-Novo Merge",E41="Assisted Merge")),A41&amp;"_SA_DR",IF(AND(D41="Monet",OR(E41="Manual",E41="Assisted Manual")),A41&amp;"_MW",IF(AND(D41="Monet",OR(E41="De-Novo Merge",E41="Assisted Merge")),A41&amp;"_SA_MW",""))))))))))))))))</f>
        <v>2017-09-11_G-020_BD</v>
      </c>
      <c r="G41" s="85">
        <v>43018</v>
      </c>
      <c r="H41" s="85" t="s">
        <v>51</v>
      </c>
      <c r="I41" s="69"/>
      <c r="J41" s="107" t="str">
        <f>IF(AND(NOT(OR(H41="",H41="Ø")),NOT(OR(H42="",H42="Ø"))),"Needs to be Split","")</f>
        <v/>
      </c>
      <c r="K41" s="81" t="s">
        <v>1</v>
      </c>
      <c r="L41" s="107" t="str">
        <f>IF(AND(NOT(OR(H41="Ø",H41="")),J41="Split"),"In Progress",IF(AND(NOT(OR(H41="Ø",H41="")),J41="Needs to be Split"),"Waiting",IF(AND(K41="Review",K42="Review"),"Review",IF(OR(AND(K41="Review",K42="Incomplete"),AND(K41="Incomplete",K42="Review")),"Review",IF(OR(AND(K41="Untraceable",K42="Review"),AND(K41="Review",K42="Untraceable")),"Review",IF(OR(AND(K41="Review",K42="Completed"),AND(K41="Completed",K42="Review")),"Review",IF(OR(AND(K41="Other",K42="Review"),AND(K41="Review",K42="Other")),"Review",IF(OR(AND(K41="Other",K42="Incomplete"),AND(K41="Incomplete",K42="Other")),"Review",IF(OR(AND(K41="Other",K42="Untraceable"),AND(K41="Untraceable",K42="Other")),"Review",IF(OR(AND(K41="Other",K42="Completed"),AND(K41="Completed",K42="Other")),"Review",IF(AND(K41="Waiting",K42="Waiting"),"Waiting",IF(OR(AND(K41="Review",K42="Waiting"),AND(K41="Waiting",K42="Review")),"Waiting",IF(OR(AND(K41="Other",K42="Waiting"),AND(K41="Waiting",K42="Other")),"Waiting",IF(OR(AND(K41="Incomplete",K42="Waiting"),AND(K41="Waiting",K42="Incomplete")),"Waiting",IF(OR(AND(K41="Completed",K42="Waiting"),AND(K41="Waiting",K42="Completed")),"Waiting",IF(OR(K41="In Progress",K42="In Progress"),"In Progress",IF(OR(AND(K41="Completed",K42="Untraceable"),AND(K41="Untraceable",K42="Completed")),"Review",IF(OR(AND(K41="Completed",K42="Incomplete"),AND(K41="Incomplete",K42="Completed")),"Review",IF(OR(AND(K41="Incomplete",K42="Untraceable"),AND(K41="Untraceable",K42="Incomplete")),"Untraceable",IF(AND(NOT(OR(H41="Ø",H41="")),NOT(OR(H42="Ø",H42="")),J41=""),"In Progress",IF(AND(K41="Untraceable",K42="Untraceable"),"Untraceable",IF(AND(NOT(OR(H41="Ø",H41="")),NOT(OR(H42="Ø",H42="")),NOT(OR(J41="Ø",J41="",J41="Split",J41="Needs to be Split"))),"Completed",IF(AND(K41="Incomplete",K42="Incomplete"),"Incomplete",IF(AND(K41="Other",K42="Other"),"Review",IF(AND(K41="Untraceable",K42=""),"Untraceable","")))))))))))))))))))))))))</f>
        <v>Untraceable</v>
      </c>
      <c r="M41" s="107" t="str">
        <f>IF(OR(L41="Untraceable",L41="Incomplete"),"Ignore",IF(OR(L41="Incomplete",L41="Completed"),"Waiting",IF(OR(L41="Waiting",L41="In Progress",L41="Review",L41="Other"),"HOLD","")))</f>
        <v>Ignore</v>
      </c>
      <c r="N41" s="4" t="s">
        <v>2640</v>
      </c>
      <c r="O41" s="111" t="str">
        <f>IF(OR(L41="Untraceable",L41="Incomplete"),"No",IF(L41="Completed","In Progress",""))</f>
        <v>No</v>
      </c>
      <c r="P41" s="107"/>
    </row>
    <row r="42" spans="1:16">
      <c r="A42" s="107"/>
      <c r="B42" s="107"/>
      <c r="C42" s="107"/>
      <c r="D42" s="81" t="str">
        <f>IF(AND(NOT(A41=""),NOT(K41="Untraceable")),"???","")</f>
        <v/>
      </c>
      <c r="E42" s="81"/>
      <c r="F42" s="7" t="str">
        <f>IF(AND(D42="Amina",OR(E42="Manual",E42="Assisted Manual")),A41&amp;"_AZ",IF(AND(D42="Amina",OR(E42="De-Novo Merge",E42="Assisted Merge")),A41&amp;"_SA_AZ",IF(AND(D42="Mashtura",OR(E42="Manual",E42="Assisted Manual")),A41&amp;"_MH",IF(AND(D42="Mashtura",OR(E42="De-Novo Merge",E42="Assisted Merge")),A41&amp;"_SA_MH",IF(AND(D42="Perry",OR(E42="Manual",E42="Assisted Manual")),A41&amp;"_PB",IF(AND(D42="Perry",OR(E42="De-Novo Merge",E42="Assisted Merge")),A41&amp;"_SA_PB",IF(AND(D42="Gina",OR(E42="Manual",E42="Assisted Manual")),A41&amp;"_GB",IF(AND(D42="Gina",OR(E42="De-Novo Merge",E42="Assisted Merge")),A41&amp;"_SA_GB",IF(AND(D42="Cameron",OR(E42="Manual",E42="Assisted Manual")),A41&amp;"_CA",IF(AND(D42="Cameron",OR(E42="De-Novo Merge",E42="Assisted Merge")),A41&amp;"_SA_CA",IF(AND(D42="Bruno",OR(E42="Manual",E42="Assisted Manual")),A41&amp;"_BD",IF(AND(D42="Bruno",OR(E42="De-Novo Merge",E42="Assisted Merge")),A41&amp;"_SA_BD",IF(AND(D42="Daniel",OR(E42="Manual",E42="Assisted Manual")),A41&amp;"_DR",IF(AND(D42="Daniel",OR(E42="De-Novo Merge",E42="Assisted Merge")),A41&amp;"_SA_DR",IF(AND(D42="Monet",OR(E42="Manual",E42="Assisted Manual")),A41&amp;"_MW",IF(AND(D42="Monet",OR(E42="De-Novo Merge",E42="Assisted Merge")),A41&amp;"_SA_MW",""))))))))))))))))</f>
        <v/>
      </c>
      <c r="G42" s="85"/>
      <c r="H42" s="85"/>
      <c r="I42" s="69"/>
      <c r="J42" s="107"/>
      <c r="K42" s="81" t="str">
        <f>IF(AND(NOT(OR(G42="",G42="Ø")),H42=""),"In Progress",IF(AND(NOT(OR(H42="Ø",H42="")),NOT(OR(G42="Ø",G42=""))),"Completed",IF(AND(NOT(A41=""),NOT(OR(D42="",D42="???")),G42=""),"Waiting",IF(D42="???","Waiting",""))))</f>
        <v/>
      </c>
      <c r="L42" s="107"/>
      <c r="M42" s="107"/>
      <c r="N42" s="4"/>
      <c r="O42" s="111"/>
      <c r="P42" s="107"/>
    </row>
    <row r="43" spans="1:16">
      <c r="A43" s="107" t="s">
        <v>2641</v>
      </c>
      <c r="B43" s="109" t="s">
        <v>2642</v>
      </c>
      <c r="C43" s="107"/>
      <c r="D43" s="81" t="s">
        <v>27</v>
      </c>
      <c r="E43" s="81" t="s">
        <v>24</v>
      </c>
      <c r="F43" s="7" t="str">
        <f>IF(AND(D43="Amina",OR(E43="Manual",E43="Assisted Manual")),A43&amp;"_AZ",IF(AND(D43="Amina",OR(E43="De-Novo Merge",E43="Assisted Merge")),A43&amp;"_SA_AZ",IF(AND(D43="Mashtura",OR(E43="Manual",E43="Assisted Manual")),A43&amp;"_MH",IF(AND(D43="Mashtura",OR(E43="De-Novo Merge",E43="Assisted Merge")),A43&amp;"_SA_MH",IF(AND(D43="Perry",OR(E43="Manual",E43="Assisted Manual")),A43&amp;"_PB",IF(AND(D43="Perry",OR(E43="De-Novo Merge",E43="Assisted Merge")),A43&amp;"_SA_PB",IF(AND(D43="Gina",OR(E43="Manual",E43="Assisted Manual")),A43&amp;"_GB",IF(AND(D43="Gina",OR(E43="De-Novo Merge",E43="Assisted Merge")),A43&amp;"_SA_GB",IF(AND(D43="Cameron",OR(E43="Manual",E43="Assisted Manual")),A43&amp;"_CA",IF(AND(D43="Cameron",OR(E43="De-Novo Merge",E43="Assisted Merge")),A43&amp;"_SA_CA",IF(AND(D43="Bruno",OR(E43="Manual",E43="Assisted Manual")),A43&amp;"_BD",IF(AND(D43="Bruno",OR(E43="De-Novo Merge",E43="Assisted Merge")),A43&amp;"_SA_BD",IF(AND(D43="Daniel",OR(E43="Manual",E43="Assisted Manual")),A43&amp;"_DR",IF(AND(D43="Daniel",OR(E43="De-Novo Merge",E43="Assisted Merge")),A43&amp;"_SA_DR",IF(AND(D43="Monet",OR(E43="Manual",E43="Assisted Manual")),A43&amp;"_MW",IF(AND(D43="Monet",OR(E43="De-Novo Merge",E43="Assisted Merge")),A43&amp;"_SA_MW",""))))))))))))))))</f>
        <v>2017-09-11_G-021_GB</v>
      </c>
      <c r="G43" s="85">
        <v>43018</v>
      </c>
      <c r="H43" s="85">
        <v>43019</v>
      </c>
      <c r="I43" s="69" t="s">
        <v>2643</v>
      </c>
      <c r="J43" s="106">
        <v>43020</v>
      </c>
      <c r="K43" s="81" t="str">
        <f>IF(AND(NOT(OR(G43="",G43="Ø")),H43=""),"In Progress",IF(AND(NOT(OR(H43="Ø",H43="")),NOT(OR(G43="Ø",G43=""))),"Completed",IF(AND(NOT(A43=""),NOT(OR(D43="",D43="???")),G43=""),"Waiting",IF(D43="???","Waiting",""))))</f>
        <v>Completed</v>
      </c>
      <c r="L43" s="107" t="str">
        <f>IF(AND(NOT(OR(H43="Ø",H43="")),J43="Split"),"In Progress",IF(AND(NOT(OR(H43="Ø",H43="")),J43="Needs to be Split"),"Waiting",IF(AND(K43="Review",K44="Review"),"Review",IF(OR(AND(K43="Review",K44="Incomplete"),AND(K43="Incomplete",K44="Review")),"Review",IF(OR(AND(K43="Untraceable",K44="Review"),AND(K43="Review",K44="Untraceable")),"Review",IF(OR(AND(K43="Review",K44="Completed"),AND(K43="Completed",K44="Review")),"Review",IF(OR(AND(K43="Other",K44="Review"),AND(K43="Review",K44="Other")),"Review",IF(OR(AND(K43="Other",K44="Incomplete"),AND(K43="Incomplete",K44="Other")),"Review",IF(OR(AND(K43="Other",K44="Untraceable"),AND(K43="Untraceable",K44="Other")),"Review",IF(OR(AND(K43="Other",K44="Completed"),AND(K43="Completed",K44="Other")),"Review",IF(AND(K43="Waiting",K44="Waiting"),"Waiting",IF(OR(AND(K43="Review",K44="Waiting"),AND(K43="Waiting",K44="Review")),"Waiting",IF(OR(AND(K43="Other",K44="Waiting"),AND(K43="Waiting",K44="Other")),"Waiting",IF(OR(AND(K43="Incomplete",K44="Waiting"),AND(K43="Waiting",K44="Incomplete")),"Waiting",IF(OR(AND(K43="Completed",K44="Waiting"),AND(K43="Waiting",K44="Completed")),"Waiting",IF(OR(K43="In Progress",K44="In Progress"),"In Progress",IF(OR(AND(K43="Completed",K44="Untraceable"),AND(K43="Untraceable",K44="Completed")),"Review",IF(OR(AND(K43="Completed",K44="Incomplete"),AND(K43="Incomplete",K44="Completed")),"Review",IF(OR(AND(K43="Incomplete",K44="Untraceable"),AND(K43="Untraceable",K44="Incomplete")),"Untraceable",IF(AND(NOT(OR(H43="Ø",H43="")),NOT(OR(H44="Ø",H44="")),J43=""),"In Progress",IF(AND(K43="Untraceable",K44="Untraceable"),"Untraceable",IF(AND(NOT(OR(H43="Ø",H43="")),NOT(OR(H44="Ø",H44="")),NOT(OR(J43="Ø",J43="",J43="Split",J43="Needs to be Split"))),"Completed",IF(AND(K43="Incomplete",K44="Incomplete"),"Incomplete",IF(AND(K43="Other",K44="Other"),"Review",IF(AND(K43="Untraceable",K44=""),"Untraceable","")))))))))))))))))))))))))</f>
        <v>Completed</v>
      </c>
      <c r="M43" s="107" t="s">
        <v>0</v>
      </c>
      <c r="N43" s="4"/>
      <c r="O43" s="111" t="s">
        <v>25</v>
      </c>
      <c r="P43" s="107" t="s">
        <v>2644</v>
      </c>
    </row>
    <row r="44" spans="1:16">
      <c r="A44" s="107"/>
      <c r="B44" s="107"/>
      <c r="C44" s="107"/>
      <c r="D44" s="81" t="s">
        <v>2404</v>
      </c>
      <c r="E44" s="81" t="s">
        <v>24</v>
      </c>
      <c r="F44" s="7" t="str">
        <f>IF(AND(D44="Amina",OR(E44="Manual",E44="Assisted Manual")),A43&amp;"_AZ",IF(AND(D44="Amina",OR(E44="De-Novo Merge",E44="Assisted Merge")),A43&amp;"_SA_AZ",IF(AND(D44="Mashtura",OR(E44="Manual",E44="Assisted Manual")),A43&amp;"_MH",IF(AND(D44="Mashtura",OR(E44="De-Novo Merge",E44="Assisted Merge")),A43&amp;"_SA_MH",IF(AND(D44="Perry",OR(E44="Manual",E44="Assisted Manual")),A43&amp;"_PB",IF(AND(D44="Perry",OR(E44="De-Novo Merge",E44="Assisted Merge")),A43&amp;"_SA_PB",IF(AND(D44="Gina",OR(E44="Manual",E44="Assisted Manual")),A43&amp;"_GB",IF(AND(D44="Gina",OR(E44="De-Novo Merge",E44="Assisted Merge")),A43&amp;"_SA_GB",IF(AND(D44="Cameron",OR(E44="Manual",E44="Assisted Manual")),A43&amp;"_CA",IF(AND(D44="Cameron",OR(E44="De-Novo Merge",E44="Assisted Merge")),A43&amp;"_SA_CA",IF(AND(D44="Bruno",OR(E44="Manual",E44="Assisted Manual")),A43&amp;"_BD",IF(AND(D44="Bruno",OR(E44="De-Novo Merge",E44="Assisted Merge")),A43&amp;"_SA_BD",IF(AND(D44="Daniel",OR(E44="Manual",E44="Assisted Manual")),A43&amp;"_DR",IF(AND(D44="Daniel",OR(E44="De-Novo Merge",E44="Assisted Merge")),A43&amp;"_SA_DR",IF(AND(D44="Monet",OR(E44="Manual",E44="Assisted Manual")),A43&amp;"_MW",IF(AND(D44="Monet",OR(E44="De-Novo Merge",E44="Assisted Merge")),A43&amp;"_SA_MW",""))))))))))))))))</f>
        <v>2017-09-11_G-021_MH</v>
      </c>
      <c r="G44" s="85">
        <v>43019</v>
      </c>
      <c r="H44" s="85">
        <v>43020</v>
      </c>
      <c r="I44" s="69" t="s">
        <v>2484</v>
      </c>
      <c r="J44" s="107"/>
      <c r="K44" s="81" t="str">
        <f>IF(AND(NOT(OR(G44="",G44="Ø")),H44=""),"In Progress",IF(AND(NOT(OR(H44="Ø",H44="")),NOT(OR(G44="Ø",G44=""))),"Completed",IF(AND(NOT(A43=""),NOT(OR(D44="",D44="???")),G44=""),"Waiting",IF(D44="???","Waiting",""))))</f>
        <v>Completed</v>
      </c>
      <c r="L44" s="107"/>
      <c r="M44" s="107"/>
      <c r="N44" s="4"/>
      <c r="O44" s="111"/>
      <c r="P44" s="107"/>
    </row>
    <row r="45" spans="1:16">
      <c r="A45" s="107" t="s">
        <v>2645</v>
      </c>
      <c r="B45" s="109" t="s">
        <v>2646</v>
      </c>
      <c r="C45" s="107"/>
      <c r="D45" s="81" t="s">
        <v>161</v>
      </c>
      <c r="E45" s="81" t="s">
        <v>24</v>
      </c>
      <c r="F45" s="7" t="str">
        <f>IF(AND(D45="Amina",OR(E45="Manual",E45="Assisted Manual")),A45&amp;"_AZ",IF(AND(D45="Amina",OR(E45="De-Novo Merge",E45="Assisted Merge")),A45&amp;"_SA_AZ",IF(AND(D45="Mashtura",OR(E45="Manual",E45="Assisted Manual")),A45&amp;"_MH",IF(AND(D45="Mashtura",OR(E45="De-Novo Merge",E45="Assisted Merge")),A45&amp;"_SA_MH",IF(AND(D45="Perry",OR(E45="Manual",E45="Assisted Manual")),A45&amp;"_PB",IF(AND(D45="Perry",OR(E45="De-Novo Merge",E45="Assisted Merge")),A45&amp;"_SA_PB",IF(AND(D45="Gina",OR(E45="Manual",E45="Assisted Manual")),A45&amp;"_GB",IF(AND(D45="Gina",OR(E45="De-Novo Merge",E45="Assisted Merge")),A45&amp;"_SA_GB",IF(AND(D45="Cameron",OR(E45="Manual",E45="Assisted Manual")),A45&amp;"_CA",IF(AND(D45="Cameron",OR(E45="De-Novo Merge",E45="Assisted Merge")),A45&amp;"_SA_CA",IF(AND(D45="Bruno",OR(E45="Manual",E45="Assisted Manual")),A45&amp;"_BD",IF(AND(D45="Bruno",OR(E45="De-Novo Merge",E45="Assisted Merge")),A45&amp;"_SA_BD",IF(AND(D45="Daniel",OR(E45="Manual",E45="Assisted Manual")),A45&amp;"_DR",IF(AND(D45="Daniel",OR(E45="De-Novo Merge",E45="Assisted Merge")),A45&amp;"_SA_DR",IF(AND(D45="Monet",OR(E45="Manual",E45="Assisted Manual")),A45&amp;"_MW",IF(AND(D45="Monet",OR(E45="De-Novo Merge",E45="Assisted Merge")),A45&amp;"_SA_MW",""))))))))))))))))</f>
        <v>2017-09-11_G-022_BD</v>
      </c>
      <c r="G45" s="85">
        <v>43018</v>
      </c>
      <c r="H45" s="85" t="s">
        <v>51</v>
      </c>
      <c r="I45" s="70"/>
      <c r="J45" s="107" t="str">
        <f>IF(AND(NOT(OR(H45="",H45="Ø")),NOT(OR(H46="",H46="Ø"))),"Needs to be Split","")</f>
        <v/>
      </c>
      <c r="K45" s="81" t="s">
        <v>2</v>
      </c>
      <c r="L45" s="107" t="s">
        <v>2</v>
      </c>
      <c r="M45" s="107" t="str">
        <f>IF(OR(L45="Untraceable",L45="Incomplete"),"Ignore",IF(OR(L45="Incomplete",L45="Completed"),"Waiting",IF(OR(L45="Waiting",L45="In Progress",L45="Review",L45="Other"),"HOLD","")))</f>
        <v>Ignore</v>
      </c>
      <c r="N45" s="4" t="s">
        <v>2630</v>
      </c>
      <c r="O45" s="111" t="str">
        <f>IF(OR(L45="Untraceable",L45="Incomplete"),"No",IF(L45="Completed","In Progress",""))</f>
        <v>No</v>
      </c>
      <c r="P45" s="107"/>
    </row>
    <row r="46" spans="1:16">
      <c r="A46" s="107"/>
      <c r="B46" s="107"/>
      <c r="C46" s="107"/>
      <c r="D46" s="81"/>
      <c r="E46" s="81"/>
      <c r="F46" s="7" t="str">
        <f>IF(AND(D46="Amina",OR(E46="Manual",E46="Assisted Manual")),A45&amp;"_AZ",IF(AND(D46="Amina",OR(E46="De-Novo Merge",E46="Assisted Merge")),A45&amp;"_SA_AZ",IF(AND(D46="Mashtura",OR(E46="Manual",E46="Assisted Manual")),A45&amp;"_MH",IF(AND(D46="Mashtura",OR(E46="De-Novo Merge",E46="Assisted Merge")),A45&amp;"_SA_MH",IF(AND(D46="Perry",OR(E46="Manual",E46="Assisted Manual")),A45&amp;"_PB",IF(AND(D46="Perry",OR(E46="De-Novo Merge",E46="Assisted Merge")),A45&amp;"_SA_PB",IF(AND(D46="Gina",OR(E46="Manual",E46="Assisted Manual")),A45&amp;"_GB",IF(AND(D46="Gina",OR(E46="De-Novo Merge",E46="Assisted Merge")),A45&amp;"_SA_GB",IF(AND(D46="Cameron",OR(E46="Manual",E46="Assisted Manual")),A45&amp;"_CA",IF(AND(D46="Cameron",OR(E46="De-Novo Merge",E46="Assisted Merge")),A45&amp;"_SA_CA",IF(AND(D46="Bruno",OR(E46="Manual",E46="Assisted Manual")),A45&amp;"_BD",IF(AND(D46="Bruno",OR(E46="De-Novo Merge",E46="Assisted Merge")),A45&amp;"_SA_BD",IF(AND(D46="Daniel",OR(E46="Manual",E46="Assisted Manual")),A45&amp;"_DR",IF(AND(D46="Daniel",OR(E46="De-Novo Merge",E46="Assisted Merge")),A45&amp;"_SA_DR",IF(AND(D46="Monet",OR(E46="Manual",E46="Assisted Manual")),A45&amp;"_MW",IF(AND(D46="Monet",OR(E46="De-Novo Merge",E46="Assisted Merge")),A45&amp;"_SA_MW",""))))))))))))))))</f>
        <v/>
      </c>
      <c r="G46" s="85"/>
      <c r="H46" s="85"/>
      <c r="I46" s="69"/>
      <c r="J46" s="107"/>
      <c r="K46" s="81"/>
      <c r="L46" s="107"/>
      <c r="M46" s="107"/>
      <c r="N46" s="4"/>
      <c r="O46" s="111"/>
      <c r="P46" s="107"/>
    </row>
    <row r="47" spans="1:16">
      <c r="A47" s="107" t="s">
        <v>2647</v>
      </c>
      <c r="B47" s="109" t="s">
        <v>2648</v>
      </c>
      <c r="C47" s="107"/>
      <c r="D47" s="81" t="s">
        <v>161</v>
      </c>
      <c r="E47" s="81" t="s">
        <v>24</v>
      </c>
      <c r="F47" s="7" t="str">
        <f>IF(AND(D47="Amina",OR(E47="Manual",E47="Assisted Manual")),A47&amp;"_AZ",IF(AND(D47="Amina",OR(E47="De-Novo Merge",E47="Assisted Merge")),A47&amp;"_SA_AZ",IF(AND(D47="Mashtura",OR(E47="Manual",E47="Assisted Manual")),A47&amp;"_MH",IF(AND(D47="Mashtura",OR(E47="De-Novo Merge",E47="Assisted Merge")),A47&amp;"_SA_MH",IF(AND(D47="Perry",OR(E47="Manual",E47="Assisted Manual")),A47&amp;"_PB",IF(AND(D47="Perry",OR(E47="De-Novo Merge",E47="Assisted Merge")),A47&amp;"_SA_PB",IF(AND(D47="Gina",OR(E47="Manual",E47="Assisted Manual")),A47&amp;"_GB",IF(AND(D47="Gina",OR(E47="De-Novo Merge",E47="Assisted Merge")),A47&amp;"_SA_GB",IF(AND(D47="Cameron",OR(E47="Manual",E47="Assisted Manual")),A47&amp;"_CA",IF(AND(D47="Cameron",OR(E47="De-Novo Merge",E47="Assisted Merge")),A47&amp;"_SA_CA",IF(AND(D47="Bruno",OR(E47="Manual",E47="Assisted Manual")),A47&amp;"_BD",IF(AND(D47="Bruno",OR(E47="De-Novo Merge",E47="Assisted Merge")),A47&amp;"_SA_BD",IF(AND(D47="Daniel",OR(E47="Manual",E47="Assisted Manual")),A47&amp;"_DR",IF(AND(D47="Daniel",OR(E47="De-Novo Merge",E47="Assisted Merge")),A47&amp;"_SA_DR",IF(AND(D47="Monet",OR(E47="Manual",E47="Assisted Manual")),A47&amp;"_MW",IF(AND(D47="Monet",OR(E47="De-Novo Merge",E47="Assisted Merge")),A47&amp;"_SA_MW",""))))))))))))))))</f>
        <v>2017-09-11_G-023_BD</v>
      </c>
      <c r="G47" s="85">
        <v>43018</v>
      </c>
      <c r="H47" s="85" t="s">
        <v>51</v>
      </c>
      <c r="I47" s="70"/>
      <c r="J47" s="107" t="str">
        <f>IF(AND(NOT(OR(H47="",H47="Ø")),NOT(OR(H48="",H48="Ø"))),"Needs to be Split","")</f>
        <v/>
      </c>
      <c r="K47" s="81" t="s">
        <v>1</v>
      </c>
      <c r="L47" s="107" t="str">
        <f>IF(AND(NOT(OR(H47="Ø",H47="")),J47="Split"),"In Progress",IF(AND(NOT(OR(H47="Ø",H47="")),J47="Needs to be Split"),"Waiting",IF(AND(K47="Review",K48="Review"),"Review",IF(OR(AND(K47="Review",K48="Incomplete"),AND(K47="Incomplete",K48="Review")),"Review",IF(OR(AND(K47="Untraceable",K48="Review"),AND(K47="Review",K48="Untraceable")),"Review",IF(OR(AND(K47="Review",K48="Completed"),AND(K47="Completed",K48="Review")),"Review",IF(OR(AND(K47="Other",K48="Review"),AND(K47="Review",K48="Other")),"Review",IF(OR(AND(K47="Other",K48="Incomplete"),AND(K47="Incomplete",K48="Other")),"Review",IF(OR(AND(K47="Other",K48="Untraceable"),AND(K47="Untraceable",K48="Other")),"Review",IF(OR(AND(K47="Other",K48="Completed"),AND(K47="Completed",K48="Other")),"Review",IF(AND(K47="Waiting",K48="Waiting"),"Waiting",IF(OR(AND(K47="Review",K48="Waiting"),AND(K47="Waiting",K48="Review")),"Waiting",IF(OR(AND(K47="Other",K48="Waiting"),AND(K47="Waiting",K48="Other")),"Waiting",IF(OR(AND(K47="Incomplete",K48="Waiting"),AND(K47="Waiting",K48="Incomplete")),"Waiting",IF(OR(AND(K47="Completed",K48="Waiting"),AND(K47="Waiting",K48="Completed")),"Waiting",IF(OR(K47="In Progress",K48="In Progress"),"In Progress",IF(OR(AND(K47="Completed",K48="Untraceable"),AND(K47="Untraceable",K48="Completed")),"Review",IF(OR(AND(K47="Completed",K48="Incomplete"),AND(K47="Incomplete",K48="Completed")),"Review",IF(OR(AND(K47="Incomplete",K48="Untraceable"),AND(K47="Untraceable",K48="Incomplete")),"Untraceable",IF(AND(NOT(OR(H47="Ø",H47="")),NOT(OR(H48="Ø",H48="")),J47=""),"In Progress",IF(AND(K47="Untraceable",K48="Untraceable"),"Untraceable",IF(AND(NOT(OR(H47="Ø",H47="")),NOT(OR(H48="Ø",H48="")),NOT(OR(J47="Ø",J47="",J47="Split",J47="Needs to be Split"))),"Completed",IF(AND(K47="Incomplete",K48="Incomplete"),"Incomplete",IF(AND(K47="Other",K48="Other"),"Review",IF(AND(K47="Untraceable",K48=""),"Untraceable","")))))))))))))))))))))))))</f>
        <v>Untraceable</v>
      </c>
      <c r="M47" s="107" t="str">
        <f>IF(OR(L47="Untraceable",L47="Incomplete"),"Ignore",IF(OR(L47="Incomplete",L47="Completed"),"Waiting",IF(OR(L47="Waiting",L47="In Progress",L47="Review",L47="Other"),"HOLD","")))</f>
        <v>Ignore</v>
      </c>
      <c r="N47" s="4" t="s">
        <v>2649</v>
      </c>
      <c r="O47" s="111" t="str">
        <f>IF(OR(L47="Untraceable",L47="Incomplete"),"No",IF(L47="Completed","In Progress",""))</f>
        <v>No</v>
      </c>
      <c r="P47" s="107"/>
    </row>
    <row r="48" spans="1:16">
      <c r="A48" s="107"/>
      <c r="B48" s="107"/>
      <c r="C48" s="107"/>
      <c r="D48" s="81" t="str">
        <f>IF(AND(NOT(A47=""),NOT(K47="Untraceable")),"???","")</f>
        <v/>
      </c>
      <c r="E48" s="81"/>
      <c r="F48" s="7" t="str">
        <f>IF(AND(D48="Amina",OR(E48="Manual",E48="Assisted Manual")),A47&amp;"_AZ",IF(AND(D48="Amina",OR(E48="De-Novo Merge",E48="Assisted Merge")),A47&amp;"_SA_AZ",IF(AND(D48="Mashtura",OR(E48="Manual",E48="Assisted Manual")),A47&amp;"_MH",IF(AND(D48="Mashtura",OR(E48="De-Novo Merge",E48="Assisted Merge")),A47&amp;"_SA_MH",IF(AND(D48="Perry",OR(E48="Manual",E48="Assisted Manual")),A47&amp;"_PB",IF(AND(D48="Perry",OR(E48="De-Novo Merge",E48="Assisted Merge")),A47&amp;"_SA_PB",IF(AND(D48="Gina",OR(E48="Manual",E48="Assisted Manual")),A47&amp;"_GB",IF(AND(D48="Gina",OR(E48="De-Novo Merge",E48="Assisted Merge")),A47&amp;"_SA_GB",IF(AND(D48="Cameron",OR(E48="Manual",E48="Assisted Manual")),A47&amp;"_CA",IF(AND(D48="Cameron",OR(E48="De-Novo Merge",E48="Assisted Merge")),A47&amp;"_SA_CA",IF(AND(D48="Bruno",OR(E48="Manual",E48="Assisted Manual")),A47&amp;"_BD",IF(AND(D48="Bruno",OR(E48="De-Novo Merge",E48="Assisted Merge")),A47&amp;"_SA_BD",IF(AND(D48="Daniel",OR(E48="Manual",E48="Assisted Manual")),A47&amp;"_DR",IF(AND(D48="Daniel",OR(E48="De-Novo Merge",E48="Assisted Merge")),A47&amp;"_SA_DR",IF(AND(D48="Monet",OR(E48="Manual",E48="Assisted Manual")),A47&amp;"_MW",IF(AND(D48="Monet",OR(E48="De-Novo Merge",E48="Assisted Merge")),A47&amp;"_SA_MW",""))))))))))))))))</f>
        <v/>
      </c>
      <c r="G48" s="85"/>
      <c r="H48" s="85"/>
      <c r="I48" s="69"/>
      <c r="J48" s="107"/>
      <c r="K48" s="81" t="str">
        <f>IF(AND(NOT(OR(G48="",G48="Ø")),H48=""),"In Progress",IF(AND(NOT(OR(H48="Ø",H48="")),NOT(OR(G48="Ø",G48=""))),"Completed",IF(AND(NOT(A47=""),NOT(OR(D48="",D48="???")),G48=""),"Waiting",IF(D48="???","Waiting",""))))</f>
        <v/>
      </c>
      <c r="L48" s="107"/>
      <c r="M48" s="107"/>
      <c r="N48" s="4"/>
      <c r="O48" s="111"/>
      <c r="P48" s="107"/>
    </row>
    <row r="49" spans="1:16">
      <c r="A49" s="107" t="s">
        <v>2650</v>
      </c>
      <c r="B49" s="109" t="s">
        <v>2651</v>
      </c>
      <c r="C49" s="107"/>
      <c r="D49" s="81" t="s">
        <v>187</v>
      </c>
      <c r="E49" s="81" t="s">
        <v>24</v>
      </c>
      <c r="F49" s="7" t="str">
        <f>IF(AND(D49="Amina",OR(E49="Manual",E49="Assisted Manual")),A49&amp;"_AZ",IF(AND(D49="Amina",OR(E49="De-Novo Merge",E49="Assisted Merge")),A49&amp;"_SA_AZ",IF(AND(D49="Mashtura",OR(E49="Manual",E49="Assisted Manual")),A49&amp;"_MH",IF(AND(D49="Mashtura",OR(E49="De-Novo Merge",E49="Assisted Merge")),A49&amp;"_SA_MH",IF(AND(D49="Perry",OR(E49="Manual",E49="Assisted Manual")),A49&amp;"_PB",IF(AND(D49="Perry",OR(E49="De-Novo Merge",E49="Assisted Merge")),A49&amp;"_SA_PB",IF(AND(D49="Gina",OR(E49="Manual",E49="Assisted Manual")),A49&amp;"_GB",IF(AND(D49="Gina",OR(E49="De-Novo Merge",E49="Assisted Merge")),A49&amp;"_SA_GB",IF(AND(D49="Cameron",OR(E49="Manual",E49="Assisted Manual")),A49&amp;"_CA",IF(AND(D49="Cameron",OR(E49="De-Novo Merge",E49="Assisted Merge")),A49&amp;"_SA_CA",IF(AND(D49="Bruno",OR(E49="Manual",E49="Assisted Manual")),A49&amp;"_BD",IF(AND(D49="Bruno",OR(E49="De-Novo Merge",E49="Assisted Merge")),A49&amp;"_SA_BD",IF(AND(D49="Daniel",OR(E49="Manual",E49="Assisted Manual")),A49&amp;"_DR",IF(AND(D49="Daniel",OR(E49="De-Novo Merge",E49="Assisted Merge")),A49&amp;"_SA_DR",IF(AND(D49="Monet",OR(E49="Manual",E49="Assisted Manual")),A49&amp;"_MW",IF(AND(D49="Monet",OR(E49="De-Novo Merge",E49="Assisted Merge")),A49&amp;"_SA_MW",""))))))))))))))))</f>
        <v>2017-09-11_G-024_MW</v>
      </c>
      <c r="G49" s="85">
        <v>43019</v>
      </c>
      <c r="H49" s="85">
        <v>43019</v>
      </c>
      <c r="I49" s="69"/>
      <c r="J49" s="106">
        <v>43026</v>
      </c>
      <c r="K49" s="81" t="str">
        <f>IF(AND(NOT(OR(G49="",G49="Ø")),H49=""),"In Progress",IF(AND(NOT(OR(H49="Ø",H49="")),NOT(OR(G49="Ø",G49=""))),"Completed",IF(AND(NOT(A49=""),NOT(OR(D49="",D49="???")),G49=""),"Waiting",IF(D49="???","Waiting",""))))</f>
        <v>Completed</v>
      </c>
      <c r="L49" s="107" t="str">
        <f>IF(AND(NOT(OR(H49="Ø",H49="")),J49="Split"),"In Progress",IF(AND(NOT(OR(H49="Ø",H49="")),J49="Needs to be Split"),"Waiting",IF(AND(K49="Review",K50="Review"),"Review",IF(OR(AND(K49="Review",K50="Incomplete"),AND(K49="Incomplete",K50="Review")),"Review",IF(OR(AND(K49="Untraceable",K50="Review"),AND(K49="Review",K50="Untraceable")),"Review",IF(OR(AND(K49="Review",K50="Completed"),AND(K49="Completed",K50="Review")),"Review",IF(OR(AND(K49="Other",K50="Review"),AND(K49="Review",K50="Other")),"Review",IF(OR(AND(K49="Other",K50="Incomplete"),AND(K49="Incomplete",K50="Other")),"Review",IF(OR(AND(K49="Other",K50="Untraceable"),AND(K49="Untraceable",K50="Other")),"Review",IF(OR(AND(K49="Other",K50="Completed"),AND(K49="Completed",K50="Other")),"Review",IF(AND(K49="Waiting",K50="Waiting"),"Waiting",IF(OR(AND(K49="Review",K50="Waiting"),AND(K49="Waiting",K50="Review")),"Waiting",IF(OR(AND(K49="Other",K50="Waiting"),AND(K49="Waiting",K50="Other")),"Waiting",IF(OR(AND(K49="Incomplete",K50="Waiting"),AND(K49="Waiting",K50="Incomplete")),"Waiting",IF(OR(AND(K49="Completed",K50="Waiting"),AND(K49="Waiting",K50="Completed")),"Waiting",IF(OR(K49="In Progress",K50="In Progress"),"In Progress",IF(OR(AND(K49="Completed",K50="Untraceable"),AND(K49="Untraceable",K50="Completed")),"Review",IF(OR(AND(K49="Completed",K50="Incomplete"),AND(K49="Incomplete",K50="Completed")),"Review",IF(OR(AND(K49="Incomplete",K50="Untraceable"),AND(K49="Untraceable",K50="Incomplete")),"Untraceable",IF(AND(NOT(OR(H49="Ø",H49="")),NOT(OR(H50="Ø",H50="")),J49=""),"In Progress",IF(AND(K49="Untraceable",K50="Untraceable"),"Untraceable",IF(AND(NOT(OR(H49="Ø",H49="")),NOT(OR(H50="Ø",H50="")),NOT(OR(J49="Ø",J49="",J49="Split",J49="Needs to be Split"))),"Completed",IF(AND(K49="Incomplete",K50="Incomplete"),"Incomplete",IF(AND(K49="Other",K50="Other"),"Review",IF(AND(K49="Untraceable",K50=""),"Untraceable","")))))))))))))))))))))))))</f>
        <v>Completed</v>
      </c>
      <c r="M49" s="107" t="s">
        <v>0</v>
      </c>
      <c r="N49" s="4"/>
      <c r="O49" s="111" t="s">
        <v>25</v>
      </c>
      <c r="P49" s="107" t="s">
        <v>2652</v>
      </c>
    </row>
    <row r="50" spans="1:16">
      <c r="A50" s="107"/>
      <c r="B50" s="107"/>
      <c r="C50" s="107"/>
      <c r="D50" s="81" t="s">
        <v>32</v>
      </c>
      <c r="E50" s="81" t="s">
        <v>24</v>
      </c>
      <c r="F50" s="7" t="str">
        <f>IF(AND(D50="Amina",OR(E50="Manual",E50="Assisted Manual")),A49&amp;"_AZ",IF(AND(D50="Amina",OR(E50="De-Novo Merge",E50="Assisted Merge")),A49&amp;"_SA_AZ",IF(AND(D50="Mashtura",OR(E50="Manual",E50="Assisted Manual")),A49&amp;"_MH",IF(AND(D50="Mashtura",OR(E50="De-Novo Merge",E50="Assisted Merge")),A49&amp;"_SA_MH",IF(AND(D50="Perry",OR(E50="Manual",E50="Assisted Manual")),A49&amp;"_PB",IF(AND(D50="Perry",OR(E50="De-Novo Merge",E50="Assisted Merge")),A49&amp;"_SA_PB",IF(AND(D50="Gina",OR(E50="Manual",E50="Assisted Manual")),A49&amp;"_GB",IF(AND(D50="Gina",OR(E50="De-Novo Merge",E50="Assisted Merge")),A49&amp;"_SA_GB",IF(AND(D50="Cameron",OR(E50="Manual",E50="Assisted Manual")),A49&amp;"_CA",IF(AND(D50="Cameron",OR(E50="De-Novo Merge",E50="Assisted Merge")),A49&amp;"_SA_CA",IF(AND(D50="Bruno",OR(E50="Manual",E50="Assisted Manual")),A49&amp;"_BD",IF(AND(D50="Bruno",OR(E50="De-Novo Merge",E50="Assisted Merge")),A49&amp;"_SA_BD",IF(AND(D50="Daniel",OR(E50="Manual",E50="Assisted Manual")),A49&amp;"_DR",IF(AND(D50="Daniel",OR(E50="De-Novo Merge",E50="Assisted Merge")),A49&amp;"_SA_DR",IF(AND(D50="Monet",OR(E50="Manual",E50="Assisted Manual")),A49&amp;"_MW",IF(AND(D50="Monet",OR(E50="De-Novo Merge",E50="Assisted Merge")),A49&amp;"_SA_MW",""))))))))))))))))</f>
        <v>2017-09-11_G-024_AZ</v>
      </c>
      <c r="G50" s="85">
        <v>43020</v>
      </c>
      <c r="H50" s="85">
        <v>43020</v>
      </c>
      <c r="I50" s="69"/>
      <c r="J50" s="107"/>
      <c r="K50" s="81" t="str">
        <f>IF(AND(NOT(OR(G50="",G50="Ø")),H50=""),"In Progress",IF(AND(NOT(OR(H50="Ø",H50="")),NOT(OR(G50="Ø",G50=""))),"Completed",IF(AND(NOT(A49=""),NOT(OR(D50="",D50="???")),G50=""),"Waiting",IF(D50="???","Waiting",""))))</f>
        <v>Completed</v>
      </c>
      <c r="L50" s="107"/>
      <c r="M50" s="107"/>
      <c r="N50" s="4"/>
      <c r="O50" s="111"/>
      <c r="P50" s="107"/>
    </row>
    <row r="51" spans="1:16">
      <c r="A51" s="107" t="s">
        <v>2653</v>
      </c>
      <c r="B51" s="109" t="s">
        <v>2654</v>
      </c>
      <c r="C51" s="107"/>
      <c r="D51" s="81" t="s">
        <v>161</v>
      </c>
      <c r="E51" s="81" t="s">
        <v>24</v>
      </c>
      <c r="F51" s="7" t="str">
        <f>IF(AND(D51="Amina",OR(E51="Manual",E51="Assisted Manual")),A51&amp;"_AZ",IF(AND(D51="Amina",OR(E51="De-Novo Merge",E51="Assisted Merge")),A51&amp;"_SA_AZ",IF(AND(D51="Mashtura",OR(E51="Manual",E51="Assisted Manual")),A51&amp;"_MH",IF(AND(D51="Mashtura",OR(E51="De-Novo Merge",E51="Assisted Merge")),A51&amp;"_SA_MH",IF(AND(D51="Perry",OR(E51="Manual",E51="Assisted Manual")),A51&amp;"_PB",IF(AND(D51="Perry",OR(E51="De-Novo Merge",E51="Assisted Merge")),A51&amp;"_SA_PB",IF(AND(D51="Gina",OR(E51="Manual",E51="Assisted Manual")),A51&amp;"_GB",IF(AND(D51="Gina",OR(E51="De-Novo Merge",E51="Assisted Merge")),A51&amp;"_SA_GB",IF(AND(D51="Cameron",OR(E51="Manual",E51="Assisted Manual")),A51&amp;"_CA",IF(AND(D51="Cameron",OR(E51="De-Novo Merge",E51="Assisted Merge")),A51&amp;"_SA_CA",IF(AND(D51="Bruno",OR(E51="Manual",E51="Assisted Manual")),A51&amp;"_BD",IF(AND(D51="Bruno",OR(E51="De-Novo Merge",E51="Assisted Merge")),A51&amp;"_SA_BD",IF(AND(D51="Daniel",OR(E51="Manual",E51="Assisted Manual")),A51&amp;"_DR",IF(AND(D51="Daniel",OR(E51="De-Novo Merge",E51="Assisted Merge")),A51&amp;"_SA_DR",IF(AND(D51="Monet",OR(E51="Manual",E51="Assisted Manual")),A51&amp;"_MW",IF(AND(D51="Monet",OR(E51="De-Novo Merge",E51="Assisted Merge")),A51&amp;"_SA_MW",""))))))))))))))))</f>
        <v>2017-09-11_G-025_BD</v>
      </c>
      <c r="G51" s="85">
        <v>43019</v>
      </c>
      <c r="H51" s="85">
        <v>43020</v>
      </c>
      <c r="I51" s="69" t="s">
        <v>2655</v>
      </c>
      <c r="J51" s="106">
        <v>43042</v>
      </c>
      <c r="K51" s="81" t="str">
        <f>IF(AND(NOT(OR(G51="",G51="Ø")),H51=""),"In Progress",IF(AND(NOT(OR(H51="Ø",H51="")),NOT(OR(G51="Ø",G51=""))),"Completed",IF(AND(NOT(A51=""),NOT(OR(D51="",D51="???")),G51=""),"Waiting",IF(D51="???","Waiting",""))))</f>
        <v>Completed</v>
      </c>
      <c r="L51" s="107" t="str">
        <f>IF(AND(NOT(OR(H51="Ø",H51="")),J51="Split"),"In Progress",IF(AND(NOT(OR(H51="Ø",H51="")),J51="Needs to be Split"),"Waiting",IF(AND(K51="Review",K52="Review"),"Review",IF(OR(AND(K51="Review",K52="Incomplete"),AND(K51="Incomplete",K52="Review")),"Review",IF(OR(AND(K51="Untraceable",K52="Review"),AND(K51="Review",K52="Untraceable")),"Review",IF(OR(AND(K51="Review",K52="Completed"),AND(K51="Completed",K52="Review")),"Review",IF(OR(AND(K51="Other",K52="Review"),AND(K51="Review",K52="Other")),"Review",IF(OR(AND(K51="Other",K52="Incomplete"),AND(K51="Incomplete",K52="Other")),"Review",IF(OR(AND(K51="Other",K52="Untraceable"),AND(K51="Untraceable",K52="Other")),"Review",IF(OR(AND(K51="Other",K52="Completed"),AND(K51="Completed",K52="Other")),"Review",IF(AND(K51="Waiting",K52="Waiting"),"Waiting",IF(OR(AND(K51="Review",K52="Waiting"),AND(K51="Waiting",K52="Review")),"Waiting",IF(OR(AND(K51="Other",K52="Waiting"),AND(K51="Waiting",K52="Other")),"Waiting",IF(OR(AND(K51="Incomplete",K52="Waiting"),AND(K51="Waiting",K52="Incomplete")),"Waiting",IF(OR(AND(K51="Completed",K52="Waiting"),AND(K51="Waiting",K52="Completed")),"Waiting",IF(OR(K51="In Progress",K52="In Progress"),"In Progress",IF(OR(AND(K51="Completed",K52="Untraceable"),AND(K51="Untraceable",K52="Completed")),"Review",IF(OR(AND(K51="Completed",K52="Incomplete"),AND(K51="Incomplete",K52="Completed")),"Review",IF(OR(AND(K51="Incomplete",K52="Untraceable"),AND(K51="Untraceable",K52="Incomplete")),"Untraceable",IF(AND(NOT(OR(H51="Ø",H51="")),NOT(OR(H52="Ø",H52="")),J51=""),"In Progress",IF(AND(K51="Untraceable",K52="Untraceable"),"Untraceable",IF(AND(NOT(OR(H51="Ø",H51="")),NOT(OR(H52="Ø",H52="")),NOT(OR(J51="Ø",J51="",J51="Split",J51="Needs to be Split"))),"Completed",IF(AND(K51="Incomplete",K52="Incomplete"),"Incomplete",IF(AND(K51="Other",K52="Other"),"Review",IF(AND(K51="Untraceable",K52=""),"Untraceable","")))))))))))))))))))))))))</f>
        <v>Completed</v>
      </c>
      <c r="M51" s="107" t="s">
        <v>0</v>
      </c>
      <c r="N51" s="4" t="s">
        <v>2656</v>
      </c>
      <c r="O51" s="111" t="s">
        <v>25</v>
      </c>
      <c r="P51" s="107" t="s">
        <v>2657</v>
      </c>
    </row>
    <row r="52" spans="1:16">
      <c r="A52" s="107"/>
      <c r="B52" s="107"/>
      <c r="C52" s="107"/>
      <c r="D52" s="81" t="s">
        <v>2404</v>
      </c>
      <c r="E52" s="81" t="s">
        <v>1731</v>
      </c>
      <c r="F52" s="7" t="str">
        <f>IF(AND(D52="Amina",OR(E52="Manual",E52="Assisted Manual")),A51&amp;"_AZ",IF(AND(D52="Amina",OR(E52="De-Novo Merge",E52="Assisted Merge")),A51&amp;"_SA_AZ",IF(AND(D52="Mashtura",OR(E52="Manual",E52="Assisted Manual")),A51&amp;"_MH",IF(AND(D52="Mashtura",OR(E52="De-Novo Merge",E52="Assisted Merge")),A51&amp;"_SA_MH",IF(AND(D52="Perry",OR(E52="Manual",E52="Assisted Manual")),A51&amp;"_PB",IF(AND(D52="Perry",OR(E52="De-Novo Merge",E52="Assisted Merge")),A51&amp;"_SA_PB",IF(AND(D52="Gina",OR(E52="Manual",E52="Assisted Manual")),A51&amp;"_GB",IF(AND(D52="Gina",OR(E52="De-Novo Merge",E52="Assisted Merge")),A51&amp;"_SA_GB",IF(AND(D52="Cameron",OR(E52="Manual",E52="Assisted Manual")),A51&amp;"_CA",IF(AND(D52="Cameron",OR(E52="De-Novo Merge",E52="Assisted Merge")),A51&amp;"_SA_CA",IF(AND(D52="Bruno",OR(E52="Manual",E52="Assisted Manual")),A51&amp;"_BD",IF(AND(D52="Bruno",OR(E52="De-Novo Merge",E52="Assisted Merge")),A51&amp;"_SA_BD",IF(AND(D52="Daniel",OR(E52="Manual",E52="Assisted Manual")),A51&amp;"_DR",IF(AND(D52="Daniel",OR(E52="De-Novo Merge",E52="Assisted Merge")),A51&amp;"_SA_DR",IF(AND(D52="Monet",OR(E52="Manual",E52="Assisted Manual")),A51&amp;"_MW",IF(AND(D52="Monet",OR(E52="De-Novo Merge",E52="Assisted Merge")),A51&amp;"_SA_MW",""))))))))))))))))</f>
        <v>2017-09-11_G-025_MH</v>
      </c>
      <c r="G52" s="85">
        <v>43026</v>
      </c>
      <c r="H52" s="85">
        <v>43027</v>
      </c>
      <c r="I52" s="69">
        <v>6</v>
      </c>
      <c r="J52" s="107"/>
      <c r="K52" s="81" t="str">
        <f>IF(AND(NOT(OR(G52="",G52="Ø")),H52=""),"In Progress",IF(AND(NOT(OR(H52="Ø",H52="")),NOT(OR(G52="Ø",G52=""))),"Completed",IF(AND(NOT(A51=""),NOT(OR(D52="",D52="???")),G52=""),"Waiting",IF(D52="???","Waiting",""))))</f>
        <v>Completed</v>
      </c>
      <c r="L52" s="107"/>
      <c r="M52" s="107"/>
      <c r="N52" s="4"/>
      <c r="O52" s="111"/>
      <c r="P52" s="107"/>
    </row>
    <row r="53" spans="1:16">
      <c r="A53" s="107" t="s">
        <v>2658</v>
      </c>
      <c r="B53" s="109" t="s">
        <v>2659</v>
      </c>
      <c r="C53" s="107" t="s">
        <v>465</v>
      </c>
      <c r="D53" s="81" t="s">
        <v>27</v>
      </c>
      <c r="E53" s="81" t="s">
        <v>24</v>
      </c>
      <c r="F53" s="7" t="str">
        <f>IF(AND(D53="Amina",OR(E53="Manual",E53="Assisted Manual")),A53&amp;"_AZ",IF(AND(D53="Amina",OR(E53="De-Novo Merge",E53="Assisted Merge")),A53&amp;"_SA_AZ",IF(AND(D53="Mashtura",OR(E53="Manual",E53="Assisted Manual")),A53&amp;"_MH",IF(AND(D53="Mashtura",OR(E53="De-Novo Merge",E53="Assisted Merge")),A53&amp;"_SA_MH",IF(AND(D53="Perry",OR(E53="Manual",E53="Assisted Manual")),A53&amp;"_PB",IF(AND(D53="Perry",OR(E53="De-Novo Merge",E53="Assisted Merge")),A53&amp;"_SA_PB",IF(AND(D53="Gina",OR(E53="Manual",E53="Assisted Manual")),A53&amp;"_GB",IF(AND(D53="Gina",OR(E53="De-Novo Merge",E53="Assisted Merge")),A53&amp;"_SA_GB",IF(AND(D53="Cameron",OR(E53="Manual",E53="Assisted Manual")),A53&amp;"_CA",IF(AND(D53="Cameron",OR(E53="De-Novo Merge",E53="Assisted Merge")),A53&amp;"_SA_CA",IF(AND(D53="Bruno",OR(E53="Manual",E53="Assisted Manual")),A53&amp;"_BD",IF(AND(D53="Bruno",OR(E53="De-Novo Merge",E53="Assisted Merge")),A53&amp;"_SA_BD",IF(AND(D53="Daniel",OR(E53="Manual",E53="Assisted Manual")),A53&amp;"_DR",IF(AND(D53="Daniel",OR(E53="De-Novo Merge",E53="Assisted Merge")),A53&amp;"_SA_DR",IF(AND(D53="Monet",OR(E53="Manual",E53="Assisted Manual")),A53&amp;"_MW",IF(AND(D53="Monet",OR(E53="De-Novo Merge",E53="Assisted Merge")),A53&amp;"_SA_MW",""))))))))))))))))</f>
        <v>2017-09-11_G-026_GB</v>
      </c>
      <c r="G53" s="85">
        <v>43019</v>
      </c>
      <c r="H53" s="85">
        <v>43020</v>
      </c>
      <c r="I53" s="69" t="s">
        <v>2471</v>
      </c>
      <c r="J53" s="106">
        <v>43034</v>
      </c>
      <c r="K53" s="81" t="str">
        <f>IF(AND(NOT(OR(G53="",G53="Ø")),H53=""),"In Progress",IF(AND(NOT(OR(H53="Ø",H53="")),NOT(OR(G53="Ø",G53=""))),"Completed",IF(AND(NOT(A53=""),NOT(OR(D53="",D53="???")),G53=""),"Waiting",IF(D53="???","Waiting",""))))</f>
        <v>Completed</v>
      </c>
      <c r="L53" s="107" t="s">
        <v>0</v>
      </c>
      <c r="M53" s="107" t="s">
        <v>0</v>
      </c>
      <c r="N53" s="4"/>
      <c r="O53" s="111" t="s">
        <v>25</v>
      </c>
      <c r="P53" s="107" t="s">
        <v>2660</v>
      </c>
    </row>
    <row r="54" spans="1:16">
      <c r="A54" s="107"/>
      <c r="B54" s="107"/>
      <c r="C54" s="107"/>
      <c r="D54" s="81" t="s">
        <v>161</v>
      </c>
      <c r="E54" s="81" t="s">
        <v>1731</v>
      </c>
      <c r="F54" s="7" t="str">
        <f>IF(AND(D54="Amina",OR(E54="Manual",E54="Assisted Manual")),A53&amp;"_AZ",IF(AND(D54="Amina",OR(E54="De-Novo Merge",E54="Assisted Merge")),A53&amp;"_SA_AZ",IF(AND(D54="Mashtura",OR(E54="Manual",E54="Assisted Manual")),A53&amp;"_MH",IF(AND(D54="Mashtura",OR(E54="De-Novo Merge",E54="Assisted Merge")),A53&amp;"_SA_MH",IF(AND(D54="Perry",OR(E54="Manual",E54="Assisted Manual")),A53&amp;"_PB",IF(AND(D54="Perry",OR(E54="De-Novo Merge",E54="Assisted Merge")),A53&amp;"_SA_PB",IF(AND(D54="Gina",OR(E54="Manual",E54="Assisted Manual")),A53&amp;"_GB",IF(AND(D54="Gina",OR(E54="De-Novo Merge",E54="Assisted Merge")),A53&amp;"_SA_GB",IF(AND(D54="Cameron",OR(E54="Manual",E54="Assisted Manual")),A53&amp;"_CA",IF(AND(D54="Cameron",OR(E54="De-Novo Merge",E54="Assisted Merge")),A53&amp;"_SA_CA",IF(AND(D54="Bruno",OR(E54="Manual",E54="Assisted Manual")),A53&amp;"_BD",IF(AND(D54="Bruno",OR(E54="De-Novo Merge",E54="Assisted Merge")),A53&amp;"_SA_BD",IF(AND(D54="Daniel",OR(E54="Manual",E54="Assisted Manual")),A53&amp;"_DR",IF(AND(D54="Daniel",OR(E54="De-Novo Merge",E54="Assisted Merge")),A53&amp;"_SA_DR",IF(AND(D54="Monet",OR(E54="Manual",E54="Assisted Manual")),A53&amp;"_MW",IF(AND(D54="Monet",OR(E54="De-Novo Merge",E54="Assisted Merge")),A53&amp;"_SA_MW",""))))))))))))))))</f>
        <v>2017-09-11_G-026_BD</v>
      </c>
      <c r="G54" s="85">
        <v>43020</v>
      </c>
      <c r="H54" s="85">
        <v>43021</v>
      </c>
      <c r="I54" s="69" t="s">
        <v>2117</v>
      </c>
      <c r="J54" s="107"/>
      <c r="K54" s="81" t="str">
        <f>IF(AND(NOT(OR(G54="",G54="Ø")),H54=""),"In Progress",IF(AND(NOT(OR(H54="Ø",H54="")),NOT(OR(G54="Ø",G54=""))),"Completed",IF(AND(NOT(A53=""),NOT(OR(D54="",D54="???")),G54=""),"Waiting",IF(D54="???","Waiting",""))))</f>
        <v>Completed</v>
      </c>
      <c r="L54" s="107"/>
      <c r="M54" s="107"/>
      <c r="N54" s="4" t="s">
        <v>2661</v>
      </c>
      <c r="O54" s="111"/>
      <c r="P54" s="107"/>
    </row>
    <row r="55" spans="1:16">
      <c r="A55" s="107" t="s">
        <v>2662</v>
      </c>
      <c r="B55" s="109" t="s">
        <v>2663</v>
      </c>
      <c r="C55" s="107"/>
      <c r="D55" s="81" t="s">
        <v>187</v>
      </c>
      <c r="E55" s="81" t="s">
        <v>24</v>
      </c>
      <c r="F55" s="7" t="str">
        <f>IF(AND(D55="Amina",OR(E55="Manual",E55="Assisted Manual")),A55&amp;"_AZ",IF(AND(D55="Amina",OR(E55="De-Novo Merge",E55="Assisted Merge")),A55&amp;"_SA_AZ",IF(AND(D55="Mashtura",OR(E55="Manual",E55="Assisted Manual")),A55&amp;"_MH",IF(AND(D55="Mashtura",OR(E55="De-Novo Merge",E55="Assisted Merge")),A55&amp;"_SA_MH",IF(AND(D55="Perry",OR(E55="Manual",E55="Assisted Manual")),A55&amp;"_PB",IF(AND(D55="Perry",OR(E55="De-Novo Merge",E55="Assisted Merge")),A55&amp;"_SA_PB",IF(AND(D55="Gina",OR(E55="Manual",E55="Assisted Manual")),A55&amp;"_GB",IF(AND(D55="Gina",OR(E55="De-Novo Merge",E55="Assisted Merge")),A55&amp;"_SA_GB",IF(AND(D55="Cameron",OR(E55="Manual",E55="Assisted Manual")),A55&amp;"_CA",IF(AND(D55="Cameron",OR(E55="De-Novo Merge",E55="Assisted Merge")),A55&amp;"_SA_CA",IF(AND(D55="Bruno",OR(E55="Manual",E55="Assisted Manual")),A55&amp;"_BD",IF(AND(D55="Bruno",OR(E55="De-Novo Merge",E55="Assisted Merge")),A55&amp;"_SA_BD",IF(AND(D55="Daniel",OR(E55="Manual",E55="Assisted Manual")),A55&amp;"_DR",IF(AND(D55="Daniel",OR(E55="De-Novo Merge",E55="Assisted Merge")),A55&amp;"_SA_DR",IF(AND(D55="Monet",OR(E55="Manual",E55="Assisted Manual")),A55&amp;"_MW",IF(AND(D55="Monet",OR(E55="De-Novo Merge",E55="Assisted Merge")),A55&amp;"_SA_MW",""))))))))))))))))</f>
        <v>2017-09-11_G-027_MW</v>
      </c>
      <c r="G55" s="85">
        <v>43020</v>
      </c>
      <c r="H55" s="85" t="s">
        <v>51</v>
      </c>
      <c r="I55" s="69"/>
      <c r="J55" s="107" t="str">
        <f>IF(AND(NOT(OR(H55="",H55="Ø")),NOT(OR(H56="",H56="Ø"))),"Needs to be Split","")</f>
        <v/>
      </c>
      <c r="K55" s="81" t="s">
        <v>2</v>
      </c>
      <c r="L55" s="107" t="s">
        <v>2</v>
      </c>
      <c r="M55" s="107" t="str">
        <f>IF(OR(L55="Untraceable",L55="Incomplete"),"Ignore",IF(OR(L55="Incomplete",L55="Completed"),"Waiting",IF(OR(L55="Waiting",L55="In Progress",L55="Review",L55="Other"),"HOLD","")))</f>
        <v>Ignore</v>
      </c>
      <c r="N55" s="4"/>
      <c r="O55" s="111" t="str">
        <f>IF(OR(L55="Untraceable",L55="Incomplete"),"No",IF(L55="Completed","In Progress",""))</f>
        <v>No</v>
      </c>
      <c r="P55" s="107"/>
    </row>
    <row r="56" spans="1:16">
      <c r="A56" s="107"/>
      <c r="B56" s="107"/>
      <c r="C56" s="107"/>
      <c r="D56" s="81"/>
      <c r="E56" s="81"/>
      <c r="F56" s="7" t="str">
        <f>IF(AND(D56="Amina",OR(E56="Manual",E56="Assisted Manual")),A55&amp;"_AZ",IF(AND(D56="Amina",OR(E56="De-Novo Merge",E56="Assisted Merge")),A55&amp;"_SA_AZ",IF(AND(D56="Mashtura",OR(E56="Manual",E56="Assisted Manual")),A55&amp;"_MH",IF(AND(D56="Mashtura",OR(E56="De-Novo Merge",E56="Assisted Merge")),A55&amp;"_SA_MH",IF(AND(D56="Perry",OR(E56="Manual",E56="Assisted Manual")),A55&amp;"_PB",IF(AND(D56="Perry",OR(E56="De-Novo Merge",E56="Assisted Merge")),A55&amp;"_SA_PB",IF(AND(D56="Gina",OR(E56="Manual",E56="Assisted Manual")),A55&amp;"_GB",IF(AND(D56="Gina",OR(E56="De-Novo Merge",E56="Assisted Merge")),A55&amp;"_SA_GB",IF(AND(D56="Cameron",OR(E56="Manual",E56="Assisted Manual")),A55&amp;"_CA",IF(AND(D56="Cameron",OR(E56="De-Novo Merge",E56="Assisted Merge")),A55&amp;"_SA_CA",IF(AND(D56="Bruno",OR(E56="Manual",E56="Assisted Manual")),A55&amp;"_BD",IF(AND(D56="Bruno",OR(E56="De-Novo Merge",E56="Assisted Merge")),A55&amp;"_SA_BD",IF(AND(D56="Daniel",OR(E56="Manual",E56="Assisted Manual")),A55&amp;"_DR",IF(AND(D56="Daniel",OR(E56="De-Novo Merge",E56="Assisted Merge")),A55&amp;"_SA_DR",IF(AND(D56="Monet",OR(E56="Manual",E56="Assisted Manual")),A55&amp;"_MW",IF(AND(D56="Monet",OR(E56="De-Novo Merge",E56="Assisted Merge")),A55&amp;"_SA_MW",""))))))))))))))))</f>
        <v/>
      </c>
      <c r="G56" s="85"/>
      <c r="H56" s="85"/>
      <c r="I56" s="69"/>
      <c r="J56" s="107"/>
      <c r="K56" s="81"/>
      <c r="L56" s="107"/>
      <c r="M56" s="107"/>
      <c r="N56" s="4"/>
      <c r="O56" s="111"/>
      <c r="P56" s="107"/>
    </row>
    <row r="57" spans="1:16">
      <c r="A57" s="107" t="s">
        <v>2664</v>
      </c>
      <c r="B57" s="109" t="s">
        <v>2665</v>
      </c>
      <c r="C57" s="107"/>
      <c r="D57" s="81" t="s">
        <v>161</v>
      </c>
      <c r="E57" s="81" t="s">
        <v>24</v>
      </c>
      <c r="F57" s="7" t="str">
        <f>IF(AND(D57="Amina",OR(E57="Manual",E57="Assisted Manual")),A57&amp;"_AZ",IF(AND(D57="Amina",OR(E57="De-Novo Merge",E57="Assisted Merge")),A57&amp;"_SA_AZ",IF(AND(D57="Mashtura",OR(E57="Manual",E57="Assisted Manual")),A57&amp;"_MH",IF(AND(D57="Mashtura",OR(E57="De-Novo Merge",E57="Assisted Merge")),A57&amp;"_SA_MH",IF(AND(D57="Perry",OR(E57="Manual",E57="Assisted Manual")),A57&amp;"_PB",IF(AND(D57="Perry",OR(E57="De-Novo Merge",E57="Assisted Merge")),A57&amp;"_SA_PB",IF(AND(D57="Gina",OR(E57="Manual",E57="Assisted Manual")),A57&amp;"_GB",IF(AND(D57="Gina",OR(E57="De-Novo Merge",E57="Assisted Merge")),A57&amp;"_SA_GB",IF(AND(D57="Cameron",OR(E57="Manual",E57="Assisted Manual")),A57&amp;"_CA",IF(AND(D57="Cameron",OR(E57="De-Novo Merge",E57="Assisted Merge")),A57&amp;"_SA_CA",IF(AND(D57="Bruno",OR(E57="Manual",E57="Assisted Manual")),A57&amp;"_BD",IF(AND(D57="Bruno",OR(E57="De-Novo Merge",E57="Assisted Merge")),A57&amp;"_SA_BD",IF(AND(D57="Daniel",OR(E57="Manual",E57="Assisted Manual")),A57&amp;"_DR",IF(AND(D57="Daniel",OR(E57="De-Novo Merge",E57="Assisted Merge")),A57&amp;"_SA_DR",IF(AND(D57="Monet",OR(E57="Manual",E57="Assisted Manual")),A57&amp;"_MW",IF(AND(D57="Monet",OR(E57="De-Novo Merge",E57="Assisted Merge")),A57&amp;"_SA_MW",""))))))))))))))))</f>
        <v>2017-09-11_G-028_BD</v>
      </c>
      <c r="G57" s="85">
        <v>43020</v>
      </c>
      <c r="H57" s="85"/>
      <c r="I57" s="69" t="s">
        <v>2439</v>
      </c>
      <c r="J57" s="107" t="str">
        <f>IF(AND(NOT(OR(H57="",H57="Ø")),NOT(OR(H58="",H58="Ø"))),"Needs to be Split","")</f>
        <v/>
      </c>
      <c r="K57" s="81" t="s">
        <v>2</v>
      </c>
      <c r="L57" s="107" t="s">
        <v>2</v>
      </c>
      <c r="M57" s="107" t="str">
        <f>IF(OR(L57="Untraceable",L57="Incomplete"),"Ignore",IF(OR(L57="Incomplete",L57="Completed"),"Waiting",IF(OR(L57="Waiting",L57="In Progress",L57="Review",L57="Other"),"HOLD","")))</f>
        <v>Ignore</v>
      </c>
      <c r="N57" s="4" t="s">
        <v>2666</v>
      </c>
      <c r="O57" s="111" t="str">
        <f>IF(OR(L57="Untraceable",L57="Incomplete"),"No",IF(L57="Completed","In Progress",""))</f>
        <v>No</v>
      </c>
      <c r="P57" s="107"/>
    </row>
    <row r="58" spans="1:16">
      <c r="A58" s="107"/>
      <c r="B58" s="107"/>
      <c r="C58" s="107"/>
      <c r="D58" s="81"/>
      <c r="E58" s="81"/>
      <c r="F58" s="7" t="str">
        <f>IF(AND(D58="Amina",OR(E58="Manual",E58="Assisted Manual")),A57&amp;"_AZ",IF(AND(D58="Amina",OR(E58="De-Novo Merge",E58="Assisted Merge")),A57&amp;"_SA_AZ",IF(AND(D58="Mashtura",OR(E58="Manual",E58="Assisted Manual")),A57&amp;"_MH",IF(AND(D58="Mashtura",OR(E58="De-Novo Merge",E58="Assisted Merge")),A57&amp;"_SA_MH",IF(AND(D58="Perry",OR(E58="Manual",E58="Assisted Manual")),A57&amp;"_PB",IF(AND(D58="Perry",OR(E58="De-Novo Merge",E58="Assisted Merge")),A57&amp;"_SA_PB",IF(AND(D58="Gina",OR(E58="Manual",E58="Assisted Manual")),A57&amp;"_GB",IF(AND(D58="Gina",OR(E58="De-Novo Merge",E58="Assisted Merge")),A57&amp;"_SA_GB",IF(AND(D58="Cameron",OR(E58="Manual",E58="Assisted Manual")),A57&amp;"_CA",IF(AND(D58="Cameron",OR(E58="De-Novo Merge",E58="Assisted Merge")),A57&amp;"_SA_CA",IF(AND(D58="Bruno",OR(E58="Manual",E58="Assisted Manual")),A57&amp;"_BD",IF(AND(D58="Bruno",OR(E58="De-Novo Merge",E58="Assisted Merge")),A57&amp;"_SA_BD",IF(AND(D58="Daniel",OR(E58="Manual",E58="Assisted Manual")),A57&amp;"_DR",IF(AND(D58="Daniel",OR(E58="De-Novo Merge",E58="Assisted Merge")),A57&amp;"_SA_DR",IF(AND(D58="Monet",OR(E58="Manual",E58="Assisted Manual")),A57&amp;"_MW",IF(AND(D58="Monet",OR(E58="De-Novo Merge",E58="Assisted Merge")),A57&amp;"_SA_MW",""))))))))))))))))</f>
        <v/>
      </c>
      <c r="G58" s="85"/>
      <c r="H58" s="85"/>
      <c r="I58" s="69"/>
      <c r="J58" s="107"/>
      <c r="K58" s="81"/>
      <c r="L58" s="107"/>
      <c r="M58" s="107"/>
      <c r="N58" s="4"/>
      <c r="O58" s="111"/>
      <c r="P58" s="107"/>
    </row>
    <row r="59" spans="1:16">
      <c r="A59" s="107" t="s">
        <v>2667</v>
      </c>
      <c r="B59" s="109" t="s">
        <v>2668</v>
      </c>
      <c r="C59" s="107" t="s">
        <v>2669</v>
      </c>
      <c r="D59" s="81" t="s">
        <v>161</v>
      </c>
      <c r="E59" s="81" t="s">
        <v>24</v>
      </c>
      <c r="F59" s="7" t="str">
        <f>IF(AND(D59="Amina",OR(E59="Manual",E59="Assisted Manual")),A59&amp;"_AZ",IF(AND(D59="Amina",OR(E59="De-Novo Merge",E59="Assisted Merge")),A59&amp;"_SA_AZ",IF(AND(D59="Mashtura",OR(E59="Manual",E59="Assisted Manual")),A59&amp;"_MH",IF(AND(D59="Mashtura",OR(E59="De-Novo Merge",E59="Assisted Merge")),A59&amp;"_SA_MH",IF(AND(D59="Perry",OR(E59="Manual",E59="Assisted Manual")),A59&amp;"_PB",IF(AND(D59="Perry",OR(E59="De-Novo Merge",E59="Assisted Merge")),A59&amp;"_SA_PB",IF(AND(D59="Gina",OR(E59="Manual",E59="Assisted Manual")),A59&amp;"_GB",IF(AND(D59="Gina",OR(E59="De-Novo Merge",E59="Assisted Merge")),A59&amp;"_SA_GB",IF(AND(D59="Cameron",OR(E59="Manual",E59="Assisted Manual")),A59&amp;"_CA",IF(AND(D59="Cameron",OR(E59="De-Novo Merge",E59="Assisted Merge")),A59&amp;"_SA_CA",IF(AND(D59="Bruno",OR(E59="Manual",E59="Assisted Manual")),A59&amp;"_BD",IF(AND(D59="Bruno",OR(E59="De-Novo Merge",E59="Assisted Merge")),A59&amp;"_SA_BD",IF(AND(D59="Daniel",OR(E59="Manual",E59="Assisted Manual")),A59&amp;"_DR",IF(AND(D59="Daniel",OR(E59="De-Novo Merge",E59="Assisted Merge")),A59&amp;"_SA_DR",IF(AND(D59="Monet",OR(E59="Manual",E59="Assisted Manual")),A59&amp;"_MW",IF(AND(D59="Monet",OR(E59="De-Novo Merge",E59="Assisted Merge")),A59&amp;"_SA_MW",""))))))))))))))))</f>
        <v>2017-09-11_G-029_BD</v>
      </c>
      <c r="G59" s="85">
        <v>43020</v>
      </c>
      <c r="H59" s="85" t="s">
        <v>51</v>
      </c>
      <c r="I59" s="69" t="s">
        <v>2670</v>
      </c>
      <c r="J59" s="107" t="str">
        <f>IF(AND(NOT(OR(H59="",H59="Ø")),NOT(OR(H60="",H60="Ø"))),"Needs to be Split","")</f>
        <v/>
      </c>
      <c r="K59" s="81" t="s">
        <v>2</v>
      </c>
      <c r="L59" s="107" t="s">
        <v>2</v>
      </c>
      <c r="M59" s="107" t="str">
        <f>IF(OR(L59="Untraceable",L59="Incomplete"),"Ignore",IF(OR(L59="Incomplete",L59="Completed"),"Waiting",IF(OR(L59="Waiting",L59="In Progress",L59="Review",L59="Other"),"HOLD","")))</f>
        <v>Ignore</v>
      </c>
      <c r="N59" s="4" t="s">
        <v>2671</v>
      </c>
      <c r="O59" s="111" t="str">
        <f>IF(OR(L59="Untraceable",L59="Incomplete"),"No",IF(L59="Completed","In Progress",""))</f>
        <v>No</v>
      </c>
      <c r="P59" s="107"/>
    </row>
    <row r="60" spans="1:16">
      <c r="A60" s="107"/>
      <c r="B60" s="107"/>
      <c r="C60" s="107"/>
      <c r="D60" s="81"/>
      <c r="E60" s="81"/>
      <c r="F60" s="7" t="str">
        <f>IF(AND(D60="Amina",OR(E60="Manual",E60="Assisted Manual")),A59&amp;"_AZ",IF(AND(D60="Amina",OR(E60="De-Novo Merge",E60="Assisted Merge")),A59&amp;"_SA_AZ",IF(AND(D60="Mashtura",OR(E60="Manual",E60="Assisted Manual")),A59&amp;"_MH",IF(AND(D60="Mashtura",OR(E60="De-Novo Merge",E60="Assisted Merge")),A59&amp;"_SA_MH",IF(AND(D60="Perry",OR(E60="Manual",E60="Assisted Manual")),A59&amp;"_PB",IF(AND(D60="Perry",OR(E60="De-Novo Merge",E60="Assisted Merge")),A59&amp;"_SA_PB",IF(AND(D60="Gina",OR(E60="Manual",E60="Assisted Manual")),A59&amp;"_GB",IF(AND(D60="Gina",OR(E60="De-Novo Merge",E60="Assisted Merge")),A59&amp;"_SA_GB",IF(AND(D60="Cameron",OR(E60="Manual",E60="Assisted Manual")),A59&amp;"_CA",IF(AND(D60="Cameron",OR(E60="De-Novo Merge",E60="Assisted Merge")),A59&amp;"_SA_CA",IF(AND(D60="Bruno",OR(E60="Manual",E60="Assisted Manual")),A59&amp;"_BD",IF(AND(D60="Bruno",OR(E60="De-Novo Merge",E60="Assisted Merge")),A59&amp;"_SA_BD",IF(AND(D60="Daniel",OR(E60="Manual",E60="Assisted Manual")),A59&amp;"_DR",IF(AND(D60="Daniel",OR(E60="De-Novo Merge",E60="Assisted Merge")),A59&amp;"_SA_DR",IF(AND(D60="Monet",OR(E60="Manual",E60="Assisted Manual")),A59&amp;"_MW",IF(AND(D60="Monet",OR(E60="De-Novo Merge",E60="Assisted Merge")),A59&amp;"_SA_MW",""))))))))))))))))</f>
        <v/>
      </c>
      <c r="G60" s="85"/>
      <c r="H60" s="85"/>
      <c r="I60" s="69"/>
      <c r="J60" s="107"/>
      <c r="K60" s="81"/>
      <c r="L60" s="107"/>
      <c r="M60" s="107"/>
      <c r="N60" s="4"/>
      <c r="O60" s="111"/>
      <c r="P60" s="107"/>
    </row>
    <row r="61" spans="1:16">
      <c r="A61" s="107" t="s">
        <v>2672</v>
      </c>
      <c r="B61" s="109" t="s">
        <v>2673</v>
      </c>
      <c r="C61" s="107"/>
      <c r="D61" s="81" t="s">
        <v>187</v>
      </c>
      <c r="E61" s="81" t="s">
        <v>24</v>
      </c>
      <c r="F61" s="7" t="str">
        <f>IF(AND(D61="Amina",OR(E61="Manual",E61="Assisted Manual")),A61&amp;"_AZ",IF(AND(D61="Amina",OR(E61="De-Novo Merge",E61="Assisted Merge")),A61&amp;"_SA_AZ",IF(AND(D61="Mashtura",OR(E61="Manual",E61="Assisted Manual")),A61&amp;"_MH",IF(AND(D61="Mashtura",OR(E61="De-Novo Merge",E61="Assisted Merge")),A61&amp;"_SA_MH",IF(AND(D61="Perry",OR(E61="Manual",E61="Assisted Manual")),A61&amp;"_PB",IF(AND(D61="Perry",OR(E61="De-Novo Merge",E61="Assisted Merge")),A61&amp;"_SA_PB",IF(AND(D61="Gina",OR(E61="Manual",E61="Assisted Manual")),A61&amp;"_GB",IF(AND(D61="Gina",OR(E61="De-Novo Merge",E61="Assisted Merge")),A61&amp;"_SA_GB",IF(AND(D61="Cameron",OR(E61="Manual",E61="Assisted Manual")),A61&amp;"_CA",IF(AND(D61="Cameron",OR(E61="De-Novo Merge",E61="Assisted Merge")),A61&amp;"_SA_CA",IF(AND(D61="Bruno",OR(E61="Manual",E61="Assisted Manual")),A61&amp;"_BD",IF(AND(D61="Bruno",OR(E61="De-Novo Merge",E61="Assisted Merge")),A61&amp;"_SA_BD",IF(AND(D61="Daniel",OR(E61="Manual",E61="Assisted Manual")),A61&amp;"_DR",IF(AND(D61="Daniel",OR(E61="De-Novo Merge",E61="Assisted Merge")),A61&amp;"_SA_DR",IF(AND(D61="Monet",OR(E61="Manual",E61="Assisted Manual")),A61&amp;"_MW",IF(AND(D61="Monet",OR(E61="De-Novo Merge",E61="Assisted Merge")),A61&amp;"_SA_MW",""))))))))))))))))</f>
        <v>2017-09-11_G-030_MW</v>
      </c>
      <c r="G61" s="85">
        <v>43020</v>
      </c>
      <c r="H61" s="85">
        <v>43021</v>
      </c>
      <c r="I61" s="69"/>
      <c r="J61" s="106">
        <v>43046</v>
      </c>
      <c r="K61" s="81" t="str">
        <f>IF(AND(NOT(OR(G61="",G61="Ø")),H61=""),"In Progress",IF(AND(NOT(OR(H61="Ø",H61="")),NOT(OR(G61="Ø",G61=""))),"Completed",IF(AND(NOT(A61=""),NOT(OR(D61="",D61="???")),G61=""),"Waiting",IF(D61="???","Waiting",""))))</f>
        <v>Completed</v>
      </c>
      <c r="L61" s="107" t="str">
        <f>IF(AND(NOT(OR(H61="Ø",H61="")),J61="Split"),"In Progress",IF(AND(NOT(OR(H61="Ø",H61="")),J61="Needs to be Split"),"Waiting",IF(AND(K61="Review",K62="Review"),"Review",IF(OR(AND(K61="Review",K62="Incomplete"),AND(K61="Incomplete",K62="Review")),"Review",IF(OR(AND(K61="Untraceable",K62="Review"),AND(K61="Review",K62="Untraceable")),"Review",IF(OR(AND(K61="Review",K62="Completed"),AND(K61="Completed",K62="Review")),"Review",IF(OR(AND(K61="Other",K62="Review"),AND(K61="Review",K62="Other")),"Review",IF(OR(AND(K61="Other",K62="Incomplete"),AND(K61="Incomplete",K62="Other")),"Review",IF(OR(AND(K61="Other",K62="Untraceable"),AND(K61="Untraceable",K62="Other")),"Review",IF(OR(AND(K61="Other",K62="Completed"),AND(K61="Completed",K62="Other")),"Review",IF(AND(K61="Waiting",K62="Waiting"),"Waiting",IF(OR(AND(K61="Review",K62="Waiting"),AND(K61="Waiting",K62="Review")),"Waiting",IF(OR(AND(K61="Other",K62="Waiting"),AND(K61="Waiting",K62="Other")),"Waiting",IF(OR(AND(K61="Incomplete",K62="Waiting"),AND(K61="Waiting",K62="Incomplete")),"Waiting",IF(OR(AND(K61="Completed",K62="Waiting"),AND(K61="Waiting",K62="Completed")),"Waiting",IF(OR(K61="In Progress",K62="In Progress"),"In Progress",IF(OR(AND(K61="Completed",K62="Untraceable"),AND(K61="Untraceable",K62="Completed")),"Review",IF(OR(AND(K61="Completed",K62="Incomplete"),AND(K61="Incomplete",K62="Completed")),"Review",IF(OR(AND(K61="Incomplete",K62="Untraceable"),AND(K61="Untraceable",K62="Incomplete")),"Untraceable",IF(AND(NOT(OR(H61="Ø",H61="")),NOT(OR(H62="Ø",H62="")),J61=""),"In Progress",IF(AND(K61="Untraceable",K62="Untraceable"),"Untraceable",IF(AND(NOT(OR(H61="Ø",H61="")),NOT(OR(H62="Ø",H62="")),NOT(OR(J61="Ø",J61="",J61="Split",J61="Needs to be Split"))),"Completed",IF(AND(K61="Incomplete",K62="Incomplete"),"Incomplete",IF(AND(K61="Other",K62="Other"),"Review",IF(AND(K61="Untraceable",K62=""),"Untraceable","")))))))))))))))))))))))))</f>
        <v>Completed</v>
      </c>
      <c r="M61" s="107" t="s">
        <v>0</v>
      </c>
      <c r="N61" s="4"/>
      <c r="O61" s="111" t="s">
        <v>25</v>
      </c>
      <c r="P61" s="107" t="s">
        <v>2674</v>
      </c>
    </row>
    <row r="62" spans="1:16">
      <c r="A62" s="107"/>
      <c r="B62" s="107"/>
      <c r="C62" s="107"/>
      <c r="D62" s="81" t="s">
        <v>161</v>
      </c>
      <c r="E62" s="81" t="s">
        <v>1731</v>
      </c>
      <c r="F62" s="7" t="str">
        <f>IF(AND(D62="Amina",OR(E62="Manual",E62="Assisted Manual")),A61&amp;"_AZ",IF(AND(D62="Amina",OR(E62="De-Novo Merge",E62="Assisted Merge")),A61&amp;"_SA_AZ",IF(AND(D62="Mashtura",OR(E62="Manual",E62="Assisted Manual")),A61&amp;"_MH",IF(AND(D62="Mashtura",OR(E62="De-Novo Merge",E62="Assisted Merge")),A61&amp;"_SA_MH",IF(AND(D62="Perry",OR(E62="Manual",E62="Assisted Manual")),A61&amp;"_PB",IF(AND(D62="Perry",OR(E62="De-Novo Merge",E62="Assisted Merge")),A61&amp;"_SA_PB",IF(AND(D62="Gina",OR(E62="Manual",E62="Assisted Manual")),A61&amp;"_GB",IF(AND(D62="Gina",OR(E62="De-Novo Merge",E62="Assisted Merge")),A61&amp;"_SA_GB",IF(AND(D62="Cameron",OR(E62="Manual",E62="Assisted Manual")),A61&amp;"_CA",IF(AND(D62="Cameron",OR(E62="De-Novo Merge",E62="Assisted Merge")),A61&amp;"_SA_CA",IF(AND(D62="Bruno",OR(E62="Manual",E62="Assisted Manual")),A61&amp;"_BD",IF(AND(D62="Bruno",OR(E62="De-Novo Merge",E62="Assisted Merge")),A61&amp;"_SA_BD",IF(AND(D62="Daniel",OR(E62="Manual",E62="Assisted Manual")),A61&amp;"_DR",IF(AND(D62="Daniel",OR(E62="De-Novo Merge",E62="Assisted Merge")),A61&amp;"_SA_DR",IF(AND(D62="Monet",OR(E62="Manual",E62="Assisted Manual")),A61&amp;"_MW",IF(AND(D62="Monet",OR(E62="De-Novo Merge",E62="Assisted Merge")),A61&amp;"_SA_MW",""))))))))))))))))</f>
        <v>2017-09-11_G-030_BD</v>
      </c>
      <c r="G62" s="85">
        <v>43020</v>
      </c>
      <c r="H62" s="85">
        <v>43021</v>
      </c>
      <c r="I62" s="70" t="s">
        <v>2655</v>
      </c>
      <c r="J62" s="107"/>
      <c r="K62" s="81" t="str">
        <f>IF(AND(NOT(OR(G62="",G62="Ø")),H62=""),"In Progress",IF(AND(NOT(OR(H62="Ø",H62="")),NOT(OR(G62="Ø",G62=""))),"Completed",IF(AND(NOT(A61=""),NOT(OR(D62="",D62="???")),G62=""),"Waiting",IF(D62="???","Waiting",""))))</f>
        <v>Completed</v>
      </c>
      <c r="L62" s="107"/>
      <c r="M62" s="107"/>
      <c r="N62" s="4"/>
      <c r="O62" s="111"/>
      <c r="P62" s="107"/>
    </row>
    <row r="63" spans="1:16">
      <c r="A63" s="107" t="s">
        <v>2675</v>
      </c>
      <c r="B63" s="109" t="s">
        <v>2676</v>
      </c>
      <c r="C63" s="107"/>
      <c r="D63" s="81" t="s">
        <v>32</v>
      </c>
      <c r="E63" s="81" t="s">
        <v>24</v>
      </c>
      <c r="F63" s="7" t="str">
        <f>IF(AND(D63="Amina",OR(E63="Manual",E63="Assisted Manual")),A63&amp;"_AZ",IF(AND(D63="Amina",OR(E63="De-Novo Merge",E63="Assisted Merge")),A63&amp;"_SA_AZ",IF(AND(D63="Mashtura",OR(E63="Manual",E63="Assisted Manual")),A63&amp;"_MH",IF(AND(D63="Mashtura",OR(E63="De-Novo Merge",E63="Assisted Merge")),A63&amp;"_SA_MH",IF(AND(D63="Perry",OR(E63="Manual",E63="Assisted Manual")),A63&amp;"_PB",IF(AND(D63="Perry",OR(E63="De-Novo Merge",E63="Assisted Merge")),A63&amp;"_SA_PB",IF(AND(D63="Gina",OR(E63="Manual",E63="Assisted Manual")),A63&amp;"_GB",IF(AND(D63="Gina",OR(E63="De-Novo Merge",E63="Assisted Merge")),A63&amp;"_SA_GB",IF(AND(D63="Cameron",OR(E63="Manual",E63="Assisted Manual")),A63&amp;"_CA",IF(AND(D63="Cameron",OR(E63="De-Novo Merge",E63="Assisted Merge")),A63&amp;"_SA_CA",IF(AND(D63="Bruno",OR(E63="Manual",E63="Assisted Manual")),A63&amp;"_BD",IF(AND(D63="Bruno",OR(E63="De-Novo Merge",E63="Assisted Merge")),A63&amp;"_SA_BD",IF(AND(D63="Daniel",OR(E63="Manual",E63="Assisted Manual")),A63&amp;"_DR",IF(AND(D63="Daniel",OR(E63="De-Novo Merge",E63="Assisted Merge")),A63&amp;"_SA_DR",IF(AND(D63="Monet",OR(E63="Manual",E63="Assisted Manual")),A63&amp;"_MW",IF(AND(D63="Monet",OR(E63="De-Novo Merge",E63="Assisted Merge")),A63&amp;"_SA_MW",""))))))))))))))))</f>
        <v>2017-09-11_G-031_AZ</v>
      </c>
      <c r="G63" s="85">
        <v>43021</v>
      </c>
      <c r="H63" s="85">
        <v>43021</v>
      </c>
      <c r="I63" s="69"/>
      <c r="J63" s="106">
        <v>43053</v>
      </c>
      <c r="K63" s="81" t="str">
        <f>IF(AND(NOT(OR(G63="",G63="Ø")),H63=""),"In Progress",IF(AND(NOT(OR(H63="Ø",H63="")),NOT(OR(G63="Ø",G63=""))),"Completed",IF(AND(NOT(A63=""),NOT(OR(D63="",D63="???")),G63=""),"Waiting",IF(D63="???","Waiting",""))))</f>
        <v>Completed</v>
      </c>
      <c r="L63" s="107" t="str">
        <f>IF(AND(NOT(OR(H63="Ø",H63="")),J63="Split"),"In Progress",IF(AND(NOT(OR(H63="Ø",H63="")),J63="Needs to be Split"),"Waiting",IF(AND(K63="Review",K64="Review"),"Review",IF(OR(AND(K63="Review",K64="Incomplete"),AND(K63="Incomplete",K64="Review")),"Review",IF(OR(AND(K63="Untraceable",K64="Review"),AND(K63="Review",K64="Untraceable")),"Review",IF(OR(AND(K63="Review",K64="Completed"),AND(K63="Completed",K64="Review")),"Review",IF(OR(AND(K63="Other",K64="Review"),AND(K63="Review",K64="Other")),"Review",IF(OR(AND(K63="Other",K64="Incomplete"),AND(K63="Incomplete",K64="Other")),"Review",IF(OR(AND(K63="Other",K64="Untraceable"),AND(K63="Untraceable",K64="Other")),"Review",IF(OR(AND(K63="Other",K64="Completed"),AND(K63="Completed",K64="Other")),"Review",IF(AND(K63="Waiting",K64="Waiting"),"Waiting",IF(OR(AND(K63="Review",K64="Waiting"),AND(K63="Waiting",K64="Review")),"Waiting",IF(OR(AND(K63="Other",K64="Waiting"),AND(K63="Waiting",K64="Other")),"Waiting",IF(OR(AND(K63="Incomplete",K64="Waiting"),AND(K63="Waiting",K64="Incomplete")),"Waiting",IF(OR(AND(K63="Completed",K64="Waiting"),AND(K63="Waiting",K64="Completed")),"Waiting",IF(OR(K63="In Progress",K64="In Progress"),"In Progress",IF(OR(AND(K63="Completed",K64="Untraceable"),AND(K63="Untraceable",K64="Completed")),"Review",IF(OR(AND(K63="Completed",K64="Incomplete"),AND(K63="Incomplete",K64="Completed")),"Review",IF(OR(AND(K63="Incomplete",K64="Untraceable"),AND(K63="Untraceable",K64="Incomplete")),"Untraceable",IF(AND(NOT(OR(H63="Ø",H63="")),NOT(OR(H64="Ø",H64="")),J63=""),"In Progress",IF(AND(K63="Untraceable",K64="Untraceable"),"Untraceable",IF(AND(NOT(OR(H63="Ø",H63="")),NOT(OR(H64="Ø",H64="")),NOT(OR(J63="Ø",J63="",J63="Split",J63="Needs to be Split"))),"Completed",IF(AND(K63="Incomplete",K64="Incomplete"),"Incomplete",IF(AND(K63="Other",K64="Other"),"Review",IF(AND(K63="Untraceable",K64=""),"Untraceable","")))))))))))))))))))))))))</f>
        <v>Completed</v>
      </c>
      <c r="M63" s="107" t="s">
        <v>0</v>
      </c>
      <c r="N63" s="4"/>
      <c r="O63" s="111" t="s">
        <v>25</v>
      </c>
      <c r="P63" s="107" t="s">
        <v>2677</v>
      </c>
    </row>
    <row r="64" spans="1:16">
      <c r="A64" s="107"/>
      <c r="B64" s="107"/>
      <c r="C64" s="107"/>
      <c r="D64" s="81" t="s">
        <v>187</v>
      </c>
      <c r="E64" s="81" t="s">
        <v>24</v>
      </c>
      <c r="F64" s="7" t="str">
        <f>IF(AND(D64="Amina",OR(E64="Manual",E64="Assisted Manual")),A63&amp;"_AZ",IF(AND(D64="Amina",OR(E64="De-Novo Merge",E64="Assisted Merge")),A63&amp;"_SA_AZ",IF(AND(D64="Mashtura",OR(E64="Manual",E64="Assisted Manual")),A63&amp;"_MH",IF(AND(D64="Mashtura",OR(E64="De-Novo Merge",E64="Assisted Merge")),A63&amp;"_SA_MH",IF(AND(D64="Perry",OR(E64="Manual",E64="Assisted Manual")),A63&amp;"_PB",IF(AND(D64="Perry",OR(E64="De-Novo Merge",E64="Assisted Merge")),A63&amp;"_SA_PB",IF(AND(D64="Gina",OR(E64="Manual",E64="Assisted Manual")),A63&amp;"_GB",IF(AND(D64="Gina",OR(E64="De-Novo Merge",E64="Assisted Merge")),A63&amp;"_SA_GB",IF(AND(D64="Cameron",OR(E64="Manual",E64="Assisted Manual")),A63&amp;"_CA",IF(AND(D64="Cameron",OR(E64="De-Novo Merge",E64="Assisted Merge")),A63&amp;"_SA_CA",IF(AND(D64="Bruno",OR(E64="Manual",E64="Assisted Manual")),A63&amp;"_BD",IF(AND(D64="Bruno",OR(E64="De-Novo Merge",E64="Assisted Merge")),A63&amp;"_SA_BD",IF(AND(D64="Daniel",OR(E64="Manual",E64="Assisted Manual")),A63&amp;"_DR",IF(AND(D64="Daniel",OR(E64="De-Novo Merge",E64="Assisted Merge")),A63&amp;"_SA_DR",IF(AND(D64="Monet",OR(E64="Manual",E64="Assisted Manual")),A63&amp;"_MW",IF(AND(D64="Monet",OR(E64="De-Novo Merge",E64="Assisted Merge")),A63&amp;"_SA_MW",""))))))))))))))))</f>
        <v>2017-09-11_G-031_MW</v>
      </c>
      <c r="G64" s="85">
        <v>43021</v>
      </c>
      <c r="H64" s="85">
        <v>43024</v>
      </c>
      <c r="I64" s="69"/>
      <c r="J64" s="107"/>
      <c r="K64" s="81" t="str">
        <f>IF(AND(NOT(OR(G64="",G64="Ø")),H64=""),"In Progress",IF(AND(NOT(OR(H64="Ø",H64="")),NOT(OR(G64="Ø",G64=""))),"Completed",IF(AND(NOT(A63=""),NOT(OR(D64="",D64="???")),G64=""),"Waiting",IF(D64="???","Waiting",""))))</f>
        <v>Completed</v>
      </c>
      <c r="L64" s="107"/>
      <c r="M64" s="107"/>
      <c r="N64" s="4"/>
      <c r="O64" s="111"/>
      <c r="P64" s="107"/>
    </row>
    <row r="65" spans="1:16">
      <c r="A65" s="107" t="s">
        <v>2678</v>
      </c>
      <c r="B65" s="109" t="s">
        <v>2679</v>
      </c>
      <c r="C65" s="107"/>
      <c r="D65" s="81" t="s">
        <v>187</v>
      </c>
      <c r="E65" s="81" t="s">
        <v>24</v>
      </c>
      <c r="F65" s="7" t="str">
        <f>IF(AND(D65="Amina",OR(E65="Manual",E65="Assisted Manual")),A65&amp;"_AZ",IF(AND(D65="Amina",OR(E65="De-Novo Merge",E65="Assisted Merge")),A65&amp;"_SA_AZ",IF(AND(D65="Mashtura",OR(E65="Manual",E65="Assisted Manual")),A65&amp;"_MH",IF(AND(D65="Mashtura",OR(E65="De-Novo Merge",E65="Assisted Merge")),A65&amp;"_SA_MH",IF(AND(D65="Perry",OR(E65="Manual",E65="Assisted Manual")),A65&amp;"_PB",IF(AND(D65="Perry",OR(E65="De-Novo Merge",E65="Assisted Merge")),A65&amp;"_SA_PB",IF(AND(D65="Gina",OR(E65="Manual",E65="Assisted Manual")),A65&amp;"_GB",IF(AND(D65="Gina",OR(E65="De-Novo Merge",E65="Assisted Merge")),A65&amp;"_SA_GB",IF(AND(D65="Cameron",OR(E65="Manual",E65="Assisted Manual")),A65&amp;"_CA",IF(AND(D65="Cameron",OR(E65="De-Novo Merge",E65="Assisted Merge")),A65&amp;"_SA_CA",IF(AND(D65="Bruno",OR(E65="Manual",E65="Assisted Manual")),A65&amp;"_BD",IF(AND(D65="Bruno",OR(E65="De-Novo Merge",E65="Assisted Merge")),A65&amp;"_SA_BD",IF(AND(D65="Daniel",OR(E65="Manual",E65="Assisted Manual")),A65&amp;"_DR",IF(AND(D65="Daniel",OR(E65="De-Novo Merge",E65="Assisted Merge")),A65&amp;"_SA_DR",IF(AND(D65="Monet",OR(E65="Manual",E65="Assisted Manual")),A65&amp;"_MW",IF(AND(D65="Monet",OR(E65="De-Novo Merge",E65="Assisted Merge")),A65&amp;"_SA_MW",""))))))))))))))))</f>
        <v>2017-09-11_G-032_MW</v>
      </c>
      <c r="G65" s="85">
        <v>43021</v>
      </c>
      <c r="H65" s="85" t="s">
        <v>51</v>
      </c>
      <c r="I65" s="69"/>
      <c r="J65" s="107" t="str">
        <f>IF(AND(NOT(OR(H65="",H65="Ø")),NOT(OR(H66="",H66="Ø"))),"Needs to be Split","")</f>
        <v/>
      </c>
      <c r="K65" s="81" t="s">
        <v>2</v>
      </c>
      <c r="L65" s="107" t="s">
        <v>2</v>
      </c>
      <c r="M65" s="107" t="str">
        <f>IF(OR(L65="Untraceable",L65="Incomplete"),"Ignore",IF(OR(L65="Incomplete",L65="Completed"),"Waiting",IF(OR(L65="Waiting",L65="In Progress",L65="Review",L65="Other"),"HOLD","")))</f>
        <v>Ignore</v>
      </c>
      <c r="N65" s="4"/>
      <c r="O65" s="111" t="str">
        <f>IF(OR(L65="Untraceable",L65="Incomplete"),"No",IF(L65="Completed","In Progress",""))</f>
        <v>No</v>
      </c>
      <c r="P65" s="107"/>
    </row>
    <row r="66" spans="1:16">
      <c r="A66" s="107"/>
      <c r="B66" s="107"/>
      <c r="C66" s="107"/>
      <c r="D66" s="81"/>
      <c r="E66" s="81"/>
      <c r="F66" s="7" t="str">
        <f>IF(AND(D66="Amina",OR(E66="Manual",E66="Assisted Manual")),A65&amp;"_AZ",IF(AND(D66="Amina",OR(E66="De-Novo Merge",E66="Assisted Merge")),A65&amp;"_SA_AZ",IF(AND(D66="Mashtura",OR(E66="Manual",E66="Assisted Manual")),A65&amp;"_MH",IF(AND(D66="Mashtura",OR(E66="De-Novo Merge",E66="Assisted Merge")),A65&amp;"_SA_MH",IF(AND(D66="Perry",OR(E66="Manual",E66="Assisted Manual")),A65&amp;"_PB",IF(AND(D66="Perry",OR(E66="De-Novo Merge",E66="Assisted Merge")),A65&amp;"_SA_PB",IF(AND(D66="Gina",OR(E66="Manual",E66="Assisted Manual")),A65&amp;"_GB",IF(AND(D66="Gina",OR(E66="De-Novo Merge",E66="Assisted Merge")),A65&amp;"_SA_GB",IF(AND(D66="Cameron",OR(E66="Manual",E66="Assisted Manual")),A65&amp;"_CA",IF(AND(D66="Cameron",OR(E66="De-Novo Merge",E66="Assisted Merge")),A65&amp;"_SA_CA",IF(AND(D66="Bruno",OR(E66="Manual",E66="Assisted Manual")),A65&amp;"_BD",IF(AND(D66="Bruno",OR(E66="De-Novo Merge",E66="Assisted Merge")),A65&amp;"_SA_BD",IF(AND(D66="Daniel",OR(E66="Manual",E66="Assisted Manual")),A65&amp;"_DR",IF(AND(D66="Daniel",OR(E66="De-Novo Merge",E66="Assisted Merge")),A65&amp;"_SA_DR",IF(AND(D66="Monet",OR(E66="Manual",E66="Assisted Manual")),A65&amp;"_MW",IF(AND(D66="Monet",OR(E66="De-Novo Merge",E66="Assisted Merge")),A65&amp;"_SA_MW",""))))))))))))))))</f>
        <v/>
      </c>
      <c r="G66" s="85"/>
      <c r="H66" s="85"/>
      <c r="I66" s="69"/>
      <c r="J66" s="107"/>
      <c r="K66" s="81"/>
      <c r="L66" s="107"/>
      <c r="M66" s="107"/>
      <c r="N66" s="4"/>
      <c r="O66" s="111"/>
      <c r="P66" s="107"/>
    </row>
    <row r="67" spans="1:16">
      <c r="A67" s="107" t="s">
        <v>2680</v>
      </c>
      <c r="B67" s="109" t="s">
        <v>2681</v>
      </c>
      <c r="C67" s="107"/>
      <c r="D67" s="81" t="s">
        <v>32</v>
      </c>
      <c r="E67" s="81" t="s">
        <v>24</v>
      </c>
      <c r="F67" s="7" t="str">
        <f>IF(AND(D67="Amina",OR(E67="Manual",E67="Assisted Manual")),A67&amp;"_AZ",IF(AND(D67="Amina",OR(E67="De-Novo Merge",E67="Assisted Merge")),A67&amp;"_SA_AZ",IF(AND(D67="Mashtura",OR(E67="Manual",E67="Assisted Manual")),A67&amp;"_MH",IF(AND(D67="Mashtura",OR(E67="De-Novo Merge",E67="Assisted Merge")),A67&amp;"_SA_MH",IF(AND(D67="Perry",OR(E67="Manual",E67="Assisted Manual")),A67&amp;"_PB",IF(AND(D67="Perry",OR(E67="De-Novo Merge",E67="Assisted Merge")),A67&amp;"_SA_PB",IF(AND(D67="Gina",OR(E67="Manual",E67="Assisted Manual")),A67&amp;"_GB",IF(AND(D67="Gina",OR(E67="De-Novo Merge",E67="Assisted Merge")),A67&amp;"_SA_GB",IF(AND(D67="Cameron",OR(E67="Manual",E67="Assisted Manual")),A67&amp;"_CA",IF(AND(D67="Cameron",OR(E67="De-Novo Merge",E67="Assisted Merge")),A67&amp;"_SA_CA",IF(AND(D67="Bruno",OR(E67="Manual",E67="Assisted Manual")),A67&amp;"_BD",IF(AND(D67="Bruno",OR(E67="De-Novo Merge",E67="Assisted Merge")),A67&amp;"_SA_BD",IF(AND(D67="Daniel",OR(E67="Manual",E67="Assisted Manual")),A67&amp;"_DR",IF(AND(D67="Daniel",OR(E67="De-Novo Merge",E67="Assisted Merge")),A67&amp;"_SA_DR",IF(AND(D67="Monet",OR(E67="Manual",E67="Assisted Manual")),A67&amp;"_MW",IF(AND(D67="Monet",OR(E67="De-Novo Merge",E67="Assisted Merge")),A67&amp;"_SA_MW",""))))))))))))))))</f>
        <v>2017-09-11_G-033_AZ</v>
      </c>
      <c r="G67" s="85">
        <v>43021</v>
      </c>
      <c r="H67" s="85">
        <v>43021</v>
      </c>
      <c r="I67" s="69"/>
      <c r="J67" s="106">
        <v>43054</v>
      </c>
      <c r="K67" s="81" t="str">
        <f>IF(AND(NOT(OR(G67="",G67="Ø")),H67=""),"In Progress",IF(AND(NOT(OR(H67="Ø",H67="")),NOT(OR(G67="Ø",G67=""))),"Completed",IF(AND(NOT(A67=""),NOT(OR(D67="",D67="???")),G67=""),"Waiting",IF(D67="???","Waiting",""))))</f>
        <v>Completed</v>
      </c>
      <c r="L67" s="107" t="str">
        <f>IF(AND(NOT(OR(H67="Ø",H67="")),J67="Split"),"In Progress",IF(AND(NOT(OR(H67="Ø",H67="")),J67="Needs to be Split"),"Waiting",IF(AND(K67="Review",K68="Review"),"Review",IF(OR(AND(K67="Review",K68="Incomplete"),AND(K67="Incomplete",K68="Review")),"Review",IF(OR(AND(K67="Untraceable",K68="Review"),AND(K67="Review",K68="Untraceable")),"Review",IF(OR(AND(K67="Review",K68="Completed"),AND(K67="Completed",K68="Review")),"Review",IF(OR(AND(K67="Other",K68="Review"),AND(K67="Review",K68="Other")),"Review",IF(OR(AND(K67="Other",K68="Incomplete"),AND(K67="Incomplete",K68="Other")),"Review",IF(OR(AND(K67="Other",K68="Untraceable"),AND(K67="Untraceable",K68="Other")),"Review",IF(OR(AND(K67="Other",K68="Completed"),AND(K67="Completed",K68="Other")),"Review",IF(AND(K67="Waiting",K68="Waiting"),"Waiting",IF(OR(AND(K67="Review",K68="Waiting"),AND(K67="Waiting",K68="Review")),"Waiting",IF(OR(AND(K67="Other",K68="Waiting"),AND(K67="Waiting",K68="Other")),"Waiting",IF(OR(AND(K67="Incomplete",K68="Waiting"),AND(K67="Waiting",K68="Incomplete")),"Waiting",IF(OR(AND(K67="Completed",K68="Waiting"),AND(K67="Waiting",K68="Completed")),"Waiting",IF(OR(K67="In Progress",K68="In Progress"),"In Progress",IF(OR(AND(K67="Completed",K68="Untraceable"),AND(K67="Untraceable",K68="Completed")),"Review",IF(OR(AND(K67="Completed",K68="Incomplete"),AND(K67="Incomplete",K68="Completed")),"Review",IF(OR(AND(K67="Incomplete",K68="Untraceable"),AND(K67="Untraceable",K68="Incomplete")),"Untraceable",IF(AND(NOT(OR(H67="Ø",H67="")),NOT(OR(H68="Ø",H68="")),J67=""),"In Progress",IF(AND(K67="Untraceable",K68="Untraceable"),"Untraceable",IF(AND(NOT(OR(H67="Ø",H67="")),NOT(OR(H68="Ø",H68="")),NOT(OR(J67="Ø",J67="",J67="Split",J67="Needs to be Split"))),"Completed",IF(AND(K67="Incomplete",K68="Incomplete"),"Incomplete",IF(AND(K67="Other",K68="Other"),"Review",IF(AND(K67="Untraceable",K68=""),"Untraceable","")))))))))))))))))))))))))</f>
        <v>Completed</v>
      </c>
      <c r="M67" s="107" t="s">
        <v>0</v>
      </c>
      <c r="N67" s="4"/>
      <c r="O67" s="111" t="s">
        <v>25</v>
      </c>
      <c r="P67" s="107" t="s">
        <v>2682</v>
      </c>
    </row>
    <row r="68" spans="1:16">
      <c r="A68" s="107"/>
      <c r="B68" s="107"/>
      <c r="C68" s="107"/>
      <c r="D68" s="81" t="s">
        <v>187</v>
      </c>
      <c r="E68" s="81" t="s">
        <v>24</v>
      </c>
      <c r="F68" s="7" t="str">
        <f>IF(AND(D68="Amina",OR(E68="Manual",E68="Assisted Manual")),A67&amp;"_AZ",IF(AND(D68="Amina",OR(E68="De-Novo Merge",E68="Assisted Merge")),A67&amp;"_SA_AZ",IF(AND(D68="Mashtura",OR(E68="Manual",E68="Assisted Manual")),A67&amp;"_MH",IF(AND(D68="Mashtura",OR(E68="De-Novo Merge",E68="Assisted Merge")),A67&amp;"_SA_MH",IF(AND(D68="Perry",OR(E68="Manual",E68="Assisted Manual")),A67&amp;"_PB",IF(AND(D68="Perry",OR(E68="De-Novo Merge",E68="Assisted Merge")),A67&amp;"_SA_PB",IF(AND(D68="Gina",OR(E68="Manual",E68="Assisted Manual")),A67&amp;"_GB",IF(AND(D68="Gina",OR(E68="De-Novo Merge",E68="Assisted Merge")),A67&amp;"_SA_GB",IF(AND(D68="Cameron",OR(E68="Manual",E68="Assisted Manual")),A67&amp;"_CA",IF(AND(D68="Cameron",OR(E68="De-Novo Merge",E68="Assisted Merge")),A67&amp;"_SA_CA",IF(AND(D68="Bruno",OR(E68="Manual",E68="Assisted Manual")),A67&amp;"_BD",IF(AND(D68="Bruno",OR(E68="De-Novo Merge",E68="Assisted Merge")),A67&amp;"_SA_BD",IF(AND(D68="Daniel",OR(E68="Manual",E68="Assisted Manual")),A67&amp;"_DR",IF(AND(D68="Daniel",OR(E68="De-Novo Merge",E68="Assisted Merge")),A67&amp;"_SA_DR",IF(AND(D68="Monet",OR(E68="Manual",E68="Assisted Manual")),A67&amp;"_MW",IF(AND(D68="Monet",OR(E68="De-Novo Merge",E68="Assisted Merge")),A67&amp;"_SA_MW",""))))))))))))))))</f>
        <v>2017-09-11_G-033_MW</v>
      </c>
      <c r="G68" s="85">
        <v>43021</v>
      </c>
      <c r="H68" s="85">
        <v>43021</v>
      </c>
      <c r="I68" s="69"/>
      <c r="J68" s="107"/>
      <c r="K68" s="81" t="str">
        <f>IF(AND(NOT(OR(G68="",G68="Ø")),H68=""),"In Progress",IF(AND(NOT(OR(H68="Ø",H68="")),NOT(OR(G68="Ø",G68=""))),"Completed",IF(AND(NOT(A67=""),NOT(OR(D68="",D68="???")),G68=""),"Waiting",IF(D68="???","Waiting",""))))</f>
        <v>Completed</v>
      </c>
      <c r="L68" s="107"/>
      <c r="M68" s="107"/>
      <c r="N68" s="4"/>
      <c r="O68" s="111"/>
      <c r="P68" s="107"/>
    </row>
    <row r="69" spans="1:16">
      <c r="A69" s="107" t="s">
        <v>2683</v>
      </c>
      <c r="B69" s="109" t="s">
        <v>2684</v>
      </c>
      <c r="C69" s="107" t="s">
        <v>2411</v>
      </c>
      <c r="D69" s="81" t="s">
        <v>23</v>
      </c>
      <c r="E69" s="81" t="s">
        <v>24</v>
      </c>
      <c r="F69" s="7" t="str">
        <f>IF(AND(D69="Amina",OR(E69="Manual",E69="Assisted Manual")),A69&amp;"_AZ",IF(AND(D69="Amina",OR(E69="De-Novo Merge",E69="Assisted Merge")),A69&amp;"_SA_AZ",IF(AND(D69="Mashtura",OR(E69="Manual",E69="Assisted Manual")),A69&amp;"_MH",IF(AND(D69="Mashtura",OR(E69="De-Novo Merge",E69="Assisted Merge")),A69&amp;"_SA_MH",IF(AND(D69="Perry",OR(E69="Manual",E69="Assisted Manual")),A69&amp;"_PB",IF(AND(D69="Perry",OR(E69="De-Novo Merge",E69="Assisted Merge")),A69&amp;"_SA_PB",IF(AND(D69="Gina",OR(E69="Manual",E69="Assisted Manual")),A69&amp;"_GB",IF(AND(D69="Gina",OR(E69="De-Novo Merge",E69="Assisted Merge")),A69&amp;"_SA_GB",IF(AND(D69="Cameron",OR(E69="Manual",E69="Assisted Manual")),A69&amp;"_CA",IF(AND(D69="Cameron",OR(E69="De-Novo Merge",E69="Assisted Merge")),A69&amp;"_SA_CA",IF(AND(D69="Bruno",OR(E69="Manual",E69="Assisted Manual")),A69&amp;"_BD",IF(AND(D69="Bruno",OR(E69="De-Novo Merge",E69="Assisted Merge")),A69&amp;"_SA_BD",IF(AND(D69="Daniel",OR(E69="Manual",E69="Assisted Manual")),A69&amp;"_DR",IF(AND(D69="Daniel",OR(E69="De-Novo Merge",E69="Assisted Merge")),A69&amp;"_SA_DR",IF(AND(D69="Monet",OR(E69="Manual",E69="Assisted Manual")),A69&amp;"_MW",IF(AND(D69="Monet",OR(E69="De-Novo Merge",E69="Assisted Merge")),A69&amp;"_SA_MW",""))))))))))))))))</f>
        <v>2017-09-11_G-034_CA</v>
      </c>
      <c r="G69" s="85">
        <v>43020</v>
      </c>
      <c r="H69" s="85">
        <v>43021</v>
      </c>
      <c r="I69" s="69" t="s">
        <v>2685</v>
      </c>
      <c r="J69" s="107" t="str">
        <f>IF(AND(NOT(OR(H69="",H69="Ø")),NOT(OR(H70="",H70="Ø"))),"Needs to be Split","")</f>
        <v/>
      </c>
      <c r="K69" s="81" t="str">
        <f>IF(AND(NOT(OR(G69="",G69="Ø")),H69=""),"In Progress",IF(AND(NOT(OR(H69="Ø",H69="")),NOT(OR(G69="Ø",G69=""))),"Completed",IF(AND(NOT(A69=""),NOT(OR(D69="",D69="???")),G69=""),"Waiting",IF(D69="???","Waiting",""))))</f>
        <v>Completed</v>
      </c>
      <c r="L69" s="107" t="s">
        <v>2</v>
      </c>
      <c r="M69" s="107" t="str">
        <f>IF(OR(L69="Untraceable",L69="Incomplete"),"Ignore",IF(OR(L69="Incomplete",L69="Completed"),"Waiting",IF(OR(L69="Waiting",L69="In Progress",L69="Review",L69="Other"),"HOLD","")))</f>
        <v>Ignore</v>
      </c>
      <c r="N69" s="4"/>
      <c r="O69" s="111" t="str">
        <f>IF(OR(L69="Untraceable",L69="Incomplete"),"No",IF(L69="Completed","In Progress",""))</f>
        <v>No</v>
      </c>
      <c r="P69" s="107"/>
    </row>
    <row r="70" spans="1:16">
      <c r="A70" s="107"/>
      <c r="B70" s="107"/>
      <c r="C70" s="107"/>
      <c r="D70" s="81" t="s">
        <v>32</v>
      </c>
      <c r="E70" s="81" t="s">
        <v>1731</v>
      </c>
      <c r="F70" s="7" t="str">
        <f>IF(AND(D70="Amina",OR(E70="Manual",E70="Assisted Manual")),A69&amp;"_AZ",IF(AND(D70="Amina",OR(E70="De-Novo Merge",E70="Assisted Merge")),A69&amp;"_SA_AZ",IF(AND(D70="Mashtura",OR(E70="Manual",E70="Assisted Manual")),A69&amp;"_MH",IF(AND(D70="Mashtura",OR(E70="De-Novo Merge",E70="Assisted Merge")),A69&amp;"_SA_MH",IF(AND(D70="Perry",OR(E70="Manual",E70="Assisted Manual")),A69&amp;"_PB",IF(AND(D70="Perry",OR(E70="De-Novo Merge",E70="Assisted Merge")),A69&amp;"_SA_PB",IF(AND(D70="Gina",OR(E70="Manual",E70="Assisted Manual")),A69&amp;"_GB",IF(AND(D70="Gina",OR(E70="De-Novo Merge",E70="Assisted Merge")),A69&amp;"_SA_GB",IF(AND(D70="Cameron",OR(E70="Manual",E70="Assisted Manual")),A69&amp;"_CA",IF(AND(D70="Cameron",OR(E70="De-Novo Merge",E70="Assisted Merge")),A69&amp;"_SA_CA",IF(AND(D70="Bruno",OR(E70="Manual",E70="Assisted Manual")),A69&amp;"_BD",IF(AND(D70="Bruno",OR(E70="De-Novo Merge",E70="Assisted Merge")),A69&amp;"_SA_BD",IF(AND(D70="Daniel",OR(E70="Manual",E70="Assisted Manual")),A69&amp;"_DR",IF(AND(D70="Daniel",OR(E70="De-Novo Merge",E70="Assisted Merge")),A69&amp;"_SA_DR",IF(AND(D70="Monet",OR(E70="Manual",E70="Assisted Manual")),A69&amp;"_MW",IF(AND(D70="Monet",OR(E70="De-Novo Merge",E70="Assisted Merge")),A69&amp;"_SA_MW",""))))))))))))))))</f>
        <v>2017-09-11_G-034_AZ</v>
      </c>
      <c r="G70" s="85">
        <v>43024</v>
      </c>
      <c r="H70" s="85"/>
      <c r="I70" s="69"/>
      <c r="J70" s="107"/>
      <c r="K70" s="81" t="s">
        <v>2</v>
      </c>
      <c r="L70" s="107"/>
      <c r="M70" s="107"/>
      <c r="N70" s="4"/>
      <c r="O70" s="111"/>
      <c r="P70" s="107"/>
    </row>
    <row r="71" spans="1:16">
      <c r="A71" s="107" t="s">
        <v>2686</v>
      </c>
      <c r="B71" s="109" t="s">
        <v>2687</v>
      </c>
      <c r="C71" s="107"/>
      <c r="D71" s="81" t="s">
        <v>23</v>
      </c>
      <c r="E71" s="81" t="s">
        <v>24</v>
      </c>
      <c r="F71" s="7" t="str">
        <f>IF(AND(D71="Amina",OR(E71="Manual",E71="Assisted Manual")),A71&amp;"_AZ",IF(AND(D71="Amina",OR(E71="De-Novo Merge",E71="Assisted Merge")),A71&amp;"_SA_AZ",IF(AND(D71="Mashtura",OR(E71="Manual",E71="Assisted Manual")),A71&amp;"_MH",IF(AND(D71="Mashtura",OR(E71="De-Novo Merge",E71="Assisted Merge")),A71&amp;"_SA_MH",IF(AND(D71="Perry",OR(E71="Manual",E71="Assisted Manual")),A71&amp;"_PB",IF(AND(D71="Perry",OR(E71="De-Novo Merge",E71="Assisted Merge")),A71&amp;"_SA_PB",IF(AND(D71="Gina",OR(E71="Manual",E71="Assisted Manual")),A71&amp;"_GB",IF(AND(D71="Gina",OR(E71="De-Novo Merge",E71="Assisted Merge")),A71&amp;"_SA_GB",IF(AND(D71="Cameron",OR(E71="Manual",E71="Assisted Manual")),A71&amp;"_CA",IF(AND(D71="Cameron",OR(E71="De-Novo Merge",E71="Assisted Merge")),A71&amp;"_SA_CA",IF(AND(D71="Bruno",OR(E71="Manual",E71="Assisted Manual")),A71&amp;"_BD",IF(AND(D71="Bruno",OR(E71="De-Novo Merge",E71="Assisted Merge")),A71&amp;"_SA_BD",IF(AND(D71="Daniel",OR(E71="Manual",E71="Assisted Manual")),A71&amp;"_DR",IF(AND(D71="Daniel",OR(E71="De-Novo Merge",E71="Assisted Merge")),A71&amp;"_SA_DR",IF(AND(D71="Monet",OR(E71="Manual",E71="Assisted Manual")),A71&amp;"_MW",IF(AND(D71="Monet",OR(E71="De-Novo Merge",E71="Assisted Merge")),A71&amp;"_SA_MW",""))))))))))))))))</f>
        <v>2017-09-11_G-035_CA</v>
      </c>
      <c r="G71" s="85"/>
      <c r="H71" s="85"/>
      <c r="I71" s="69"/>
      <c r="J71" s="107" t="str">
        <f>IF(AND(NOT(OR(H71="",H71="Ø")),NOT(OR(H72="",H72="Ø"))),"Needs to be Split","")</f>
        <v/>
      </c>
      <c r="K71" s="81" t="str">
        <f>IF(AND(NOT(OR(G71="",G71="Ø")),H71=""),"In Progress",IF(AND(NOT(OR(H71="Ø",H71="")),NOT(OR(G71="Ø",G71=""))),"Completed",IF(AND(NOT(A70=""),NOT(OR(D71="",D71="???")),G71=""),"Waiting",IF(D71="???","Waiting",""))))</f>
        <v/>
      </c>
      <c r="L71" s="107" t="s">
        <v>2</v>
      </c>
      <c r="M71" s="107" t="str">
        <f>IF(OR(L71="Untraceable",L71="Incomplete"),"Ignore",IF(OR(L71="Incomplete",L71="Completed"),"Waiting",IF(OR(L71="Waiting",L71="In Progress",L71="Review",L71="Other"),"HOLD","")))</f>
        <v>Ignore</v>
      </c>
      <c r="N71" s="4"/>
      <c r="O71" s="111" t="str">
        <f>IF(OR(L71="Untraceable",L71="Incomplete"),"No",IF(L71="Completed","In Progress",""))</f>
        <v>No</v>
      </c>
      <c r="P71" s="107"/>
    </row>
    <row r="72" spans="1:16">
      <c r="A72" s="107"/>
      <c r="B72" s="107"/>
      <c r="C72" s="107"/>
      <c r="D72" s="81" t="s">
        <v>32</v>
      </c>
      <c r="E72" s="81"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f>
        <v>2017-09-11_G-035_AZ</v>
      </c>
      <c r="G72" s="85">
        <v>43024</v>
      </c>
      <c r="H72" s="85" t="s">
        <v>51</v>
      </c>
      <c r="I72" s="69"/>
      <c r="J72" s="107"/>
      <c r="K72" s="81" t="s">
        <v>2</v>
      </c>
      <c r="L72" s="107"/>
      <c r="M72" s="107"/>
      <c r="N72" s="4"/>
      <c r="O72" s="111"/>
      <c r="P72" s="107"/>
    </row>
    <row r="73" spans="1:16">
      <c r="A73" s="107" t="s">
        <v>2688</v>
      </c>
      <c r="B73" s="109" t="s">
        <v>2689</v>
      </c>
      <c r="C73" s="107"/>
      <c r="D73" s="81" t="s">
        <v>161</v>
      </c>
      <c r="E73" s="81" t="s">
        <v>24</v>
      </c>
      <c r="F73" s="7" t="str">
        <f>IF(AND(D73="Amina",OR(E73="Manual",E73="Assisted Manual")),A73&amp;"_AZ",IF(AND(D73="Amina",OR(E73="De-Novo Merge",E73="Assisted Merge")),A73&amp;"_SA_AZ",IF(AND(D73="Mashtura",OR(E73="Manual",E73="Assisted Manual")),A73&amp;"_MH",IF(AND(D73="Mashtura",OR(E73="De-Novo Merge",E73="Assisted Merge")),A73&amp;"_SA_MH",IF(AND(D73="Perry",OR(E73="Manual",E73="Assisted Manual")),A73&amp;"_PB",IF(AND(D73="Perry",OR(E73="De-Novo Merge",E73="Assisted Merge")),A73&amp;"_SA_PB",IF(AND(D73="Gina",OR(E73="Manual",E73="Assisted Manual")),A73&amp;"_GB",IF(AND(D73="Gina",OR(E73="De-Novo Merge",E73="Assisted Merge")),A73&amp;"_SA_GB",IF(AND(D73="Cameron",OR(E73="Manual",E73="Assisted Manual")),A73&amp;"_CA",IF(AND(D73="Cameron",OR(E73="De-Novo Merge",E73="Assisted Merge")),A73&amp;"_SA_CA",IF(AND(D73="Bruno",OR(E73="Manual",E73="Assisted Manual")),A73&amp;"_BD",IF(AND(D73="Bruno",OR(E73="De-Novo Merge",E73="Assisted Merge")),A73&amp;"_SA_BD",IF(AND(D73="Daniel",OR(E73="Manual",E73="Assisted Manual")),A73&amp;"_DR",IF(AND(D73="Daniel",OR(E73="De-Novo Merge",E73="Assisted Merge")),A73&amp;"_SA_DR",IF(AND(D73="Monet",OR(E73="Manual",E73="Assisted Manual")),A73&amp;"_MW",IF(AND(D73="Monet",OR(E73="De-Novo Merge",E73="Assisted Merge")),A73&amp;"_SA_MW",""))))))))))))))))</f>
        <v>2017-09-11_G-036_BD</v>
      </c>
      <c r="G73" s="85">
        <v>43025</v>
      </c>
      <c r="H73" s="85"/>
      <c r="I73" s="69"/>
      <c r="J73" s="107" t="str">
        <f>IF(AND(NOT(OR(H73="",H73="Ø")),NOT(OR(H74="",H74="Ø"))),"Needs to be Split","")</f>
        <v/>
      </c>
      <c r="K73" s="81" t="s">
        <v>2</v>
      </c>
      <c r="L73" s="107" t="s">
        <v>2</v>
      </c>
      <c r="M73" s="107" t="str">
        <f>IF(OR(L73="Untraceable",L73="Incomplete"),"Ignore",IF(OR(L73="Incomplete",L73="Completed"),"Waiting",IF(OR(L73="Waiting",L73="In Progress",L73="Review",L73="Other"),"HOLD","")))</f>
        <v>Ignore</v>
      </c>
      <c r="N73" s="4" t="s">
        <v>2666</v>
      </c>
      <c r="O73" s="111" t="str">
        <f>IF(OR(L73="Untraceable",L73="Incomplete"),"No",IF(L73="Completed","In Progress",""))</f>
        <v>No</v>
      </c>
      <c r="P73" s="107"/>
    </row>
    <row r="74" spans="1:16">
      <c r="A74" s="107"/>
      <c r="B74" s="107"/>
      <c r="C74" s="107"/>
      <c r="D74" s="81"/>
      <c r="E74" s="81"/>
      <c r="F74" s="7" t="str">
        <f>IF(AND(D74="Amina",OR(E74="Manual",E74="Assisted Manual")),A73&amp;"_AZ",IF(AND(D74="Amina",OR(E74="De-Novo Merge",E74="Assisted Merge")),A73&amp;"_SA_AZ",IF(AND(D74="Mashtura",OR(E74="Manual",E74="Assisted Manual")),A73&amp;"_MH",IF(AND(D74="Mashtura",OR(E74="De-Novo Merge",E74="Assisted Merge")),A73&amp;"_SA_MH",IF(AND(D74="Perry",OR(E74="Manual",E74="Assisted Manual")),A73&amp;"_PB",IF(AND(D74="Perry",OR(E74="De-Novo Merge",E74="Assisted Merge")),A73&amp;"_SA_PB",IF(AND(D74="Gina",OR(E74="Manual",E74="Assisted Manual")),A73&amp;"_GB",IF(AND(D74="Gina",OR(E74="De-Novo Merge",E74="Assisted Merge")),A73&amp;"_SA_GB",IF(AND(D74="Cameron",OR(E74="Manual",E74="Assisted Manual")),A73&amp;"_CA",IF(AND(D74="Cameron",OR(E74="De-Novo Merge",E74="Assisted Merge")),A73&amp;"_SA_CA",IF(AND(D74="Bruno",OR(E74="Manual",E74="Assisted Manual")),A73&amp;"_BD",IF(AND(D74="Bruno",OR(E74="De-Novo Merge",E74="Assisted Merge")),A73&amp;"_SA_BD",IF(AND(D74="Daniel",OR(E74="Manual",E74="Assisted Manual")),A73&amp;"_DR",IF(AND(D74="Daniel",OR(E74="De-Novo Merge",E74="Assisted Merge")),A73&amp;"_SA_DR",IF(AND(D74="Monet",OR(E74="Manual",E74="Assisted Manual")),A73&amp;"_MW",IF(AND(D74="Monet",OR(E74="De-Novo Merge",E74="Assisted Merge")),A73&amp;"_SA_MW",""))))))))))))))))</f>
        <v/>
      </c>
      <c r="G74" s="85"/>
      <c r="H74" s="85"/>
      <c r="I74" s="69"/>
      <c r="J74" s="107"/>
      <c r="K74" s="81"/>
      <c r="L74" s="107"/>
      <c r="M74" s="107"/>
      <c r="N74" s="4"/>
      <c r="O74" s="111"/>
      <c r="P74" s="107"/>
    </row>
    <row r="75" spans="1:16">
      <c r="A75" s="107" t="s">
        <v>2690</v>
      </c>
      <c r="B75" s="109" t="s">
        <v>2691</v>
      </c>
      <c r="C75" s="107"/>
      <c r="D75" s="81" t="s">
        <v>187</v>
      </c>
      <c r="E75" s="81" t="s">
        <v>24</v>
      </c>
      <c r="F75" s="7" t="str">
        <f>IF(AND(D75="Amina",OR(E75="Manual",E75="Assisted Manual")),A75&amp;"_AZ",IF(AND(D75="Amina",OR(E75="De-Novo Merge",E75="Assisted Merge")),A75&amp;"_SA_AZ",IF(AND(D75="Mashtura",OR(E75="Manual",E75="Assisted Manual")),A75&amp;"_MH",IF(AND(D75="Mashtura",OR(E75="De-Novo Merge",E75="Assisted Merge")),A75&amp;"_SA_MH",IF(AND(D75="Perry",OR(E75="Manual",E75="Assisted Manual")),A75&amp;"_PB",IF(AND(D75="Perry",OR(E75="De-Novo Merge",E75="Assisted Merge")),A75&amp;"_SA_PB",IF(AND(D75="Gina",OR(E75="Manual",E75="Assisted Manual")),A75&amp;"_GB",IF(AND(D75="Gina",OR(E75="De-Novo Merge",E75="Assisted Merge")),A75&amp;"_SA_GB",IF(AND(D75="Cameron",OR(E75="Manual",E75="Assisted Manual")),A75&amp;"_CA",IF(AND(D75="Cameron",OR(E75="De-Novo Merge",E75="Assisted Merge")),A75&amp;"_SA_CA",IF(AND(D75="Bruno",OR(E75="Manual",E75="Assisted Manual")),A75&amp;"_BD",IF(AND(D75="Bruno",OR(E75="De-Novo Merge",E75="Assisted Merge")),A75&amp;"_SA_BD",IF(AND(D75="Daniel",OR(E75="Manual",E75="Assisted Manual")),A75&amp;"_DR",IF(AND(D75="Daniel",OR(E75="De-Novo Merge",E75="Assisted Merge")),A75&amp;"_SA_DR",IF(AND(D75="Monet",OR(E75="Manual",E75="Assisted Manual")),A75&amp;"_MW",IF(AND(D75="Monet",OR(E75="De-Novo Merge",E75="Assisted Merge")),A75&amp;"_SA_MW",""))))))))))))))))</f>
        <v>2017-09-11_G-037_MW</v>
      </c>
      <c r="G75" s="85">
        <v>43025</v>
      </c>
      <c r="H75" s="85">
        <v>43025</v>
      </c>
      <c r="I75" s="69"/>
      <c r="J75" s="106">
        <v>43026</v>
      </c>
      <c r="K75" s="81" t="s">
        <v>0</v>
      </c>
      <c r="L75" s="107" t="str">
        <f>IF(AND(NOT(OR(H75="Ø",H75="")),J75="Split"),"In Progress",IF(AND(NOT(OR(H75="Ø",H75="")),J75="Needs to be Split"),"Waiting",IF(AND(K75="Review",K76="Review"),"Review",IF(OR(AND(K75="Review",K76="Incomplete"),AND(K75="Incomplete",K76="Review")),"Review",IF(OR(AND(K75="Untraceable",K76="Review"),AND(K75="Review",K76="Untraceable")),"Review",IF(OR(AND(K75="Review",K76="Completed"),AND(K75="Completed",K76="Review")),"Review",IF(OR(AND(K75="Other",K76="Review"),AND(K75="Review",K76="Other")),"Review",IF(OR(AND(K75="Other",K76="Incomplete"),AND(K75="Incomplete",K76="Other")),"Review",IF(OR(AND(K75="Other",K76="Untraceable"),AND(K75="Untraceable",K76="Other")),"Review",IF(OR(AND(K75="Other",K76="Completed"),AND(K75="Completed",K76="Other")),"Review",IF(AND(K75="Waiting",K76="Waiting"),"Waiting",IF(OR(AND(K75="Review",K76="Waiting"),AND(K75="Waiting",K76="Review")),"Waiting",IF(OR(AND(K75="Other",K76="Waiting"),AND(K75="Waiting",K76="Other")),"Waiting",IF(OR(AND(K75="Incomplete",K76="Waiting"),AND(K75="Waiting",K76="Incomplete")),"Waiting",IF(OR(AND(K75="Completed",K76="Waiting"),AND(K75="Waiting",K76="Completed")),"Waiting",IF(OR(K75="In Progress",K76="In Progress"),"In Progress",IF(OR(AND(K75="Completed",K76="Untraceable"),AND(K75="Untraceable",K76="Completed")),"Review",IF(OR(AND(K75="Completed",K76="Incomplete"),AND(K75="Incomplete",K76="Completed")),"Review",IF(OR(AND(K75="Incomplete",K76="Untraceable"),AND(K75="Untraceable",K76="Incomplete")),"Untraceable",IF(AND(NOT(OR(H75="Ø",H75="")),NOT(OR(H76="Ø",H76="")),J75=""),"In Progress",IF(AND(K75="Untraceable",K76="Untraceable"),"Untraceable",IF(AND(NOT(OR(H75="Ø",H75="")),NOT(OR(H76="Ø",H76="")),NOT(OR(J75="Ø",J75="",J75="Split",J75="Needs to be Split"))),"Completed",IF(AND(K75="Incomplete",K76="Incomplete"),"Incomplete",IF(AND(K75="Other",K76="Other"),"Review",IF(AND(K75="Untraceable",K76=""),"Untraceable","")))))))))))))))))))))))))</f>
        <v>Completed</v>
      </c>
      <c r="M75" s="107" t="s">
        <v>0</v>
      </c>
      <c r="N75" s="4" t="s">
        <v>2692</v>
      </c>
      <c r="O75" s="111" t="s">
        <v>25</v>
      </c>
      <c r="P75" s="107" t="s">
        <v>2693</v>
      </c>
    </row>
    <row r="76" spans="1:16">
      <c r="A76" s="107"/>
      <c r="B76" s="107"/>
      <c r="C76" s="107"/>
      <c r="D76" s="81" t="s">
        <v>161</v>
      </c>
      <c r="E76" s="81" t="s">
        <v>24</v>
      </c>
      <c r="F76" s="7" t="str">
        <f>IF(AND(D76="Amina",OR(E76="Manual",E76="Assisted Manual")),A75&amp;"_AZ",IF(AND(D76="Amina",OR(E76="De-Novo Merge",E76="Assisted Merge")),A75&amp;"_SA_AZ",IF(AND(D76="Mashtura",OR(E76="Manual",E76="Assisted Manual")),A75&amp;"_MH",IF(AND(D76="Mashtura",OR(E76="De-Novo Merge",E76="Assisted Merge")),A75&amp;"_SA_MH",IF(AND(D76="Perry",OR(E76="Manual",E76="Assisted Manual")),A75&amp;"_PB",IF(AND(D76="Perry",OR(E76="De-Novo Merge",E76="Assisted Merge")),A75&amp;"_SA_PB",IF(AND(D76="Gina",OR(E76="Manual",E76="Assisted Manual")),A75&amp;"_GB",IF(AND(D76="Gina",OR(E76="De-Novo Merge",E76="Assisted Merge")),A75&amp;"_SA_GB",IF(AND(D76="Cameron",OR(E76="Manual",E76="Assisted Manual")),A75&amp;"_CA",IF(AND(D76="Cameron",OR(E76="De-Novo Merge",E76="Assisted Merge")),A75&amp;"_SA_CA",IF(AND(D76="Bruno",OR(E76="Manual",E76="Assisted Manual")),A75&amp;"_BD",IF(AND(D76="Bruno",OR(E76="De-Novo Merge",E76="Assisted Merge")),A75&amp;"_SA_BD",IF(AND(D76="Daniel",OR(E76="Manual",E76="Assisted Manual")),A75&amp;"_DR",IF(AND(D76="Daniel",OR(E76="De-Novo Merge",E76="Assisted Merge")),A75&amp;"_SA_DR",IF(AND(D76="Monet",OR(E76="Manual",E76="Assisted Manual")),A75&amp;"_MW",IF(AND(D76="Monet",OR(E76="De-Novo Merge",E76="Assisted Merge")),A75&amp;"_SA_MW",""))))))))))))))))</f>
        <v>2017-09-11_G-037_BD</v>
      </c>
      <c r="G76" s="85">
        <v>43026</v>
      </c>
      <c r="H76" s="85">
        <v>43026</v>
      </c>
      <c r="I76" s="69" t="s">
        <v>2484</v>
      </c>
      <c r="J76" s="107"/>
      <c r="K76" s="81" t="s">
        <v>0</v>
      </c>
      <c r="L76" s="107"/>
      <c r="M76" s="107"/>
      <c r="N76" s="4" t="s">
        <v>2694</v>
      </c>
      <c r="O76" s="111"/>
      <c r="P76" s="107"/>
    </row>
    <row r="77" spans="1:16">
      <c r="A77" s="107" t="s">
        <v>2695</v>
      </c>
      <c r="B77" s="109" t="s">
        <v>2696</v>
      </c>
      <c r="C77" s="107"/>
      <c r="D77" s="81" t="s">
        <v>187</v>
      </c>
      <c r="E77" s="81" t="s">
        <v>24</v>
      </c>
      <c r="F77" s="7" t="str">
        <f>IF(AND(D77="Amina",OR(E77="Manual",E77="Assisted Manual")),A77&amp;"_AZ",IF(AND(D77="Amina",OR(E77="De-Novo Merge",E77="Assisted Merge")),A77&amp;"_SA_AZ",IF(AND(D77="Mashtura",OR(E77="Manual",E77="Assisted Manual")),A77&amp;"_MH",IF(AND(D77="Mashtura",OR(E77="De-Novo Merge",E77="Assisted Merge")),A77&amp;"_SA_MH",IF(AND(D77="Perry",OR(E77="Manual",E77="Assisted Manual")),A77&amp;"_PB",IF(AND(D77="Perry",OR(E77="De-Novo Merge",E77="Assisted Merge")),A77&amp;"_SA_PB",IF(AND(D77="Gina",OR(E77="Manual",E77="Assisted Manual")),A77&amp;"_GB",IF(AND(D77="Gina",OR(E77="De-Novo Merge",E77="Assisted Merge")),A77&amp;"_SA_GB",IF(AND(D77="Cameron",OR(E77="Manual",E77="Assisted Manual")),A77&amp;"_CA",IF(AND(D77="Cameron",OR(E77="De-Novo Merge",E77="Assisted Merge")),A77&amp;"_SA_CA",IF(AND(D77="Bruno",OR(E77="Manual",E77="Assisted Manual")),A77&amp;"_BD",IF(AND(D77="Bruno",OR(E77="De-Novo Merge",E77="Assisted Merge")),A77&amp;"_SA_BD",IF(AND(D77="Daniel",OR(E77="Manual",E77="Assisted Manual")),A77&amp;"_DR",IF(AND(D77="Daniel",OR(E77="De-Novo Merge",E77="Assisted Merge")),A77&amp;"_SA_DR",IF(AND(D77="Monet",OR(E77="Manual",E77="Assisted Manual")),A77&amp;"_MW",IF(AND(D77="Monet",OR(E77="De-Novo Merge",E77="Assisted Merge")),A77&amp;"_SA_MW",""))))))))))))))))</f>
        <v>2017-09-11_G-038_MW</v>
      </c>
      <c r="G77" s="85">
        <v>43026</v>
      </c>
      <c r="H77" s="85">
        <v>43026</v>
      </c>
      <c r="I77" s="69"/>
      <c r="J77" s="106">
        <v>43055</v>
      </c>
      <c r="K77" s="81" t="str">
        <f>IF(AND(NOT(OR(G77="",G77="Ø")),H77=""),"In Progress",IF(AND(NOT(OR(H77="Ø",H77="")),NOT(OR(G77="Ø",G77=""))),"Completed",IF(AND(NOT(A77=""),NOT(OR(D77="",D77="???")),G77=""),"Waiting",IF(D77="???","Waiting",""))))</f>
        <v>Completed</v>
      </c>
      <c r="L77" s="107" t="s">
        <v>0</v>
      </c>
      <c r="M77" s="107" t="s">
        <v>0</v>
      </c>
      <c r="N77" s="4"/>
      <c r="O77" s="111" t="s">
        <v>25</v>
      </c>
      <c r="P77" s="107" t="s">
        <v>2697</v>
      </c>
    </row>
    <row r="78" spans="1:16">
      <c r="A78" s="107"/>
      <c r="B78" s="107"/>
      <c r="C78" s="107"/>
      <c r="D78" s="81" t="s">
        <v>23</v>
      </c>
      <c r="E78" s="81" t="s">
        <v>24</v>
      </c>
      <c r="F78" s="7" t="str">
        <f>IF(AND(D78="Amina",OR(E78="Manual",E78="Assisted Manual")),A77&amp;"_AZ",IF(AND(D78="Amina",OR(E78="De-Novo Merge",E78="Assisted Merge")),A77&amp;"_SA_AZ",IF(AND(D78="Mashtura",OR(E78="Manual",E78="Assisted Manual")),A77&amp;"_MH",IF(AND(D78="Mashtura",OR(E78="De-Novo Merge",E78="Assisted Merge")),A77&amp;"_SA_MH",IF(AND(D78="Perry",OR(E78="Manual",E78="Assisted Manual")),A77&amp;"_PB",IF(AND(D78="Perry",OR(E78="De-Novo Merge",E78="Assisted Merge")),A77&amp;"_SA_PB",IF(AND(D78="Gina",OR(E78="Manual",E78="Assisted Manual")),A77&amp;"_GB",IF(AND(D78="Gina",OR(E78="De-Novo Merge",E78="Assisted Merge")),A77&amp;"_SA_GB",IF(AND(D78="Cameron",OR(E78="Manual",E78="Assisted Manual")),A77&amp;"_CA",IF(AND(D78="Cameron",OR(E78="De-Novo Merge",E78="Assisted Merge")),A77&amp;"_SA_CA",IF(AND(D78="Bruno",OR(E78="Manual",E78="Assisted Manual")),A77&amp;"_BD",IF(AND(D78="Bruno",OR(E78="De-Novo Merge",E78="Assisted Merge")),A77&amp;"_SA_BD",IF(AND(D78="Daniel",OR(E78="Manual",E78="Assisted Manual")),A77&amp;"_DR",IF(AND(D78="Daniel",OR(E78="De-Novo Merge",E78="Assisted Merge")),A77&amp;"_SA_DR",IF(AND(D78="Monet",OR(E78="Manual",E78="Assisted Manual")),A77&amp;"_MW",IF(AND(D78="Monet",OR(E78="De-Novo Merge",E78="Assisted Merge")),A77&amp;"_SA_MW",""))))))))))))))))</f>
        <v>2017-09-11_G-038_CA</v>
      </c>
      <c r="G78" s="85">
        <v>43026</v>
      </c>
      <c r="H78" s="85">
        <v>43031</v>
      </c>
      <c r="I78" s="69" t="s">
        <v>2422</v>
      </c>
      <c r="J78" s="107"/>
      <c r="K78" s="81" t="str">
        <f>IF(AND(NOT(OR(G78="",G78="Ø")),H78=""),"In Progress",IF(AND(NOT(OR(H78="Ø",H78="")),NOT(OR(G78="Ø",G78=""))),"Completed",IF(AND(NOT(A77=""),NOT(OR(D78="",D78="???")),G78=""),"Waiting",IF(D78="???","Waiting",""))))</f>
        <v>Completed</v>
      </c>
      <c r="L78" s="107"/>
      <c r="M78" s="107"/>
      <c r="N78" s="4"/>
      <c r="O78" s="111"/>
      <c r="P78" s="107"/>
    </row>
    <row r="79" spans="1:16">
      <c r="A79" s="107" t="s">
        <v>2698</v>
      </c>
      <c r="B79" s="109" t="s">
        <v>2699</v>
      </c>
      <c r="C79" s="107"/>
      <c r="D79" s="81" t="s">
        <v>23</v>
      </c>
      <c r="E79" s="81" t="s">
        <v>24</v>
      </c>
      <c r="F79" s="7" t="str">
        <f>IF(AND(D79="Amina",OR(E79="Manual",E79="Assisted Manual")),A79&amp;"_AZ",IF(AND(D79="Amina",OR(E79="De-Novo Merge",E79="Assisted Merge")),A79&amp;"_SA_AZ",IF(AND(D79="Mashtura",OR(E79="Manual",E79="Assisted Manual")),A79&amp;"_MH",IF(AND(D79="Mashtura",OR(E79="De-Novo Merge",E79="Assisted Merge")),A79&amp;"_SA_MH",IF(AND(D79="Perry",OR(E79="Manual",E79="Assisted Manual")),A79&amp;"_PB",IF(AND(D79="Perry",OR(E79="De-Novo Merge",E79="Assisted Merge")),A79&amp;"_SA_PB",IF(AND(D79="Gina",OR(E79="Manual",E79="Assisted Manual")),A79&amp;"_GB",IF(AND(D79="Gina",OR(E79="De-Novo Merge",E79="Assisted Merge")),A79&amp;"_SA_GB",IF(AND(D79="Cameron",OR(E79="Manual",E79="Assisted Manual")),A79&amp;"_CA",IF(AND(D79="Cameron",OR(E79="De-Novo Merge",E79="Assisted Merge")),A79&amp;"_SA_CA",IF(AND(D79="Bruno",OR(E79="Manual",E79="Assisted Manual")),A79&amp;"_BD",IF(AND(D79="Bruno",OR(E79="De-Novo Merge",E79="Assisted Merge")),A79&amp;"_SA_BD",IF(AND(D79="Daniel",OR(E79="Manual",E79="Assisted Manual")),A79&amp;"_DR",IF(AND(D79="Daniel",OR(E79="De-Novo Merge",E79="Assisted Merge")),A79&amp;"_SA_DR",IF(AND(D79="Monet",OR(E79="Manual",E79="Assisted Manual")),A79&amp;"_MW",IF(AND(D79="Monet",OR(E79="De-Novo Merge",E79="Assisted Merge")),A79&amp;"_SA_MW",""))))))))))))))))</f>
        <v>2017-09-11_G-039_CA</v>
      </c>
      <c r="G79" s="85">
        <v>43024</v>
      </c>
      <c r="H79" s="85">
        <v>43025</v>
      </c>
      <c r="I79" s="69" t="s">
        <v>2422</v>
      </c>
      <c r="J79" s="106">
        <v>43046</v>
      </c>
      <c r="K79" s="81" t="str">
        <f>IF(AND(NOT(OR(G79="",G79="Ø")),H79=""),"In Progress",IF(AND(NOT(OR(H79="Ø",H79="")),NOT(OR(G79="Ø",G79=""))),"Completed",IF(AND(NOT(A79=""),NOT(OR(D79="",D79="???")),G79=""),"Waiting",IF(D79="???","Waiting",""))))</f>
        <v>Completed</v>
      </c>
      <c r="L79" s="107" t="str">
        <f>IF(AND(NOT(OR(H79="Ø",H79="")),J79="Split"),"In Progress",IF(AND(NOT(OR(H79="Ø",H79="")),J79="Needs to be Split"),"Waiting",IF(AND(K79="Review",K80="Review"),"Review",IF(OR(AND(K79="Review",K80="Incomplete"),AND(K79="Incomplete",K80="Review")),"Review",IF(OR(AND(K79="Untraceable",K80="Review"),AND(K79="Review",K80="Untraceable")),"Review",IF(OR(AND(K79="Review",K80="Completed"),AND(K79="Completed",K80="Review")),"Review",IF(OR(AND(K79="Other",K80="Review"),AND(K79="Review",K80="Other")),"Review",IF(OR(AND(K79="Other",K80="Incomplete"),AND(K79="Incomplete",K80="Other")),"Review",IF(OR(AND(K79="Other",K80="Untraceable"),AND(K79="Untraceable",K80="Other")),"Review",IF(OR(AND(K79="Other",K80="Completed"),AND(K79="Completed",K80="Other")),"Review",IF(AND(K79="Waiting",K80="Waiting"),"Waiting",IF(OR(AND(K79="Review",K80="Waiting"),AND(K79="Waiting",K80="Review")),"Waiting",IF(OR(AND(K79="Other",K80="Waiting"),AND(K79="Waiting",K80="Other")),"Waiting",IF(OR(AND(K79="Incomplete",K80="Waiting"),AND(K79="Waiting",K80="Incomplete")),"Waiting",IF(OR(AND(K79="Completed",K80="Waiting"),AND(K79="Waiting",K80="Completed")),"Waiting",IF(OR(K79="In Progress",K80="In Progress"),"In Progress",IF(OR(AND(K79="Completed",K80="Untraceable"),AND(K79="Untraceable",K80="Completed")),"Review",IF(OR(AND(K79="Completed",K80="Incomplete"),AND(K79="Incomplete",K80="Completed")),"Review",IF(OR(AND(K79="Incomplete",K80="Untraceable"),AND(K79="Untraceable",K80="Incomplete")),"Untraceable",IF(AND(NOT(OR(H79="Ø",H79="")),NOT(OR(H80="Ø",H80="")),J79=""),"In Progress",IF(AND(K79="Untraceable",K80="Untraceable"),"Untraceable",IF(AND(NOT(OR(H79="Ø",H79="")),NOT(OR(H80="Ø",H80="")),NOT(OR(J79="Ø",J79="",J79="Split",J79="Needs to be Split"))),"Completed",IF(AND(K79="Incomplete",K80="Incomplete"),"Incomplete",IF(AND(K79="Other",K80="Other"),"Review",IF(AND(K79="Untraceable",K80=""),"Untraceable","")))))))))))))))))))))))))</f>
        <v>Completed</v>
      </c>
      <c r="M79" s="107" t="s">
        <v>0</v>
      </c>
      <c r="N79" s="4"/>
      <c r="O79" s="111" t="s">
        <v>25</v>
      </c>
      <c r="P79" s="107" t="s">
        <v>2700</v>
      </c>
    </row>
    <row r="80" spans="1:16">
      <c r="A80" s="107"/>
      <c r="B80" s="107"/>
      <c r="C80" s="107"/>
      <c r="D80" s="81" t="s">
        <v>161</v>
      </c>
      <c r="E80" s="81" t="s">
        <v>24</v>
      </c>
      <c r="F80" s="7" t="str">
        <f>IF(AND(D80="Amina",OR(E80="Manual",E80="Assisted Manual")),A79&amp;"_AZ",IF(AND(D80="Amina",OR(E80="De-Novo Merge",E80="Assisted Merge")),A79&amp;"_SA_AZ",IF(AND(D80="Mashtura",OR(E80="Manual",E80="Assisted Manual")),A79&amp;"_MH",IF(AND(D80="Mashtura",OR(E80="De-Novo Merge",E80="Assisted Merge")),A79&amp;"_SA_MH",IF(AND(D80="Perry",OR(E80="Manual",E80="Assisted Manual")),A79&amp;"_PB",IF(AND(D80="Perry",OR(E80="De-Novo Merge",E80="Assisted Merge")),A79&amp;"_SA_PB",IF(AND(D80="Gina",OR(E80="Manual",E80="Assisted Manual")),A79&amp;"_GB",IF(AND(D80="Gina",OR(E80="De-Novo Merge",E80="Assisted Merge")),A79&amp;"_SA_GB",IF(AND(D80="Cameron",OR(E80="Manual",E80="Assisted Manual")),A79&amp;"_CA",IF(AND(D80="Cameron",OR(E80="De-Novo Merge",E80="Assisted Merge")),A79&amp;"_SA_CA",IF(AND(D80="Bruno",OR(E80="Manual",E80="Assisted Manual")),A79&amp;"_BD",IF(AND(D80="Bruno",OR(E80="De-Novo Merge",E80="Assisted Merge")),A79&amp;"_SA_BD",IF(AND(D80="Daniel",OR(E80="Manual",E80="Assisted Manual")),A79&amp;"_DR",IF(AND(D80="Daniel",OR(E80="De-Novo Merge",E80="Assisted Merge")),A79&amp;"_SA_DR",IF(AND(D80="Monet",OR(E80="Manual",E80="Assisted Manual")),A79&amp;"_MW",IF(AND(D80="Monet",OR(E80="De-Novo Merge",E80="Assisted Merge")),A79&amp;"_SA_MW",""))))))))))))))))</f>
        <v>2017-09-11_G-039_BD</v>
      </c>
      <c r="G80" s="85">
        <v>43026</v>
      </c>
      <c r="H80" s="85">
        <v>43027</v>
      </c>
      <c r="I80" s="69" t="s">
        <v>2206</v>
      </c>
      <c r="J80" s="107"/>
      <c r="K80" s="81" t="str">
        <f>IF(AND(NOT(OR(G80="",G80="Ø")),H80=""),"In Progress",IF(AND(NOT(OR(H80="Ø",H80="")),NOT(OR(G80="Ø",G80=""))),"Completed",IF(AND(NOT(A79=""),NOT(OR(D80="",D80="???")),G80=""),"Waiting",IF(D80="???","Waiting",""))))</f>
        <v>Completed</v>
      </c>
      <c r="L80" s="107"/>
      <c r="M80" s="107"/>
      <c r="N80" s="4"/>
      <c r="O80" s="111"/>
      <c r="P80" s="107"/>
    </row>
    <row r="81" spans="1:16">
      <c r="A81" s="107" t="s">
        <v>2701</v>
      </c>
      <c r="B81" s="109" t="s">
        <v>2702</v>
      </c>
      <c r="C81" s="107" t="s">
        <v>2703</v>
      </c>
      <c r="D81" s="81" t="s">
        <v>187</v>
      </c>
      <c r="E81" s="81" t="s">
        <v>24</v>
      </c>
      <c r="F81" s="7" t="str">
        <f>IF(AND(D81="Amina",OR(E81="Manual",E81="Assisted Manual")),A81&amp;"_AZ",IF(AND(D81="Amina",OR(E81="De-Novo Merge",E81="Assisted Merge")),A81&amp;"_SA_AZ",IF(AND(D81="Mashtura",OR(E81="Manual",E81="Assisted Manual")),A81&amp;"_MH",IF(AND(D81="Mashtura",OR(E81="De-Novo Merge",E81="Assisted Merge")),A81&amp;"_SA_MH",IF(AND(D81="Perry",OR(E81="Manual",E81="Assisted Manual")),A81&amp;"_PB",IF(AND(D81="Perry",OR(E81="De-Novo Merge",E81="Assisted Merge")),A81&amp;"_SA_PB",IF(AND(D81="Gina",OR(E81="Manual",E81="Assisted Manual")),A81&amp;"_GB",IF(AND(D81="Gina",OR(E81="De-Novo Merge",E81="Assisted Merge")),A81&amp;"_SA_GB",IF(AND(D81="Cameron",OR(E81="Manual",E81="Assisted Manual")),A81&amp;"_CA",IF(AND(D81="Cameron",OR(E81="De-Novo Merge",E81="Assisted Merge")),A81&amp;"_SA_CA",IF(AND(D81="Bruno",OR(E81="Manual",E81="Assisted Manual")),A81&amp;"_BD",IF(AND(D81="Bruno",OR(E81="De-Novo Merge",E81="Assisted Merge")),A81&amp;"_SA_BD",IF(AND(D81="Daniel",OR(E81="Manual",E81="Assisted Manual")),A81&amp;"_DR",IF(AND(D81="Daniel",OR(E81="De-Novo Merge",E81="Assisted Merge")),A81&amp;"_SA_DR",IF(AND(D81="Monet",OR(E81="Manual",E81="Assisted Manual")),A81&amp;"_MW",IF(AND(D81="Monet",OR(E81="De-Novo Merge",E81="Assisted Merge")),A81&amp;"_SA_MW",""))))))))))))))))</f>
        <v>2017-09-11_G-040_MW</v>
      </c>
      <c r="G81" s="85">
        <v>43026</v>
      </c>
      <c r="H81" s="85">
        <v>43027</v>
      </c>
      <c r="I81" s="69"/>
      <c r="J81" s="106">
        <v>43034</v>
      </c>
      <c r="K81" s="81" t="str">
        <f>IF(AND(NOT(OR(G81="",G81="Ø")),H81=""),"In Progress",IF(AND(NOT(OR(H81="Ø",H81="")),NOT(OR(G81="Ø",G81=""))),"Completed",IF(AND(NOT(A81=""),NOT(OR(D81="",D81="???")),G81=""),"Waiting",IF(D81="???","Waiting",""))))</f>
        <v>Completed</v>
      </c>
      <c r="L81" s="107" t="str">
        <f>IF(AND(NOT(OR(H81="Ø",H81="")),J81="Split"),"In Progress",IF(AND(NOT(OR(H81="Ø",H81="")),J81="Needs to be Split"),"Waiting",IF(AND(K81="Review",K82="Review"),"Review",IF(OR(AND(K81="Review",K82="Incomplete"),AND(K81="Incomplete",K82="Review")),"Review",IF(OR(AND(K81="Untraceable",K82="Review"),AND(K81="Review",K82="Untraceable")),"Review",IF(OR(AND(K81="Review",K82="Completed"),AND(K81="Completed",K82="Review")),"Review",IF(OR(AND(K81="Other",K82="Review"),AND(K81="Review",K82="Other")),"Review",IF(OR(AND(K81="Other",K82="Incomplete"),AND(K81="Incomplete",K82="Other")),"Review",IF(OR(AND(K81="Other",K82="Untraceable"),AND(K81="Untraceable",K82="Other")),"Review",IF(OR(AND(K81="Other",K82="Completed"),AND(K81="Completed",K82="Other")),"Review",IF(AND(K81="Waiting",K82="Waiting"),"Waiting",IF(OR(AND(K81="Review",K82="Waiting"),AND(K81="Waiting",K82="Review")),"Waiting",IF(OR(AND(K81="Other",K82="Waiting"),AND(K81="Waiting",K82="Other")),"Waiting",IF(OR(AND(K81="Incomplete",K82="Waiting"),AND(K81="Waiting",K82="Incomplete")),"Waiting",IF(OR(AND(K81="Completed",K82="Waiting"),AND(K81="Waiting",K82="Completed")),"Waiting",IF(OR(K81="In Progress",K82="In Progress"),"In Progress",IF(OR(AND(K81="Completed",K82="Untraceable"),AND(K81="Untraceable",K82="Completed")),"Review",IF(OR(AND(K81="Completed",K82="Incomplete"),AND(K81="Incomplete",K82="Completed")),"Review",IF(OR(AND(K81="Incomplete",K82="Untraceable"),AND(K81="Untraceable",K82="Incomplete")),"Untraceable",IF(AND(NOT(OR(H81="Ø",H81="")),NOT(OR(H82="Ø",H82="")),J81=""),"In Progress",IF(AND(K81="Untraceable",K82="Untraceable"),"Untraceable",IF(AND(NOT(OR(H81="Ø",H81="")),NOT(OR(H82="Ø",H82="")),NOT(OR(J81="Ø",J81="",J81="Split",J81="Needs to be Split"))),"Completed",IF(AND(K81="Incomplete",K82="Incomplete"),"Incomplete",IF(AND(K81="Other",K82="Other"),"Review",IF(AND(K81="Untraceable",K82=""),"Untraceable","")))))))))))))))))))))))))</f>
        <v>Completed</v>
      </c>
      <c r="M81" s="107" t="s">
        <v>0</v>
      </c>
      <c r="N81" s="4"/>
      <c r="O81" s="111" t="s">
        <v>25</v>
      </c>
      <c r="P81" s="107" t="s">
        <v>2704</v>
      </c>
    </row>
    <row r="82" spans="1:16">
      <c r="A82" s="107"/>
      <c r="B82" s="107"/>
      <c r="C82" s="107"/>
      <c r="D82" s="81" t="s">
        <v>27</v>
      </c>
      <c r="E82" s="81" t="s">
        <v>1731</v>
      </c>
      <c r="F82" s="7" t="str">
        <f>IF(AND(D82="Amina",OR(E82="Manual",E82="Assisted Manual")),A81&amp;"_AZ",IF(AND(D82="Amina",OR(E82="De-Novo Merge",E82="Assisted Merge")),A81&amp;"_SA_AZ",IF(AND(D82="Mashtura",OR(E82="Manual",E82="Assisted Manual")),A81&amp;"_MH",IF(AND(D82="Mashtura",OR(E82="De-Novo Merge",E82="Assisted Merge")),A81&amp;"_SA_MH",IF(AND(D82="Perry",OR(E82="Manual",E82="Assisted Manual")),A81&amp;"_PB",IF(AND(D82="Perry",OR(E82="De-Novo Merge",E82="Assisted Merge")),A81&amp;"_SA_PB",IF(AND(D82="Gina",OR(E82="Manual",E82="Assisted Manual")),A81&amp;"_GB",IF(AND(D82="Gina",OR(E82="De-Novo Merge",E82="Assisted Merge")),A81&amp;"_SA_GB",IF(AND(D82="Cameron",OR(E82="Manual",E82="Assisted Manual")),A81&amp;"_CA",IF(AND(D82="Cameron",OR(E82="De-Novo Merge",E82="Assisted Merge")),A81&amp;"_SA_CA",IF(AND(D82="Bruno",OR(E82="Manual",E82="Assisted Manual")),A81&amp;"_BD",IF(AND(D82="Bruno",OR(E82="De-Novo Merge",E82="Assisted Merge")),A81&amp;"_SA_BD",IF(AND(D82="Daniel",OR(E82="Manual",E82="Assisted Manual")),A81&amp;"_DR",IF(AND(D82="Daniel",OR(E82="De-Novo Merge",E82="Assisted Merge")),A81&amp;"_SA_DR",IF(AND(D82="Monet",OR(E82="Manual",E82="Assisted Manual")),A81&amp;"_MW",IF(AND(D82="Monet",OR(E82="De-Novo Merge",E82="Assisted Merge")),A81&amp;"_SA_MW",""))))))))))))))))</f>
        <v>2017-09-11_G-040_GB</v>
      </c>
      <c r="G82" s="85">
        <v>43028</v>
      </c>
      <c r="H82" s="85">
        <v>43031</v>
      </c>
      <c r="I82" s="69" t="s">
        <v>2705</v>
      </c>
      <c r="J82" s="107"/>
      <c r="K82" s="81" t="str">
        <f>IF(AND(NOT(OR(G82="",G82="Ø")),H82=""),"In Progress",IF(AND(NOT(OR(H82="Ø",H82="")),NOT(OR(G82="Ø",G82=""))),"Completed",IF(AND(NOT(A81=""),NOT(OR(D82="",D82="???")),G82=""),"Waiting",IF(D82="???","Waiting",""))))</f>
        <v>Completed</v>
      </c>
      <c r="L82" s="107"/>
      <c r="M82" s="107"/>
      <c r="N82" s="4"/>
      <c r="O82" s="111"/>
      <c r="P82" s="107"/>
    </row>
  </sheetData>
  <autoFilter ref="A1:P98" xr:uid="{00000000-0009-0000-0000-000010000000}"/>
  <mergeCells count="320">
    <mergeCell ref="O81:O82"/>
    <mergeCell ref="P81:P82"/>
    <mergeCell ref="A79:A80"/>
    <mergeCell ref="B79:B80"/>
    <mergeCell ref="C79:C80"/>
    <mergeCell ref="J79:J80"/>
    <mergeCell ref="L79:L80"/>
    <mergeCell ref="M79:M80"/>
    <mergeCell ref="O79:O80"/>
    <mergeCell ref="P79:P80"/>
    <mergeCell ref="A81:A82"/>
    <mergeCell ref="B81:B82"/>
    <mergeCell ref="C81:C82"/>
    <mergeCell ref="J81:J82"/>
    <mergeCell ref="L81:L82"/>
    <mergeCell ref="M81:M82"/>
    <mergeCell ref="O75:O76"/>
    <mergeCell ref="P75:P76"/>
    <mergeCell ref="A77:A78"/>
    <mergeCell ref="B77:B78"/>
    <mergeCell ref="C77:C78"/>
    <mergeCell ref="J77:J78"/>
    <mergeCell ref="L77:L78"/>
    <mergeCell ref="M77:M78"/>
    <mergeCell ref="O77:O78"/>
    <mergeCell ref="P77:P78"/>
    <mergeCell ref="A75:A76"/>
    <mergeCell ref="B75:B76"/>
    <mergeCell ref="C75:C76"/>
    <mergeCell ref="J75:J76"/>
    <mergeCell ref="L75:L76"/>
    <mergeCell ref="M75:M76"/>
    <mergeCell ref="O71:O72"/>
    <mergeCell ref="P71:P72"/>
    <mergeCell ref="A73:A74"/>
    <mergeCell ref="B73:B74"/>
    <mergeCell ref="C73:C74"/>
    <mergeCell ref="J73:J74"/>
    <mergeCell ref="L73:L74"/>
    <mergeCell ref="M73:M74"/>
    <mergeCell ref="O73:O74"/>
    <mergeCell ref="P73:P74"/>
    <mergeCell ref="A71:A72"/>
    <mergeCell ref="B71:B72"/>
    <mergeCell ref="C71:C72"/>
    <mergeCell ref="J71:J72"/>
    <mergeCell ref="L71:L72"/>
    <mergeCell ref="M71:M72"/>
    <mergeCell ref="O67:O68"/>
    <mergeCell ref="P67:P68"/>
    <mergeCell ref="A69:A70"/>
    <mergeCell ref="B69:B70"/>
    <mergeCell ref="C69:C70"/>
    <mergeCell ref="J69:J70"/>
    <mergeCell ref="L69:L70"/>
    <mergeCell ref="M69:M70"/>
    <mergeCell ref="O69:O70"/>
    <mergeCell ref="P69:P70"/>
    <mergeCell ref="A67:A68"/>
    <mergeCell ref="B67:B68"/>
    <mergeCell ref="C67:C68"/>
    <mergeCell ref="J67:J68"/>
    <mergeCell ref="L67:L68"/>
    <mergeCell ref="M67:M68"/>
    <mergeCell ref="O63:O64"/>
    <mergeCell ref="P63:P64"/>
    <mergeCell ref="A65:A66"/>
    <mergeCell ref="B65:B66"/>
    <mergeCell ref="C65:C66"/>
    <mergeCell ref="J65:J66"/>
    <mergeCell ref="L65:L66"/>
    <mergeCell ref="M65:M66"/>
    <mergeCell ref="O65:O66"/>
    <mergeCell ref="P65:P66"/>
    <mergeCell ref="A63:A64"/>
    <mergeCell ref="B63:B64"/>
    <mergeCell ref="C63:C64"/>
    <mergeCell ref="J63:J64"/>
    <mergeCell ref="L63:L64"/>
    <mergeCell ref="M63:M64"/>
    <mergeCell ref="O59:O60"/>
    <mergeCell ref="P59:P60"/>
    <mergeCell ref="A61:A62"/>
    <mergeCell ref="B61:B62"/>
    <mergeCell ref="C61:C62"/>
    <mergeCell ref="J61:J62"/>
    <mergeCell ref="L61:L62"/>
    <mergeCell ref="M61:M62"/>
    <mergeCell ref="O61:O62"/>
    <mergeCell ref="P61:P62"/>
    <mergeCell ref="A59:A60"/>
    <mergeCell ref="B59:B60"/>
    <mergeCell ref="C59:C60"/>
    <mergeCell ref="J59:J60"/>
    <mergeCell ref="L59:L60"/>
    <mergeCell ref="M59:M60"/>
    <mergeCell ref="A55:A56"/>
    <mergeCell ref="B55:B56"/>
    <mergeCell ref="C55:C56"/>
    <mergeCell ref="J55:J56"/>
    <mergeCell ref="L55:L56"/>
    <mergeCell ref="M55:M56"/>
    <mergeCell ref="O55:O56"/>
    <mergeCell ref="P55:P56"/>
    <mergeCell ref="A57:A58"/>
    <mergeCell ref="B57:B58"/>
    <mergeCell ref="C57:C58"/>
    <mergeCell ref="J57:J58"/>
    <mergeCell ref="L57:L58"/>
    <mergeCell ref="M57:M58"/>
    <mergeCell ref="O57:O58"/>
    <mergeCell ref="P57:P58"/>
    <mergeCell ref="A51:A52"/>
    <mergeCell ref="B51:B52"/>
    <mergeCell ref="C51:C52"/>
    <mergeCell ref="J51:J52"/>
    <mergeCell ref="L51:L52"/>
    <mergeCell ref="M51:M52"/>
    <mergeCell ref="O51:O52"/>
    <mergeCell ref="P51:P52"/>
    <mergeCell ref="A53:A54"/>
    <mergeCell ref="B53:B54"/>
    <mergeCell ref="C53:C54"/>
    <mergeCell ref="J53:J54"/>
    <mergeCell ref="L53:L54"/>
    <mergeCell ref="M53:M54"/>
    <mergeCell ref="O53:O54"/>
    <mergeCell ref="P53:P54"/>
    <mergeCell ref="A47:A48"/>
    <mergeCell ref="B47:B48"/>
    <mergeCell ref="C47:C48"/>
    <mergeCell ref="J47:J48"/>
    <mergeCell ref="L47:L48"/>
    <mergeCell ref="M47:M48"/>
    <mergeCell ref="O47:O48"/>
    <mergeCell ref="P47:P48"/>
    <mergeCell ref="A49:A50"/>
    <mergeCell ref="B49:B50"/>
    <mergeCell ref="C49:C50"/>
    <mergeCell ref="J49:J50"/>
    <mergeCell ref="L49:L50"/>
    <mergeCell ref="M49:M50"/>
    <mergeCell ref="O49:O50"/>
    <mergeCell ref="P49:P50"/>
    <mergeCell ref="A43:A44"/>
    <mergeCell ref="B43:B44"/>
    <mergeCell ref="C43:C44"/>
    <mergeCell ref="J43:J44"/>
    <mergeCell ref="L43:L44"/>
    <mergeCell ref="M43:M44"/>
    <mergeCell ref="O43:O44"/>
    <mergeCell ref="P43:P44"/>
    <mergeCell ref="A45:A46"/>
    <mergeCell ref="B45:B46"/>
    <mergeCell ref="C45:C46"/>
    <mergeCell ref="J45:J46"/>
    <mergeCell ref="L45:L46"/>
    <mergeCell ref="M45:M46"/>
    <mergeCell ref="O45:O46"/>
    <mergeCell ref="P45:P46"/>
    <mergeCell ref="A39:A40"/>
    <mergeCell ref="B39:B40"/>
    <mergeCell ref="C39:C40"/>
    <mergeCell ref="J39:J40"/>
    <mergeCell ref="L39:L40"/>
    <mergeCell ref="M39:M40"/>
    <mergeCell ref="O39:O40"/>
    <mergeCell ref="P39:P40"/>
    <mergeCell ref="A41:A42"/>
    <mergeCell ref="B41:B42"/>
    <mergeCell ref="C41:C42"/>
    <mergeCell ref="J41:J42"/>
    <mergeCell ref="L41:L42"/>
    <mergeCell ref="M41:M42"/>
    <mergeCell ref="O41:O42"/>
    <mergeCell ref="P41:P42"/>
    <mergeCell ref="A35:A36"/>
    <mergeCell ref="B35:B36"/>
    <mergeCell ref="C35:C36"/>
    <mergeCell ref="J35:J36"/>
    <mergeCell ref="L35:L36"/>
    <mergeCell ref="M35:M36"/>
    <mergeCell ref="O35:O36"/>
    <mergeCell ref="P35:P36"/>
    <mergeCell ref="A37:A38"/>
    <mergeCell ref="B37:B38"/>
    <mergeCell ref="C37:C38"/>
    <mergeCell ref="J37:J38"/>
    <mergeCell ref="L37:L38"/>
    <mergeCell ref="M37:M38"/>
    <mergeCell ref="O37:O38"/>
    <mergeCell ref="P37:P38"/>
    <mergeCell ref="A31:A32"/>
    <mergeCell ref="B31:B32"/>
    <mergeCell ref="C31:C32"/>
    <mergeCell ref="J31:J32"/>
    <mergeCell ref="L31:L32"/>
    <mergeCell ref="M31:M32"/>
    <mergeCell ref="O31:O32"/>
    <mergeCell ref="P31:P32"/>
    <mergeCell ref="A33:A34"/>
    <mergeCell ref="B33:B34"/>
    <mergeCell ref="C33:C34"/>
    <mergeCell ref="J33:J34"/>
    <mergeCell ref="L33:L34"/>
    <mergeCell ref="M33:M34"/>
    <mergeCell ref="O33:O34"/>
    <mergeCell ref="P33:P34"/>
    <mergeCell ref="A27:A28"/>
    <mergeCell ref="B27:B28"/>
    <mergeCell ref="C27:C28"/>
    <mergeCell ref="J27:J28"/>
    <mergeCell ref="L27:L28"/>
    <mergeCell ref="M27:M28"/>
    <mergeCell ref="O27:O28"/>
    <mergeCell ref="P27:P28"/>
    <mergeCell ref="A29:A30"/>
    <mergeCell ref="B29:B30"/>
    <mergeCell ref="C29:C30"/>
    <mergeCell ref="J29:J30"/>
    <mergeCell ref="L29:L30"/>
    <mergeCell ref="M29:M30"/>
    <mergeCell ref="O29:O30"/>
    <mergeCell ref="P29:P30"/>
    <mergeCell ref="A23:A24"/>
    <mergeCell ref="B23:B24"/>
    <mergeCell ref="C23:C24"/>
    <mergeCell ref="J23:J24"/>
    <mergeCell ref="L23:L24"/>
    <mergeCell ref="M23:M24"/>
    <mergeCell ref="O23:O24"/>
    <mergeCell ref="P23:P24"/>
    <mergeCell ref="A25:A26"/>
    <mergeCell ref="B25:B26"/>
    <mergeCell ref="C25:C26"/>
    <mergeCell ref="J25:J26"/>
    <mergeCell ref="L25:L26"/>
    <mergeCell ref="M25:M26"/>
    <mergeCell ref="O25:O26"/>
    <mergeCell ref="P25:P26"/>
    <mergeCell ref="A19:A20"/>
    <mergeCell ref="B19:B20"/>
    <mergeCell ref="C19:C20"/>
    <mergeCell ref="J19:J20"/>
    <mergeCell ref="L19:L20"/>
    <mergeCell ref="M19:M20"/>
    <mergeCell ref="O19:O20"/>
    <mergeCell ref="P19:P20"/>
    <mergeCell ref="A21:A22"/>
    <mergeCell ref="B21:B22"/>
    <mergeCell ref="C21:C22"/>
    <mergeCell ref="J21:J22"/>
    <mergeCell ref="L21:L22"/>
    <mergeCell ref="M21:M22"/>
    <mergeCell ref="O21:O22"/>
    <mergeCell ref="P21:P22"/>
    <mergeCell ref="O17:O18"/>
    <mergeCell ref="P17:P18"/>
    <mergeCell ref="A15:A16"/>
    <mergeCell ref="B15:B16"/>
    <mergeCell ref="C15:C16"/>
    <mergeCell ref="J15:J16"/>
    <mergeCell ref="L15:L16"/>
    <mergeCell ref="M15:M16"/>
    <mergeCell ref="O12:O14"/>
    <mergeCell ref="P12:P14"/>
    <mergeCell ref="O15:O16"/>
    <mergeCell ref="P15:P16"/>
    <mergeCell ref="A17:A18"/>
    <mergeCell ref="B17:B18"/>
    <mergeCell ref="C17:C18"/>
    <mergeCell ref="J17:J18"/>
    <mergeCell ref="L17:L18"/>
    <mergeCell ref="M17:M18"/>
    <mergeCell ref="A12:A14"/>
    <mergeCell ref="B12:B14"/>
    <mergeCell ref="C12:C14"/>
    <mergeCell ref="J12:J14"/>
    <mergeCell ref="L12:L14"/>
    <mergeCell ref="M12:M14"/>
    <mergeCell ref="O10:O11"/>
    <mergeCell ref="P10:P11"/>
    <mergeCell ref="A10:A11"/>
    <mergeCell ref="B10:B11"/>
    <mergeCell ref="C10:C11"/>
    <mergeCell ref="J10:J11"/>
    <mergeCell ref="L10:L11"/>
    <mergeCell ref="M10:M11"/>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
    <cfRule type="containsText" dxfId="407" priority="37" operator="containsText" text="HOLD">
      <formula>NOT(ISERROR(SEARCH("HOLD",M1)))</formula>
    </cfRule>
    <cfRule type="containsText" dxfId="406" priority="46" operator="containsText" text="Ignore">
      <formula>NOT(ISERROR(SEARCH("Ignore",M1)))</formula>
    </cfRule>
  </conditionalFormatting>
  <conditionalFormatting sqref="K1:M1">
    <cfRule type="containsText" dxfId="405" priority="36" operator="containsText" text="Waiting">
      <formula>NOT(ISERROR(SEARCH("Waiting",K1)))</formula>
    </cfRule>
    <cfRule type="containsText" dxfId="404" priority="40" operator="containsText" text="Review">
      <formula>NOT(ISERROR(SEARCH("Review",K1)))</formula>
    </cfRule>
    <cfRule type="containsText" dxfId="403" priority="41" operator="containsText" text="Other">
      <formula>NOT(ISERROR(SEARCH("Other",K1)))</formula>
    </cfRule>
    <cfRule type="containsText" dxfId="402" priority="42" operator="containsText" text="Incomplete">
      <formula>NOT(ISERROR(SEARCH("Incomplete",K1)))</formula>
    </cfRule>
    <cfRule type="containsText" dxfId="401" priority="43" operator="containsText" text="Untraceable">
      <formula>NOT(ISERROR(SEARCH("Untraceable",K1)))</formula>
    </cfRule>
    <cfRule type="containsText" dxfId="400" priority="44" operator="containsText" text="Completed">
      <formula>NOT(ISERROR(SEARCH("Completed",K1)))</formula>
    </cfRule>
  </conditionalFormatting>
  <conditionalFormatting sqref="O1 K1:M1">
    <cfRule type="containsText" dxfId="399" priority="45" operator="containsText" text="In Progress">
      <formula>NOT(ISERROR(SEARCH("In Progress",K1)))</formula>
    </cfRule>
  </conditionalFormatting>
  <conditionalFormatting sqref="O1">
    <cfRule type="containsText" dxfId="398" priority="38" operator="containsText" text="No">
      <formula>NOT(ISERROR(SEARCH("No",O1)))</formula>
    </cfRule>
    <cfRule type="containsText" dxfId="397" priority="39" operator="containsText" text="Yes">
      <formula>NOT(ISERROR(SEARCH("Yes",O1)))</formula>
    </cfRule>
  </conditionalFormatting>
  <conditionalFormatting sqref="J1">
    <cfRule type="containsText" dxfId="396" priority="35" operator="containsText" text="Needs to be">
      <formula>NOT(ISERROR(SEARCH("Needs to be",J1)))</formula>
    </cfRule>
  </conditionalFormatting>
  <conditionalFormatting sqref="I1">
    <cfRule type="containsText" dxfId="395" priority="34" operator="containsText" text="Please Enter Tracing Time">
      <formula>NOT(ISERROR(SEARCH("Please Enter Tracing Time",I1)))</formula>
    </cfRule>
  </conditionalFormatting>
  <conditionalFormatting sqref="M2:M12 M15:M80">
    <cfRule type="containsText" dxfId="394" priority="24" operator="containsText" text="HOLD">
      <formula>NOT(ISERROR(SEARCH("HOLD",M2)))</formula>
    </cfRule>
    <cfRule type="containsText" dxfId="393" priority="33" operator="containsText" text="Ignore">
      <formula>NOT(ISERROR(SEARCH("Ignore",M2)))</formula>
    </cfRule>
  </conditionalFormatting>
  <conditionalFormatting sqref="K2:M12 K13:K14 K15:M80">
    <cfRule type="containsText" dxfId="392" priority="23" operator="containsText" text="Waiting">
      <formula>NOT(ISERROR(SEARCH("Waiting",K2)))</formula>
    </cfRule>
    <cfRule type="containsText" dxfId="391" priority="27" operator="containsText" text="Review">
      <formula>NOT(ISERROR(SEARCH("Review",K2)))</formula>
    </cfRule>
    <cfRule type="containsText" dxfId="390" priority="28" operator="containsText" text="Other">
      <formula>NOT(ISERROR(SEARCH("Other",K2)))</formula>
    </cfRule>
    <cfRule type="containsText" dxfId="389" priority="29" operator="containsText" text="Incomplete">
      <formula>NOT(ISERROR(SEARCH("Incomplete",K2)))</formula>
    </cfRule>
    <cfRule type="containsText" dxfId="388" priority="30" operator="containsText" text="Untraceable">
      <formula>NOT(ISERROR(SEARCH("Untraceable",K2)))</formula>
    </cfRule>
    <cfRule type="containsText" dxfId="387" priority="31" operator="containsText" text="Completed">
      <formula>NOT(ISERROR(SEARCH("Completed",K2)))</formula>
    </cfRule>
  </conditionalFormatting>
  <conditionalFormatting sqref="O2:O12 K2:M12 K13:K14 O15:O80 K15:M80">
    <cfRule type="containsText" dxfId="386" priority="32" operator="containsText" text="In Progress">
      <formula>NOT(ISERROR(SEARCH("In Progress",K2)))</formula>
    </cfRule>
  </conditionalFormatting>
  <conditionalFormatting sqref="O2:O12 O15:O80">
    <cfRule type="containsText" dxfId="385" priority="25" operator="containsText" text="No">
      <formula>NOT(ISERROR(SEARCH("No",O2)))</formula>
    </cfRule>
    <cfRule type="containsText" dxfId="384" priority="26" operator="containsText" text="Yes">
      <formula>NOT(ISERROR(SEARCH("Yes",O2)))</formula>
    </cfRule>
  </conditionalFormatting>
  <conditionalFormatting sqref="J2:J12 J15:J80">
    <cfRule type="containsText" dxfId="383" priority="22" operator="containsText" text="Needs to be">
      <formula>NOT(ISERROR(SEARCH("Needs to be",J2)))</formula>
    </cfRule>
  </conditionalFormatting>
  <conditionalFormatting sqref="I2:I80">
    <cfRule type="containsText" dxfId="382" priority="21" operator="containsText" text="Please Enter Tracing Time">
      <formula>NOT(ISERROR(SEARCH("Please Enter Tracing Time",I2)))</formula>
    </cfRule>
  </conditionalFormatting>
  <conditionalFormatting sqref="K81:L82">
    <cfRule type="containsText" dxfId="381" priority="12" operator="containsText" text="Waiting">
      <formula>NOT(ISERROR(SEARCH("Waiting",K81)))</formula>
    </cfRule>
    <cfRule type="containsText" dxfId="380" priority="15" operator="containsText" text="Review">
      <formula>NOT(ISERROR(SEARCH("Review",K81)))</formula>
    </cfRule>
    <cfRule type="containsText" dxfId="379" priority="16" operator="containsText" text="Other">
      <formula>NOT(ISERROR(SEARCH("Other",K81)))</formula>
    </cfRule>
    <cfRule type="containsText" dxfId="378" priority="17" operator="containsText" text="Incomplete">
      <formula>NOT(ISERROR(SEARCH("Incomplete",K81)))</formula>
    </cfRule>
    <cfRule type="containsText" dxfId="377" priority="18" operator="containsText" text="Untraceable">
      <formula>NOT(ISERROR(SEARCH("Untraceable",K81)))</formula>
    </cfRule>
    <cfRule type="containsText" dxfId="376" priority="19" operator="containsText" text="Completed">
      <formula>NOT(ISERROR(SEARCH("Completed",K81)))</formula>
    </cfRule>
  </conditionalFormatting>
  <conditionalFormatting sqref="O81:O82 K81:L82">
    <cfRule type="containsText" dxfId="375" priority="20" operator="containsText" text="In Progress">
      <formula>NOT(ISERROR(SEARCH("In Progress",K81)))</formula>
    </cfRule>
  </conditionalFormatting>
  <conditionalFormatting sqref="O81:O82">
    <cfRule type="containsText" dxfId="374" priority="13" operator="containsText" text="No">
      <formula>NOT(ISERROR(SEARCH("No",O81)))</formula>
    </cfRule>
    <cfRule type="containsText" dxfId="373" priority="14" operator="containsText" text="Yes">
      <formula>NOT(ISERROR(SEARCH("Yes",O81)))</formula>
    </cfRule>
  </conditionalFormatting>
  <conditionalFormatting sqref="J81:J82">
    <cfRule type="containsText" dxfId="372" priority="11" operator="containsText" text="Needs to be">
      <formula>NOT(ISERROR(SEARCH("Needs to be",J81)))</formula>
    </cfRule>
  </conditionalFormatting>
  <conditionalFormatting sqref="I81:I82">
    <cfRule type="containsText" dxfId="371" priority="10" operator="containsText" text="Please Enter Tracing Time">
      <formula>NOT(ISERROR(SEARCH("Please Enter Tracing Time",I81)))</formula>
    </cfRule>
  </conditionalFormatting>
  <conditionalFormatting sqref="M81:M82">
    <cfRule type="containsText" dxfId="370" priority="2" operator="containsText" text="HOLD">
      <formula>NOT(ISERROR(SEARCH("HOLD",M81)))</formula>
    </cfRule>
    <cfRule type="containsText" dxfId="369" priority="9" operator="containsText" text="Ignore">
      <formula>NOT(ISERROR(SEARCH("Ignore",M81)))</formula>
    </cfRule>
  </conditionalFormatting>
  <conditionalFormatting sqref="M81:M82">
    <cfRule type="containsText" dxfId="368" priority="1" operator="containsText" text="Waiting">
      <formula>NOT(ISERROR(SEARCH("Waiting",M81)))</formula>
    </cfRule>
    <cfRule type="containsText" dxfId="367" priority="3" operator="containsText" text="Review">
      <formula>NOT(ISERROR(SEARCH("Review",M81)))</formula>
    </cfRule>
    <cfRule type="containsText" dxfId="366" priority="4" operator="containsText" text="Other">
      <formula>NOT(ISERROR(SEARCH("Other",M81)))</formula>
    </cfRule>
    <cfRule type="containsText" dxfId="365" priority="5" operator="containsText" text="Incomplete">
      <formula>NOT(ISERROR(SEARCH("Incomplete",M81)))</formula>
    </cfRule>
    <cfRule type="containsText" dxfId="364" priority="6" operator="containsText" text="Untraceable">
      <formula>NOT(ISERROR(SEARCH("Untraceable",M81)))</formula>
    </cfRule>
    <cfRule type="containsText" dxfId="363" priority="7" operator="containsText" text="Completed">
      <formula>NOT(ISERROR(SEARCH("Completed",M81)))</formula>
    </cfRule>
  </conditionalFormatting>
  <conditionalFormatting sqref="M81:M82">
    <cfRule type="containsText" dxfId="362" priority="8" operator="containsText" text="In Progress">
      <formula>NOT(ISERROR(SEARCH("In Progress",M81)))</formula>
    </cfRule>
  </conditionalFormatting>
  <dataValidations count="8">
    <dataValidation type="list" allowBlank="1" showInputMessage="1" sqref="J2:J12 J15:J82" xr:uid="{00000000-0002-0000-1000-000000000000}">
      <formula1>"Ø, Split"</formula1>
    </dataValidation>
    <dataValidation type="list" operator="equal" allowBlank="1" showInputMessage="1" showErrorMessage="1" sqref="D2:D82" xr:uid="{00000000-0002-0000-1000-000001000000}">
      <formula1>"Amina,Bruno,Cameron,Daniel,Gina,Mashtura,Monet,Perry,???"</formula1>
    </dataValidation>
    <dataValidation type="list" allowBlank="1" showInputMessage="1" showErrorMessage="1" sqref="K2:K80 L2:L12 L15:L80 K81:L82" xr:uid="{00000000-0002-0000-1000-000002000000}">
      <formula1>"In Progress, Completed, Untraceable, Incomplete, Other, Review"</formula1>
    </dataValidation>
    <dataValidation type="list" operator="equal" allowBlank="1" showInputMessage="1" showErrorMessage="1" sqref="E2:E82" xr:uid="{00000000-0002-0000-1000-000003000000}">
      <formula1>"Manual,Assisted Manual, De-Novo Merge, Assisted Merge"</formula1>
    </dataValidation>
    <dataValidation type="list" operator="equal" allowBlank="1" showInputMessage="1" sqref="H2:H82" xr:uid="{00000000-0002-0000-1000-000004000000}">
      <formula1>"Ø"</formula1>
    </dataValidation>
    <dataValidation type="list" allowBlank="1" showInputMessage="1" sqref="G2:G82" xr:uid="{00000000-0002-0000-1000-000005000000}">
      <formula1>"Ø"</formula1>
    </dataValidation>
    <dataValidation type="list" allowBlank="1" showInputMessage="1" sqref="O2:O12 O15:O82" xr:uid="{00000000-0002-0000-1000-000006000000}">
      <formula1>"Yes, No, In Progress"</formula1>
    </dataValidation>
    <dataValidation type="list" allowBlank="1" showInputMessage="1" showErrorMessage="1" sqref="M2:M12 M15:M82" xr:uid="{00000000-0002-0000-1000-000007000000}">
      <formula1>"In Progress, Completed, Untraceable, Review, Ignore"</formula1>
    </dataValidation>
  </dataValidation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137"/>
  <sheetViews>
    <sheetView topLeftCell="A50" zoomScale="90" zoomScaleNormal="90" workbookViewId="0" xr3:uid="{F1CDC194-CB96-5A2D-8E84-222F42300CFA}">
      <selection activeCell="B32" sqref="B32:B33"/>
    </sheetView>
  </sheetViews>
  <sheetFormatPr defaultRowHeight="1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5" customWidth="1"/>
    <col min="9" max="9" width="17.5703125" style="65" customWidth="1"/>
    <col min="10" max="10" width="19.7109375" customWidth="1"/>
    <col min="11" max="11" width="22.85546875" customWidth="1"/>
    <col min="12" max="12" width="18.28515625" customWidth="1"/>
    <col min="13" max="13" width="14.28515625" customWidth="1"/>
    <col min="14" max="14" width="46.140625" customWidth="1"/>
    <col min="15" max="16" width="14.5703125" style="1" customWidth="1"/>
  </cols>
  <sheetData>
    <row r="1" spans="1:16">
      <c r="A1" s="48" t="s">
        <v>6</v>
      </c>
      <c r="B1" s="48" t="s">
        <v>7</v>
      </c>
      <c r="C1" s="48" t="s">
        <v>8</v>
      </c>
      <c r="D1" s="49" t="s">
        <v>9</v>
      </c>
      <c r="E1" s="49" t="s">
        <v>10</v>
      </c>
      <c r="F1" s="49" t="s">
        <v>11</v>
      </c>
      <c r="G1" s="49" t="s">
        <v>12</v>
      </c>
      <c r="H1" s="49" t="s">
        <v>13</v>
      </c>
      <c r="I1" s="49" t="s">
        <v>2408</v>
      </c>
      <c r="J1" s="48" t="s">
        <v>14</v>
      </c>
      <c r="K1" s="48" t="s">
        <v>15</v>
      </c>
      <c r="L1" s="48" t="s">
        <v>16</v>
      </c>
      <c r="M1" s="48" t="s">
        <v>17</v>
      </c>
      <c r="N1" s="10" t="s">
        <v>18</v>
      </c>
      <c r="O1" s="9" t="s">
        <v>19</v>
      </c>
      <c r="P1" s="9" t="s">
        <v>20</v>
      </c>
    </row>
    <row r="2" spans="1:16">
      <c r="A2" s="112" t="s">
        <v>2706</v>
      </c>
      <c r="B2" s="109" t="s">
        <v>2707</v>
      </c>
      <c r="C2" s="107"/>
      <c r="D2" s="81" t="s">
        <v>32</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2017-09-19_R-001_AZ</v>
      </c>
      <c r="G2" s="85">
        <v>43026</v>
      </c>
      <c r="H2" s="85">
        <v>43032</v>
      </c>
      <c r="I2" s="69" t="str">
        <f>IF(H2="Ø","Ø",IF(NOT(OR(H2="Ø",H2="")),"Enter Tracing Time",""))</f>
        <v>Enter Tracing Time</v>
      </c>
      <c r="J2" s="106">
        <v>43067</v>
      </c>
      <c r="K2" s="81" t="s">
        <v>0</v>
      </c>
      <c r="L2" s="107"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07" t="s">
        <v>0</v>
      </c>
      <c r="N2" s="50"/>
      <c r="O2" s="111" t="s">
        <v>25</v>
      </c>
      <c r="P2" s="107" t="s">
        <v>2708</v>
      </c>
    </row>
    <row r="3" spans="1:16">
      <c r="A3" s="107"/>
      <c r="B3" s="107"/>
      <c r="C3" s="107"/>
      <c r="D3" s="81" t="s">
        <v>187</v>
      </c>
      <c r="E3" s="81" t="s">
        <v>1731</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2017-09-19_R-001_MW</v>
      </c>
      <c r="G3" s="85">
        <v>43054</v>
      </c>
      <c r="H3" s="85">
        <v>43055</v>
      </c>
      <c r="I3" s="69" t="s">
        <v>2637</v>
      </c>
      <c r="J3" s="107"/>
      <c r="K3" s="81" t="s">
        <v>0</v>
      </c>
      <c r="L3" s="107"/>
      <c r="M3" s="107"/>
      <c r="N3" s="51"/>
      <c r="O3" s="111"/>
      <c r="P3" s="107"/>
    </row>
    <row r="4" spans="1:16">
      <c r="A4" s="112" t="s">
        <v>2709</v>
      </c>
      <c r="B4" s="107" t="s">
        <v>2710</v>
      </c>
      <c r="C4" s="107"/>
      <c r="D4" s="81" t="s">
        <v>161</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2017-09-19_R-002_BD</v>
      </c>
      <c r="G4" s="85">
        <v>43027</v>
      </c>
      <c r="H4" s="85">
        <v>43031</v>
      </c>
      <c r="I4" s="69" t="s">
        <v>2206</v>
      </c>
      <c r="J4" s="106">
        <v>43046</v>
      </c>
      <c r="K4" s="81" t="str">
        <f>IF(AND(NOT(OR(G4="",G4="Ø")),H4=""),"In Progress",IF(AND(NOT(OR(H4="Ø",H4="")),NOT(OR(G4="Ø",G4=""))),"Completed",IF(AND(NOT(A4=""),NOT(OR(D4="",D4="???")),G4=""),"Waiting",IF(D4="???","Waiting",""))))</f>
        <v>Completed</v>
      </c>
      <c r="L4" s="107"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07" t="s">
        <v>0</v>
      </c>
      <c r="N4" s="4" t="s">
        <v>2711</v>
      </c>
      <c r="O4" s="111" t="s">
        <v>25</v>
      </c>
      <c r="P4" s="107" t="s">
        <v>2712</v>
      </c>
    </row>
    <row r="5" spans="1:16">
      <c r="A5" s="107"/>
      <c r="B5" s="107"/>
      <c r="C5" s="107"/>
      <c r="D5" s="81" t="s">
        <v>23</v>
      </c>
      <c r="E5" s="81"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2017-09-19_R-002_CA</v>
      </c>
      <c r="G5" s="85">
        <v>43031</v>
      </c>
      <c r="H5" s="85">
        <v>43033</v>
      </c>
      <c r="I5" s="69" t="s">
        <v>2448</v>
      </c>
      <c r="J5" s="107"/>
      <c r="K5" s="81" t="str">
        <f>IF(AND(NOT(OR(G5="",G5="Ø")),H5=""),"In Progress",IF(AND(NOT(OR(H5="Ø",H5="")),NOT(OR(G5="Ø",G5=""))),"Completed",IF(AND(NOT(A4=""),NOT(OR(D5="",D5="???")),G5=""),"Waiting",IF(D5="???","Waiting",""))))</f>
        <v>Completed</v>
      </c>
      <c r="L5" s="107"/>
      <c r="M5" s="107"/>
      <c r="N5" s="4"/>
      <c r="O5" s="111"/>
      <c r="P5" s="107"/>
    </row>
    <row r="6" spans="1:16">
      <c r="A6" s="112" t="s">
        <v>2713</v>
      </c>
      <c r="B6" s="107" t="s">
        <v>2714</v>
      </c>
      <c r="C6" s="107"/>
      <c r="D6" s="81" t="s">
        <v>187</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2017-09-19_R-003_MW</v>
      </c>
      <c r="G6" s="85">
        <v>43027</v>
      </c>
      <c r="H6" s="85">
        <v>43052</v>
      </c>
      <c r="I6" s="69" t="s">
        <v>2715</v>
      </c>
      <c r="J6" s="106">
        <v>43067</v>
      </c>
      <c r="K6" s="81" t="s">
        <v>0</v>
      </c>
      <c r="L6" s="107" t="s">
        <v>0</v>
      </c>
      <c r="M6" s="107" t="s">
        <v>0</v>
      </c>
      <c r="N6" s="4" t="s">
        <v>2716</v>
      </c>
      <c r="O6" s="111" t="s">
        <v>25</v>
      </c>
      <c r="P6" s="107" t="s">
        <v>2717</v>
      </c>
    </row>
    <row r="7" spans="1:16">
      <c r="A7" s="107"/>
      <c r="B7" s="107"/>
      <c r="C7" s="107"/>
      <c r="D7" s="81" t="s">
        <v>161</v>
      </c>
      <c r="E7" s="81"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2017-09-19_R-003_BD</v>
      </c>
      <c r="G7" s="85">
        <v>43035</v>
      </c>
      <c r="H7" s="85">
        <v>43038</v>
      </c>
      <c r="I7" s="69" t="s">
        <v>1624</v>
      </c>
      <c r="J7" s="107"/>
      <c r="K7" s="81" t="str">
        <f>IF(AND(NOT(OR(G7="",G7="Ø")),H7=""),"In Progress",IF(AND(NOT(OR(H7="Ø",H7="")),NOT(OR(G7="Ø",G7=""))),"Completed",IF(AND(NOT(A6=""),NOT(OR(D7="",D7="???")),G7=""),"Waiting",IF(D7="???","Waiting",""))))</f>
        <v>Completed</v>
      </c>
      <c r="L7" s="107"/>
      <c r="M7" s="107"/>
      <c r="N7" s="4" t="s">
        <v>2718</v>
      </c>
      <c r="O7" s="111"/>
      <c r="P7" s="107"/>
    </row>
    <row r="8" spans="1:16">
      <c r="A8" s="112" t="s">
        <v>2719</v>
      </c>
      <c r="B8" s="107" t="s">
        <v>2720</v>
      </c>
      <c r="C8" s="107"/>
      <c r="D8" s="81" t="s">
        <v>187</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2017-09-19_R-004_MW</v>
      </c>
      <c r="G8" s="85">
        <v>43027</v>
      </c>
      <c r="H8" s="85">
        <v>43028</v>
      </c>
      <c r="I8" s="69" t="str">
        <f>IF(H8="Ø","Ø",IF(NOT(OR(H8="Ø",H8="")),"Enter Tracing Time",""))</f>
        <v>Enter Tracing Time</v>
      </c>
      <c r="J8" s="106">
        <v>43054</v>
      </c>
      <c r="K8" s="81" t="str">
        <f>IF(AND(NOT(OR(G8="",G8="Ø")),H8=""),"In Progress",IF(AND(NOT(OR(H8="Ø",H8="")),NOT(OR(G8="Ø",G8=""))),"Completed",IF(AND(NOT(A8=""),NOT(OR(D8="",D8="???")),G8=""),"Waiting",IF(D8="???","Waiting",""))))</f>
        <v>Completed</v>
      </c>
      <c r="L8" s="107"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07" t="s">
        <v>0</v>
      </c>
      <c r="N8" s="4"/>
      <c r="O8" s="111" t="s">
        <v>25</v>
      </c>
      <c r="P8" s="107" t="s">
        <v>2721</v>
      </c>
    </row>
    <row r="9" spans="1:16">
      <c r="A9" s="107"/>
      <c r="B9" s="107"/>
      <c r="C9" s="107"/>
      <c r="D9" s="81" t="s">
        <v>32</v>
      </c>
      <c r="E9" s="81" t="s">
        <v>1731</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2017-09-19_R-004_AZ</v>
      </c>
      <c r="G9" s="85">
        <v>43038</v>
      </c>
      <c r="H9" s="85">
        <v>43040</v>
      </c>
      <c r="I9" s="69" t="s">
        <v>1624</v>
      </c>
      <c r="J9" s="107"/>
      <c r="K9" s="81" t="str">
        <f>IF(AND(NOT(OR(G9="",G9="Ø")),H9=""),"In Progress",IF(AND(NOT(OR(H9="Ø",H9="")),NOT(OR(G9="Ø",G9=""))),"Completed",IF(AND(NOT(A8=""),NOT(OR(D9="",D9="???")),G9=""),"Waiting",IF(D9="???","Waiting",""))))</f>
        <v>Completed</v>
      </c>
      <c r="L9" s="107"/>
      <c r="M9" s="107"/>
      <c r="N9" s="4"/>
      <c r="O9" s="111"/>
      <c r="P9" s="107"/>
    </row>
    <row r="10" spans="1:16">
      <c r="A10" s="112" t="s">
        <v>2722</v>
      </c>
      <c r="B10" s="107" t="s">
        <v>2723</v>
      </c>
      <c r="C10" s="107"/>
      <c r="D10" s="81" t="s">
        <v>2404</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2017-09-19_R-005_MH</v>
      </c>
      <c r="G10" s="85">
        <v>43028</v>
      </c>
      <c r="H10" s="85">
        <v>43031</v>
      </c>
      <c r="I10" s="69" t="s">
        <v>2467</v>
      </c>
      <c r="J10" s="106">
        <v>43046</v>
      </c>
      <c r="K10" s="81" t="str">
        <f>IF(AND(NOT(OR(G10="",G10="Ø")),H10=""),"In Progress",IF(AND(NOT(OR(H10="Ø",H10="")),NOT(OR(G10="Ø",G10=""))),"Completed",IF(AND(NOT(A10=""),NOT(OR(D10="",D10="???")),G10=""),"Waiting",IF(D10="???","Waiting",""))))</f>
        <v>Completed</v>
      </c>
      <c r="L10" s="107" t="s">
        <v>0</v>
      </c>
      <c r="M10" s="107" t="s">
        <v>0</v>
      </c>
      <c r="N10" s="4"/>
      <c r="O10" s="111" t="s">
        <v>25</v>
      </c>
      <c r="P10" s="107" t="s">
        <v>2724</v>
      </c>
    </row>
    <row r="11" spans="1:16">
      <c r="A11" s="107"/>
      <c r="B11" s="107"/>
      <c r="C11" s="107"/>
      <c r="D11" s="81" t="s">
        <v>161</v>
      </c>
      <c r="E11" s="81" t="s">
        <v>1731</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2017-09-19_R-005_BD</v>
      </c>
      <c r="G11" s="85">
        <v>43045</v>
      </c>
      <c r="H11" s="85">
        <v>43046</v>
      </c>
      <c r="I11" s="69" t="s">
        <v>2725</v>
      </c>
      <c r="J11" s="107"/>
      <c r="K11" s="81" t="str">
        <f>IF(AND(NOT(OR(G11="",G11="Ø")),H11=""),"In Progress",IF(AND(NOT(OR(H11="Ø",H11="")),NOT(OR(G11="Ø",G11=""))),"Completed",IF(AND(NOT(A10=""),NOT(OR(D11="",D11="???")),G11=""),"Waiting",IF(D11="???","Waiting",""))))</f>
        <v>Completed</v>
      </c>
      <c r="L11" s="107"/>
      <c r="M11" s="107"/>
      <c r="N11" s="4"/>
      <c r="O11" s="111"/>
      <c r="P11" s="107"/>
    </row>
    <row r="12" spans="1:16">
      <c r="A12" s="112" t="s">
        <v>2726</v>
      </c>
      <c r="B12" s="107" t="s">
        <v>2727</v>
      </c>
      <c r="C12" s="107"/>
      <c r="D12" s="81" t="s">
        <v>187</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2017-09-19_R-006_MW</v>
      </c>
      <c r="G12" s="85">
        <v>43028</v>
      </c>
      <c r="H12" s="85">
        <v>43032</v>
      </c>
      <c r="I12" s="69" t="s">
        <v>2117</v>
      </c>
      <c r="J12" s="106">
        <v>43070</v>
      </c>
      <c r="K12" s="81" t="str">
        <f>IF(AND(NOT(OR(G12="",G12="Ø")),H12=""),"In Progress",IF(AND(NOT(OR(H12="Ø",H12="")),NOT(OR(G12="Ø",G12=""))),"Completed",IF(AND(NOT(A12=""),NOT(OR(D12="",D12="???")),G12=""),"Waiting",IF(D12="???","Waiting",""))))</f>
        <v>Completed</v>
      </c>
      <c r="L12" s="107" t="s">
        <v>0</v>
      </c>
      <c r="M12" s="107" t="s">
        <v>0</v>
      </c>
      <c r="N12" s="4"/>
      <c r="O12" s="111" t="s">
        <v>25</v>
      </c>
      <c r="P12" s="107" t="s">
        <v>2728</v>
      </c>
    </row>
    <row r="13" spans="1:16">
      <c r="A13" s="107"/>
      <c r="B13" s="107"/>
      <c r="C13" s="107"/>
      <c r="D13" s="81" t="s">
        <v>23</v>
      </c>
      <c r="E13" s="81"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2017-09-19_R-006_CA</v>
      </c>
      <c r="G13" s="85">
        <v>43034</v>
      </c>
      <c r="H13" s="85">
        <v>43035</v>
      </c>
      <c r="I13" s="69" t="s">
        <v>2117</v>
      </c>
      <c r="J13" s="107"/>
      <c r="K13" s="81" t="str">
        <f>IF(AND(NOT(OR(G13="",G13="Ø")),H13=""),"In Progress",IF(AND(NOT(OR(H13="Ø",H13="")),NOT(OR(G13="Ø",G13=""))),"Completed",IF(AND(NOT(A12=""),NOT(OR(D13="",D13="???")),G13=""),"Waiting",IF(D13="???","Waiting",""))))</f>
        <v>Completed</v>
      </c>
      <c r="L13" s="107"/>
      <c r="M13" s="107"/>
      <c r="N13" s="4"/>
      <c r="O13" s="111"/>
      <c r="P13" s="107"/>
    </row>
    <row r="14" spans="1:16">
      <c r="A14" s="112" t="s">
        <v>2729</v>
      </c>
      <c r="B14" s="107" t="s">
        <v>2730</v>
      </c>
      <c r="C14" s="107"/>
      <c r="D14" s="81" t="s">
        <v>161</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2017-09-19_R-007_BD</v>
      </c>
      <c r="G14" s="85">
        <v>43031</v>
      </c>
      <c r="H14" s="85">
        <v>43032</v>
      </c>
      <c r="I14" s="69" t="s">
        <v>1624</v>
      </c>
      <c r="J14" s="106">
        <v>43049</v>
      </c>
      <c r="K14" s="81" t="s">
        <v>0</v>
      </c>
      <c r="L14" s="107" t="s">
        <v>0</v>
      </c>
      <c r="M14" s="107" t="s">
        <v>0</v>
      </c>
      <c r="N14" s="4" t="s">
        <v>2711</v>
      </c>
      <c r="O14" s="111" t="s">
        <v>25</v>
      </c>
      <c r="P14" s="107" t="s">
        <v>2731</v>
      </c>
    </row>
    <row r="15" spans="1:16">
      <c r="A15" s="107"/>
      <c r="B15" s="107"/>
      <c r="C15" s="107"/>
      <c r="D15" s="81" t="s">
        <v>32</v>
      </c>
      <c r="E15" s="81" t="s">
        <v>1731</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2017-09-19_R-007_AZ</v>
      </c>
      <c r="G15" s="85">
        <v>43034</v>
      </c>
      <c r="H15" s="85">
        <v>43035</v>
      </c>
      <c r="I15" s="69" t="s">
        <v>1624</v>
      </c>
      <c r="J15" s="107"/>
      <c r="K15" s="81" t="str">
        <f>IF(AND(NOT(OR(G15="",G15="Ø")),H15=""),"In Progress",IF(AND(NOT(OR(H15="Ø",H15="")),NOT(OR(G15="Ø",G15=""))),"Completed",IF(AND(NOT(A14=""),NOT(OR(D15="",D15="???")),G15=""),"Waiting",IF(D15="???","Waiting",""))))</f>
        <v>Completed</v>
      </c>
      <c r="L15" s="107"/>
      <c r="M15" s="107"/>
      <c r="N15" s="4"/>
      <c r="O15" s="111"/>
      <c r="P15" s="107"/>
    </row>
    <row r="16" spans="1:16">
      <c r="A16" s="112" t="s">
        <v>2732</v>
      </c>
      <c r="B16" s="107" t="s">
        <v>2733</v>
      </c>
      <c r="C16" s="107"/>
      <c r="D16" s="81" t="s">
        <v>23</v>
      </c>
      <c r="E16" s="81"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2017-09-19_R-008_CA</v>
      </c>
      <c r="G16" s="85">
        <v>43039</v>
      </c>
      <c r="H16" s="85"/>
      <c r="I16" s="69" t="str">
        <f>IF(H16="Ø","Ø",IF(NOT(OR(H16="Ø",H16="")),"Enter Tracing Time",""))</f>
        <v/>
      </c>
      <c r="J16" s="107" t="str">
        <f>IF(AND(NOT(OR(H16="",H16="Ø")),NOT(OR(H17="",H17="Ø"))),"Needs to be Split","")</f>
        <v/>
      </c>
      <c r="K16" s="81" t="s">
        <v>1</v>
      </c>
      <c r="L16" s="107"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07" t="str">
        <f>IF(OR(L16="Untraceable",L16="Incomplete"),"Ignore",IF(OR(L16="Incomplete",L16="Completed"),"Waiting",IF(OR(L16="Waiting",L16="In Progress",L16="Review",L16="Other"),"HOLD","")))</f>
        <v>Ignore</v>
      </c>
      <c r="N16" s="4" t="s">
        <v>2734</v>
      </c>
      <c r="O16" s="111" t="str">
        <f>IF(OR(L16="Untraceable",L16="Incomplete"),"No",IF(L16="Completed","In Progress",""))</f>
        <v>No</v>
      </c>
      <c r="P16" s="107"/>
    </row>
    <row r="17" spans="1:16">
      <c r="A17" s="107"/>
      <c r="B17" s="107"/>
      <c r="C17" s="107"/>
      <c r="D17" s="81" t="str">
        <f>IF(AND(NOT(A16=""),NOT(K16="Untraceable")),"???","")</f>
        <v/>
      </c>
      <c r="E17" s="81"/>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5"/>
      <c r="H17" s="85"/>
      <c r="I17" s="69" t="str">
        <f>IF(H17="Ø","Ø",IF(NOT(OR(H17="Ø",H17="")),"Enter Tracing Time",""))</f>
        <v/>
      </c>
      <c r="J17" s="107"/>
      <c r="K17" s="81" t="str">
        <f>IF(AND(NOT(OR(G17="",G17="Ø")),H17=""),"In Progress",IF(AND(NOT(OR(H17="Ø",H17="")),NOT(OR(G17="Ø",G17=""))),"Completed",IF(AND(NOT(A16=""),NOT(OR(D17="",D17="???")),G17=""),"Waiting",IF(D17="???","Waiting",""))))</f>
        <v/>
      </c>
      <c r="L17" s="107"/>
      <c r="M17" s="107"/>
      <c r="N17" s="4"/>
      <c r="O17" s="111"/>
      <c r="P17" s="107"/>
    </row>
    <row r="18" spans="1:16">
      <c r="A18" s="112" t="s">
        <v>2735</v>
      </c>
      <c r="B18" s="107" t="s">
        <v>2736</v>
      </c>
      <c r="C18" s="107" t="s">
        <v>2737</v>
      </c>
      <c r="D18" s="81" t="s">
        <v>27</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2017-09-19_R-009_GB</v>
      </c>
      <c r="G18" s="85">
        <v>43031</v>
      </c>
      <c r="H18" s="85">
        <v>43031</v>
      </c>
      <c r="I18" s="69" t="s">
        <v>2537</v>
      </c>
      <c r="J18" s="107" t="s">
        <v>51</v>
      </c>
      <c r="K18" s="81" t="str">
        <f>IF(AND(NOT(OR(G18="",G18="Ø")),H18=""),"In Progress",IF(AND(NOT(OR(H18="Ø",H18="")),NOT(OR(G18="Ø",G18=""))),"Completed",IF(AND(NOT(A18=""),NOT(OR(D18="",D18="???")),G18=""),"Waiting",IF(D18="???","Waiting",""))))</f>
        <v>Completed</v>
      </c>
      <c r="L18" s="107" t="s">
        <v>2</v>
      </c>
      <c r="M18" s="107" t="str">
        <f>IF(OR(L18="Untraceable",L18="Incomplete"),"Ignore",IF(OR(L18="Incomplete",L18="Completed"),"Waiting",IF(OR(L18="Waiting",L18="In Progress",L18="Review",L18="Other"),"HOLD","")))</f>
        <v>Ignore</v>
      </c>
      <c r="N18" s="4" t="s">
        <v>2738</v>
      </c>
      <c r="O18" s="111" t="str">
        <f>IF(OR(L18="Untraceable",L18="Incomplete"),"No",IF(L18="Completed","In Progress",""))</f>
        <v>No</v>
      </c>
      <c r="P18" s="107"/>
    </row>
    <row r="19" spans="1:16">
      <c r="A19" s="107"/>
      <c r="B19" s="107"/>
      <c r="C19" s="107"/>
      <c r="D19" s="81" t="s">
        <v>161</v>
      </c>
      <c r="E19" s="81" t="s">
        <v>1731</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2017-09-19_R-009_BD</v>
      </c>
      <c r="G19" s="85">
        <v>43067</v>
      </c>
      <c r="H19" s="85" t="s">
        <v>51</v>
      </c>
      <c r="I19" s="85" t="s">
        <v>51</v>
      </c>
      <c r="J19" s="107"/>
      <c r="K19" s="81" t="s">
        <v>2</v>
      </c>
      <c r="L19" s="107"/>
      <c r="M19" s="107"/>
      <c r="N19" s="4" t="s">
        <v>1794</v>
      </c>
      <c r="O19" s="111"/>
      <c r="P19" s="107"/>
    </row>
    <row r="20" spans="1:16">
      <c r="A20" s="112" t="s">
        <v>2739</v>
      </c>
      <c r="B20" s="107" t="s">
        <v>2740</v>
      </c>
      <c r="C20" s="107"/>
      <c r="D20" s="81" t="s">
        <v>2404</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2017-09-19_R-010_MH</v>
      </c>
      <c r="G20" s="85">
        <v>43031</v>
      </c>
      <c r="H20" s="85">
        <v>43033</v>
      </c>
      <c r="I20" s="69" t="s">
        <v>2206</v>
      </c>
      <c r="J20" s="106">
        <v>43049</v>
      </c>
      <c r="K20" s="81" t="str">
        <f>IF(AND(NOT(OR(G20="",G20="Ø")),H20=""),"In Progress",IF(AND(NOT(OR(H20="Ø",H20="")),NOT(OR(G20="Ø",G20=""))),"Completed",IF(AND(NOT(A20=""),NOT(OR(D20="",D20="???")),G20=""),"Waiting",IF(D20="???","Waiting",""))))</f>
        <v>Completed</v>
      </c>
      <c r="L20" s="107"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07" t="s">
        <v>0</v>
      </c>
      <c r="N20" s="4"/>
      <c r="O20" s="111" t="s">
        <v>25</v>
      </c>
      <c r="P20" s="107" t="s">
        <v>2741</v>
      </c>
    </row>
    <row r="21" spans="1:16">
      <c r="A21" s="107"/>
      <c r="B21" s="107"/>
      <c r="C21" s="107"/>
      <c r="D21" s="81" t="s">
        <v>161</v>
      </c>
      <c r="E21" s="81" t="s">
        <v>1731</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2017-09-19_R-010_BD</v>
      </c>
      <c r="G21" s="85">
        <v>43048</v>
      </c>
      <c r="H21" s="85">
        <v>43049</v>
      </c>
      <c r="I21" s="69" t="s">
        <v>2206</v>
      </c>
      <c r="J21" s="107"/>
      <c r="K21" s="81" t="str">
        <f>IF(AND(NOT(OR(G21="",G21="Ø")),H21=""),"In Progress",IF(AND(NOT(OR(H21="Ø",H21="")),NOT(OR(G21="Ø",G21=""))),"Completed",IF(AND(NOT(A20=""),NOT(OR(D21="",D21="???")),G21=""),"Waiting",IF(D21="???","Waiting",""))))</f>
        <v>Completed</v>
      </c>
      <c r="L21" s="107"/>
      <c r="M21" s="107"/>
      <c r="N21" s="4"/>
      <c r="O21" s="111"/>
      <c r="P21" s="107"/>
    </row>
    <row r="22" spans="1:16">
      <c r="A22" s="112" t="s">
        <v>2742</v>
      </c>
      <c r="B22" s="107" t="s">
        <v>2743</v>
      </c>
      <c r="C22" s="107"/>
      <c r="D22" s="81" t="s">
        <v>32</v>
      </c>
      <c r="E22" s="81"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2017-09-19_R-011_AZ</v>
      </c>
      <c r="G22" s="85">
        <v>43032</v>
      </c>
      <c r="H22" s="85">
        <v>43033</v>
      </c>
      <c r="I22" s="69" t="str">
        <f>IF(H22="Ø","Ø",IF(NOT(OR(H22="Ø",H22="")),"Enter Tracing Time",""))</f>
        <v>Enter Tracing Time</v>
      </c>
      <c r="J22" s="106">
        <v>43054</v>
      </c>
      <c r="K22" s="81" t="str">
        <f>IF(AND(NOT(OR(G22="",G22="Ø")),H22=""),"In Progress",IF(AND(NOT(OR(H22="Ø",H22="")),NOT(OR(G22="Ø",G22=""))),"Completed",IF(AND(NOT(A22=""),NOT(OR(D22="",D22="???")),G22=""),"Waiting",IF(D22="???","Waiting",""))))</f>
        <v>Completed</v>
      </c>
      <c r="L22" s="107"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07" t="s">
        <v>0</v>
      </c>
      <c r="N22" s="4"/>
      <c r="O22" s="111" t="s">
        <v>25</v>
      </c>
      <c r="P22" s="107" t="s">
        <v>2744</v>
      </c>
    </row>
    <row r="23" spans="1:16">
      <c r="A23" s="107"/>
      <c r="B23" s="107"/>
      <c r="C23" s="107"/>
      <c r="D23" s="81" t="s">
        <v>23</v>
      </c>
      <c r="E23" s="81" t="s">
        <v>1731</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2017-09-19_R-011_CA</v>
      </c>
      <c r="G23" s="85">
        <v>43035</v>
      </c>
      <c r="H23" s="85">
        <v>43039</v>
      </c>
      <c r="I23" s="70" t="s">
        <v>1624</v>
      </c>
      <c r="J23" s="107"/>
      <c r="K23" s="81" t="str">
        <f>IF(AND(NOT(OR(G23="",G23="Ø")),H23=""),"In Progress",IF(AND(NOT(OR(H23="Ø",H23="")),NOT(OR(G23="Ø",G23=""))),"Completed",IF(AND(NOT(A22=""),NOT(OR(D23="",D23="???")),G23=""),"Waiting",IF(D23="???","Waiting",""))))</f>
        <v>Completed</v>
      </c>
      <c r="L23" s="107"/>
      <c r="M23" s="107"/>
      <c r="N23" s="4"/>
      <c r="O23" s="111"/>
      <c r="P23" s="107"/>
    </row>
    <row r="24" spans="1:16">
      <c r="A24" s="112" t="s">
        <v>2745</v>
      </c>
      <c r="B24" s="107" t="s">
        <v>2746</v>
      </c>
      <c r="C24" s="107"/>
      <c r="D24" s="81" t="s">
        <v>187</v>
      </c>
      <c r="E24" s="81"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2017-09-19_R-012_MW</v>
      </c>
      <c r="G24" s="85">
        <v>43032</v>
      </c>
      <c r="H24" s="85">
        <v>43033</v>
      </c>
      <c r="I24" s="69" t="s">
        <v>2637</v>
      </c>
      <c r="J24" s="106">
        <v>43055</v>
      </c>
      <c r="K24" s="81" t="str">
        <f>IF(AND(NOT(OR(G24="",G24="Ø")),H24=""),"In Progress",IF(AND(NOT(OR(H24="Ø",H24="")),NOT(OR(G24="Ø",G24=""))),"Completed",IF(AND(NOT(A24=""),NOT(OR(D24="",D24="???")),G24=""),"Waiting",IF(D24="???","Waiting",""))))</f>
        <v>Completed</v>
      </c>
      <c r="L24" s="107" t="str">
        <f>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07" t="s">
        <v>0</v>
      </c>
      <c r="N24" s="4"/>
      <c r="O24" s="111" t="s">
        <v>25</v>
      </c>
      <c r="P24" s="107" t="s">
        <v>2747</v>
      </c>
    </row>
    <row r="25" spans="1:16">
      <c r="A25" s="107"/>
      <c r="B25" s="107"/>
      <c r="C25" s="107"/>
      <c r="D25" s="81" t="s">
        <v>2404</v>
      </c>
      <c r="E25" s="81"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2017-09-19_R-012_MH</v>
      </c>
      <c r="G25" s="85">
        <v>43038</v>
      </c>
      <c r="H25" s="85">
        <v>43040</v>
      </c>
      <c r="I25" s="69" t="s">
        <v>1624</v>
      </c>
      <c r="J25" s="107"/>
      <c r="K25" s="81" t="str">
        <f>IF(AND(NOT(OR(G25="",G25="Ø")),H25=""),"In Progress",IF(AND(NOT(OR(H25="Ø",H25="")),NOT(OR(G25="Ø",G25=""))),"Completed",IF(AND(NOT(A24=""),NOT(OR(D25="",D25="???")),G25=""),"Waiting",IF(D25="???","Waiting",""))))</f>
        <v>Completed</v>
      </c>
      <c r="L25" s="107"/>
      <c r="M25" s="107"/>
      <c r="N25" s="4"/>
      <c r="O25" s="111"/>
      <c r="P25" s="107"/>
    </row>
    <row r="26" spans="1:16">
      <c r="A26" s="112" t="s">
        <v>2748</v>
      </c>
      <c r="B26" s="107" t="s">
        <v>2749</v>
      </c>
      <c r="C26" s="107" t="s">
        <v>465</v>
      </c>
      <c r="D26" s="81" t="s">
        <v>27</v>
      </c>
      <c r="E26" s="81"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2017-09-19_R-013_GB</v>
      </c>
      <c r="G26" s="85">
        <v>43032</v>
      </c>
      <c r="H26" s="85">
        <v>43032</v>
      </c>
      <c r="I26" s="69" t="s">
        <v>2750</v>
      </c>
      <c r="J26" s="106">
        <v>43048</v>
      </c>
      <c r="K26" s="81" t="str">
        <f>IF(AND(NOT(OR(G26="",G26="Ø")),H26=""),"In Progress",IF(AND(NOT(OR(H26="Ø",H26="")),NOT(OR(G26="Ø",G26=""))),"Completed",IF(AND(NOT(A26=""),NOT(OR(D26="",D26="???")),G26=""),"Waiting",IF(D26="???","Waiting",""))))</f>
        <v>Completed</v>
      </c>
      <c r="L26" s="107" t="s">
        <v>0</v>
      </c>
      <c r="M26" s="107" t="s">
        <v>0</v>
      </c>
      <c r="N26" s="4"/>
      <c r="O26" s="111" t="s">
        <v>25</v>
      </c>
      <c r="P26" s="107" t="s">
        <v>2751</v>
      </c>
    </row>
    <row r="27" spans="1:16">
      <c r="A27" s="107"/>
      <c r="B27" s="107"/>
      <c r="C27" s="107"/>
      <c r="D27" s="81" t="s">
        <v>2404</v>
      </c>
      <c r="E27" s="81" t="s">
        <v>1731</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2017-09-19_R-013_MH</v>
      </c>
      <c r="G27" s="85">
        <v>43040</v>
      </c>
      <c r="H27" s="85">
        <v>43041</v>
      </c>
      <c r="I27" s="69" t="s">
        <v>2752</v>
      </c>
      <c r="J27" s="107"/>
      <c r="K27" s="81" t="str">
        <f>IF(AND(NOT(OR(G27="",G27="Ø")),H27=""),"In Progress",IF(AND(NOT(OR(H27="Ø",H27="")),NOT(OR(G27="Ø",G27=""))),"Completed",IF(AND(NOT(A26=""),NOT(OR(D27="",D27="???")),G27=""),"Waiting",IF(D27="???","Waiting",""))))</f>
        <v>Completed</v>
      </c>
      <c r="L27" s="107"/>
      <c r="M27" s="107"/>
      <c r="N27" s="4"/>
      <c r="O27" s="111"/>
      <c r="P27" s="107"/>
    </row>
    <row r="28" spans="1:16">
      <c r="A28" s="112" t="s">
        <v>2753</v>
      </c>
      <c r="B28" s="107" t="s">
        <v>2754</v>
      </c>
      <c r="C28" s="107"/>
      <c r="D28" s="81" t="s">
        <v>187</v>
      </c>
      <c r="E28" s="81"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2017-09-19_R-014_MW</v>
      </c>
      <c r="G28" s="85">
        <v>43033</v>
      </c>
      <c r="H28" s="85">
        <v>43034</v>
      </c>
      <c r="I28" s="69" t="s">
        <v>2755</v>
      </c>
      <c r="J28" s="106">
        <v>43068</v>
      </c>
      <c r="K28" s="81" t="s">
        <v>0</v>
      </c>
      <c r="L28" s="107"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07" t="s">
        <v>0</v>
      </c>
      <c r="N28" s="4" t="s">
        <v>2756</v>
      </c>
      <c r="O28" s="111" t="s">
        <v>25</v>
      </c>
      <c r="P28" s="107" t="s">
        <v>2757</v>
      </c>
    </row>
    <row r="29" spans="1:16">
      <c r="A29" s="107"/>
      <c r="B29" s="107"/>
      <c r="C29" s="107"/>
      <c r="D29" s="81" t="s">
        <v>161</v>
      </c>
      <c r="E29" s="81" t="s">
        <v>1731</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2017-09-19_R-014_BD</v>
      </c>
      <c r="G29" s="85">
        <v>43067</v>
      </c>
      <c r="H29" s="85">
        <v>43067</v>
      </c>
      <c r="I29" s="69" t="s">
        <v>2758</v>
      </c>
      <c r="J29" s="107"/>
      <c r="K29" s="81" t="str">
        <f>IF(AND(NOT(OR(G29="",G29="Ø")),H29=""),"In Progress",IF(AND(NOT(OR(H29="Ø",H29="")),NOT(OR(G29="Ø",G29=""))),"Completed",IF(AND(NOT(A28=""),NOT(OR(D29="",D29="???")),G29=""),"Waiting",IF(D29="???","Waiting",""))))</f>
        <v>Completed</v>
      </c>
      <c r="L29" s="107"/>
      <c r="M29" s="107"/>
      <c r="N29" s="4"/>
      <c r="O29" s="111"/>
      <c r="P29" s="107"/>
    </row>
    <row r="30" spans="1:16">
      <c r="A30" s="112" t="s">
        <v>2759</v>
      </c>
      <c r="B30" s="107" t="s">
        <v>2760</v>
      </c>
      <c r="C30" s="107"/>
      <c r="D30" s="81" t="s">
        <v>161</v>
      </c>
      <c r="E30" s="81"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2017-09-19_R-015_BD</v>
      </c>
      <c r="G30" s="85">
        <v>43033</v>
      </c>
      <c r="H30" s="85">
        <v>43035</v>
      </c>
      <c r="I30" s="69" t="s">
        <v>2761</v>
      </c>
      <c r="J30" s="106">
        <v>43049</v>
      </c>
      <c r="K30" s="81" t="str">
        <f>IF(AND(NOT(OR(G30="",G30="Ø")),H30=""),"In Progress",IF(AND(NOT(OR(H30="Ø",H30="")),NOT(OR(G30="Ø",G30=""))),"Completed",IF(AND(NOT(A30=""),NOT(OR(D30="",D30="???")),G30=""),"Waiting",IF(D30="???","Waiting",""))))</f>
        <v>Completed</v>
      </c>
      <c r="L30" s="107"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07" t="s">
        <v>0</v>
      </c>
      <c r="N30" s="6"/>
      <c r="O30" s="111" t="s">
        <v>25</v>
      </c>
      <c r="P30" s="107" t="s">
        <v>2762</v>
      </c>
    </row>
    <row r="31" spans="1:16">
      <c r="A31" s="107"/>
      <c r="B31" s="107"/>
      <c r="C31" s="107"/>
      <c r="D31" s="81" t="s">
        <v>23</v>
      </c>
      <c r="E31" s="81" t="s">
        <v>1731</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2017-09-19_R-015_CA</v>
      </c>
      <c r="G31" s="85">
        <v>43039</v>
      </c>
      <c r="H31" s="85">
        <v>43040</v>
      </c>
      <c r="I31" s="69" t="s">
        <v>2459</v>
      </c>
      <c r="J31" s="107"/>
      <c r="K31" s="81" t="str">
        <f>IF(AND(NOT(OR(G31="",G31="Ø")),H31=""),"In Progress",IF(AND(NOT(OR(H31="Ø",H31="")),NOT(OR(G31="Ø",G31=""))),"Completed",IF(AND(NOT(A30=""),NOT(OR(D31="",D31="???")),G31=""),"Waiting",IF(D31="???","Waiting",""))))</f>
        <v>Completed</v>
      </c>
      <c r="L31" s="107"/>
      <c r="M31" s="107"/>
      <c r="N31" s="4"/>
      <c r="O31" s="111"/>
      <c r="P31" s="107"/>
    </row>
    <row r="32" spans="1:16">
      <c r="A32" s="112" t="s">
        <v>2763</v>
      </c>
      <c r="B32" s="107" t="s">
        <v>2764</v>
      </c>
      <c r="C32" s="107" t="s">
        <v>465</v>
      </c>
      <c r="D32" s="81" t="s">
        <v>27</v>
      </c>
      <c r="E32" s="81"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2017-09-19_R-016_GB</v>
      </c>
      <c r="G32" s="85">
        <v>43033</v>
      </c>
      <c r="H32" s="85">
        <v>43034</v>
      </c>
      <c r="I32" s="69" t="s">
        <v>2750</v>
      </c>
      <c r="J32" s="106">
        <v>43048</v>
      </c>
      <c r="K32" s="81" t="str">
        <f>IF(AND(NOT(OR(G32="",G32="Ø")),H32=""),"In Progress",IF(AND(NOT(OR(H32="Ø",H32="")),NOT(OR(G32="Ø",G32=""))),"Completed",IF(AND(NOT(A32=""),NOT(OR(D32="",D32="???")),G32=""),"Waiting",IF(D32="???","Waiting",""))))</f>
        <v>Completed</v>
      </c>
      <c r="L32" s="107" t="s">
        <v>0</v>
      </c>
      <c r="M32" s="107" t="s">
        <v>0</v>
      </c>
      <c r="N32" s="4"/>
      <c r="O32" s="111" t="s">
        <v>25</v>
      </c>
      <c r="P32" s="107" t="s">
        <v>2765</v>
      </c>
    </row>
    <row r="33" spans="1:16">
      <c r="A33" s="107"/>
      <c r="B33" s="107"/>
      <c r="C33" s="107"/>
      <c r="D33" s="81" t="s">
        <v>23</v>
      </c>
      <c r="E33" s="81" t="s">
        <v>1731</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2017-09-19_R-016_CA</v>
      </c>
      <c r="G33" s="85">
        <v>43040</v>
      </c>
      <c r="H33" s="85">
        <v>43041</v>
      </c>
      <c r="I33" s="70" t="s">
        <v>1988</v>
      </c>
      <c r="J33" s="107"/>
      <c r="K33" s="81" t="str">
        <f>IF(AND(NOT(OR(G33="",G33="Ø")),H33=""),"In Progress",IF(AND(NOT(OR(H33="Ø",H33="")),NOT(OR(G33="Ø",G33=""))),"Completed",IF(AND(NOT(A32=""),NOT(OR(D33="",D33="???")),G33=""),"Waiting",IF(D33="???","Waiting",""))))</f>
        <v>Completed</v>
      </c>
      <c r="L33" s="107"/>
      <c r="M33" s="107"/>
      <c r="N33" s="4"/>
      <c r="O33" s="111"/>
      <c r="P33" s="107"/>
    </row>
    <row r="34" spans="1:16">
      <c r="A34" s="112" t="s">
        <v>2766</v>
      </c>
      <c r="B34" s="107" t="s">
        <v>2767</v>
      </c>
      <c r="C34" s="107"/>
      <c r="D34" s="81" t="s">
        <v>23</v>
      </c>
      <c r="E34" s="81"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2017-09-19_R-017_CA</v>
      </c>
      <c r="G34" s="85">
        <v>43033</v>
      </c>
      <c r="H34" s="85">
        <v>43034</v>
      </c>
      <c r="I34" s="69" t="s">
        <v>2422</v>
      </c>
      <c r="J34" s="106">
        <v>43054</v>
      </c>
      <c r="K34" s="81" t="str">
        <f>IF(AND(NOT(OR(G34="",G34="Ø")),H34=""),"In Progress",IF(AND(NOT(OR(H34="Ø",H34="")),NOT(OR(G34="Ø",G34=""))),"Completed",IF(AND(NOT(A34=""),NOT(OR(D34="",D34="???")),G34=""),"Waiting",IF(D34="???","Waiting",""))))</f>
        <v>Completed</v>
      </c>
      <c r="L34" s="107" t="str">
        <f>IF(AND(NOT(OR(H34="Ø",H34="")),J34="Split"),"In Progress",IF(AND(NOT(OR(H34="Ø",H34="")),J34="Needs to be Split"),"Waiting",IF(AND(K34="Review",K35="Review"),"Review",IF(OR(AND(K34="Review",K35="Incomplete"),AND(K34="Incomplete",K35="Review")),"Review",IF(OR(AND(K34="Untraceable",K35="Review"),AND(K34="Review",K35="Untraceable")),"Review",IF(OR(AND(K34="Review",K35="Completed"),AND(K34="Completed",K35="Review")),"Review",IF(OR(AND(K34="Other",K35="Review"),AND(K34="Review",K35="Other")),"Review",IF(OR(AND(K34="Other",K35="Incomplete"),AND(K34="Incomplete",K35="Other")),"Review",IF(OR(AND(K34="Other",K35="Untraceable"),AND(K34="Untraceable",K35="Other")),"Review",IF(OR(AND(K34="Other",K35="Completed"),AND(K34="Completed",K35="Other")),"Review",IF(AND(K34="Waiting",K35="Waiting"),"Waiting",IF(OR(AND(K34="Review",K35="Waiting"),AND(K34="Waiting",K35="Review")),"Waiting",IF(OR(AND(K34="Other",K35="Waiting"),AND(K34="Waiting",K35="Other")),"Waiting",IF(OR(AND(K34="Incomplete",K35="Waiting"),AND(K34="Waiting",K35="Incomplete")),"Waiting",IF(OR(AND(K34="Completed",K35="Waiting"),AND(K34="Waiting",K35="Completed")),"Waiting",IF(OR(K34="In Progress",K35="In Progress"),"In Progress",IF(OR(AND(K34="Completed",K35="Untraceable"),AND(K34="Untraceable",K35="Completed")),"Review",IF(OR(AND(K34="Completed",K35="Incomplete"),AND(K34="Incomplete",K35="Completed")),"Review",IF(OR(AND(K34="Incomplete",K35="Untraceable"),AND(K34="Untraceable",K35="Incomplete")),"Untraceable",IF(AND(NOT(OR(H34="Ø",H34="")),NOT(OR(H35="Ø",H35="")),J34=""),"In Progress",IF(AND(K34="Untraceable",K35="Untraceable"),"Untraceable",IF(AND(NOT(OR(H34="Ø",H34="")),NOT(OR(H35="Ø",H35="")),NOT(OR(J34="Ø",J34="",J34="Split",J34="Needs to be Split"))),"Completed",IF(AND(K34="Incomplete",K35="Incomplete"),"Incomplete",IF(AND(K34="Other",K35="Other"),"Review",IF(AND(K34="Untraceable",K35=""),"Untraceable","")))))))))))))))))))))))))</f>
        <v>Completed</v>
      </c>
      <c r="M34" s="107" t="s">
        <v>0</v>
      </c>
      <c r="N34" s="4"/>
      <c r="O34" s="111" t="s">
        <v>25</v>
      </c>
      <c r="P34" s="107" t="s">
        <v>2768</v>
      </c>
    </row>
    <row r="35" spans="1:16">
      <c r="A35" s="107"/>
      <c r="B35" s="107"/>
      <c r="C35" s="107"/>
      <c r="D35" s="81" t="s">
        <v>32</v>
      </c>
      <c r="E35" s="81" t="s">
        <v>1731</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2017-09-19_R-017_AZ</v>
      </c>
      <c r="G35" s="85">
        <v>43040</v>
      </c>
      <c r="H35" s="85">
        <v>43040</v>
      </c>
      <c r="I35" s="69" t="s">
        <v>2117</v>
      </c>
      <c r="J35" s="107"/>
      <c r="K35" s="81" t="str">
        <f>IF(AND(NOT(OR(G35="",G35="Ø")),H35=""),"In Progress",IF(AND(NOT(OR(H35="Ø",H35="")),NOT(OR(G35="Ø",G35=""))),"Completed",IF(AND(NOT(A34=""),NOT(OR(D35="",D35="???")),G35=""),"Waiting",IF(D35="???","Waiting",""))))</f>
        <v>Completed</v>
      </c>
      <c r="L35" s="107"/>
      <c r="M35" s="107"/>
      <c r="N35" s="4"/>
      <c r="O35" s="111"/>
      <c r="P35" s="107"/>
    </row>
    <row r="36" spans="1:16">
      <c r="A36" s="112" t="s">
        <v>2769</v>
      </c>
      <c r="B36" s="107" t="s">
        <v>2770</v>
      </c>
      <c r="C36" s="107"/>
      <c r="D36" s="81" t="s">
        <v>32</v>
      </c>
      <c r="E36" s="81"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2017-09-19_R-018_AZ</v>
      </c>
      <c r="G36" s="85">
        <v>43033</v>
      </c>
      <c r="H36" s="85">
        <v>43033</v>
      </c>
      <c r="I36" s="69" t="s">
        <v>1682</v>
      </c>
      <c r="J36" s="107" t="s">
        <v>51</v>
      </c>
      <c r="K36" s="81" t="s">
        <v>2</v>
      </c>
      <c r="L36" s="107"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07" t="str">
        <f>IF(OR(L36="Untraceable",L36="Incomplete"),"Ignore",IF(OR(L36="Incomplete",L36="Completed"),"Waiting",IF(OR(L36="Waiting",L36="In Progress",L36="Review",L36="Other"),"HOLD","")))</f>
        <v>Ignore</v>
      </c>
      <c r="N36" s="4"/>
      <c r="O36" s="111" t="str">
        <f>IF(OR(L36="Untraceable",L36="Incomplete"),"No",IF(L36="Completed","In Progress",""))</f>
        <v>No</v>
      </c>
      <c r="P36" s="107"/>
    </row>
    <row r="37" spans="1:16">
      <c r="A37" s="107"/>
      <c r="B37" s="107"/>
      <c r="C37" s="107"/>
      <c r="D37" s="81" t="s">
        <v>23</v>
      </c>
      <c r="E37" s="81" t="s">
        <v>1731</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2017-09-19_R-018_CA</v>
      </c>
      <c r="G37" s="85">
        <v>43041</v>
      </c>
      <c r="H37" s="85" t="s">
        <v>51</v>
      </c>
      <c r="I37" s="69" t="str">
        <f>IF(H37="Ø","Ø",IF(NOT(OR(H37="Ø",H37="")),"Enter Tracing Time",""))</f>
        <v>Ø</v>
      </c>
      <c r="J37" s="107"/>
      <c r="K37" s="81" t="s">
        <v>2</v>
      </c>
      <c r="L37" s="107"/>
      <c r="M37" s="107"/>
      <c r="N37" s="4" t="s">
        <v>2771</v>
      </c>
      <c r="O37" s="111"/>
      <c r="P37" s="107"/>
    </row>
    <row r="38" spans="1:16">
      <c r="A38" s="112" t="s">
        <v>2772</v>
      </c>
      <c r="B38" s="107" t="s">
        <v>2773</v>
      </c>
      <c r="C38" s="107"/>
      <c r="D38" s="81" t="s">
        <v>32</v>
      </c>
      <c r="E38" s="81"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2017-09-19_R-019_AZ</v>
      </c>
      <c r="G38" s="85">
        <v>43033</v>
      </c>
      <c r="H38" s="85">
        <v>43033</v>
      </c>
      <c r="I38" s="69" t="s">
        <v>2774</v>
      </c>
      <c r="J38" s="107" t="s">
        <v>51</v>
      </c>
      <c r="K38" s="81" t="s">
        <v>2</v>
      </c>
      <c r="L38" s="107"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Untraceable</v>
      </c>
      <c r="M38" s="107" t="str">
        <f>IF(OR(L38="Untraceable",L38="Incomplete"),"Ignore",IF(OR(L38="Incomplete",L38="Completed"),"Waiting",IF(OR(L38="Waiting",L38="In Progress",L38="Review",L38="Other"),"HOLD","")))</f>
        <v>Ignore</v>
      </c>
      <c r="N38" s="4" t="s">
        <v>2771</v>
      </c>
      <c r="O38" s="111" t="str">
        <f>IF(OR(L38="Untraceable",L38="Incomplete"),"No",IF(L38="Completed","In Progress",""))</f>
        <v>No</v>
      </c>
      <c r="P38" s="107"/>
    </row>
    <row r="39" spans="1:16">
      <c r="A39" s="107"/>
      <c r="B39" s="107"/>
      <c r="C39" s="107"/>
      <c r="D39" s="81" t="s">
        <v>23</v>
      </c>
      <c r="E39" s="81" t="s">
        <v>24</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2017-09-19_R-019_CA</v>
      </c>
      <c r="G39" s="85">
        <v>43041</v>
      </c>
      <c r="H39" s="85" t="s">
        <v>51</v>
      </c>
      <c r="I39" s="69" t="str">
        <f>IF(H39="Ø","Ø",IF(NOT(OR(H39="Ø",H39="")),"Enter Tracing Time",""))</f>
        <v>Ø</v>
      </c>
      <c r="J39" s="107"/>
      <c r="K39" s="81" t="s">
        <v>1</v>
      </c>
      <c r="L39" s="107"/>
      <c r="M39" s="107"/>
      <c r="N39" s="4"/>
      <c r="O39" s="111"/>
      <c r="P39" s="107"/>
    </row>
    <row r="40" spans="1:16">
      <c r="A40" s="112" t="s">
        <v>2775</v>
      </c>
      <c r="B40" s="107" t="s">
        <v>2776</v>
      </c>
      <c r="C40" s="107"/>
      <c r="D40" s="81" t="s">
        <v>2404</v>
      </c>
      <c r="E40" s="81"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2017-09-19_R-020_MH</v>
      </c>
      <c r="G40" s="85">
        <v>43034</v>
      </c>
      <c r="H40" s="85">
        <v>43038</v>
      </c>
      <c r="I40" s="69" t="str">
        <f>IF(H40="Ø","Ø",IF(NOT(OR(H40="Ø",H40="")),"Enter Tracing Time",""))</f>
        <v>Enter Tracing Time</v>
      </c>
      <c r="J40" s="106">
        <v>43070</v>
      </c>
      <c r="K40" s="81" t="str">
        <f>IF(AND(NOT(OR(G40="",G40="Ø")),H40=""),"In Progress",IF(AND(NOT(OR(H40="Ø",H40="")),NOT(OR(G40="Ø",G40=""))),"Completed",IF(AND(NOT(A40=""),NOT(OR(D40="",D40="???")),G40=""),"Waiting",IF(D40="???","Waiting",""))))</f>
        <v>Completed</v>
      </c>
      <c r="L40" s="107" t="s">
        <v>0</v>
      </c>
      <c r="M40" s="107" t="s">
        <v>0</v>
      </c>
      <c r="N40" s="4"/>
      <c r="O40" s="111" t="s">
        <v>25</v>
      </c>
      <c r="P40" s="107" t="s">
        <v>2777</v>
      </c>
    </row>
    <row r="41" spans="1:16">
      <c r="A41" s="107"/>
      <c r="B41" s="107"/>
      <c r="C41" s="107"/>
      <c r="D41" s="81" t="s">
        <v>23</v>
      </c>
      <c r="E41" s="81" t="s">
        <v>1731</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2017-09-19_R-020_CA</v>
      </c>
      <c r="G41" s="85">
        <v>43042</v>
      </c>
      <c r="H41" s="85">
        <v>43042</v>
      </c>
      <c r="I41" s="69" t="s">
        <v>2778</v>
      </c>
      <c r="J41" s="107"/>
      <c r="K41" s="81" t="str">
        <f>IF(AND(NOT(OR(G41="",G41="Ø")),H41=""),"In Progress",IF(AND(NOT(OR(H41="Ø",H41="")),NOT(OR(G41="Ø",G41=""))),"Completed",IF(AND(NOT(A40=""),NOT(OR(D41="",D41="???")),G41=""),"Waiting",IF(D41="???","Waiting",""))))</f>
        <v>Completed</v>
      </c>
      <c r="L41" s="107"/>
      <c r="M41" s="107"/>
      <c r="N41" s="4"/>
      <c r="O41" s="111"/>
      <c r="P41" s="107"/>
    </row>
    <row r="42" spans="1:16">
      <c r="A42" s="112" t="s">
        <v>2779</v>
      </c>
      <c r="B42" s="107" t="s">
        <v>2780</v>
      </c>
      <c r="C42" s="107"/>
      <c r="D42" s="81" t="s">
        <v>187</v>
      </c>
      <c r="E42" s="81"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2017-09-19_R-021_MW</v>
      </c>
      <c r="G42" s="85">
        <v>43034</v>
      </c>
      <c r="H42" s="85">
        <v>43038</v>
      </c>
      <c r="I42" s="69" t="s">
        <v>1988</v>
      </c>
      <c r="J42" s="106">
        <v>43055</v>
      </c>
      <c r="K42" s="81" t="str">
        <f>IF(AND(NOT(OR(G42="",G42="Ø")),H42=""),"In Progress",IF(AND(NOT(OR(H42="Ø",H42="")),NOT(OR(G42="Ø",G42=""))),"Completed",IF(AND(NOT(A42=""),NOT(OR(D42="",D42="???")),G42=""),"Waiting",IF(D42="???","Waiting",""))))</f>
        <v>Completed</v>
      </c>
      <c r="L42" s="107"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07" t="s">
        <v>0</v>
      </c>
      <c r="N42" s="4"/>
      <c r="O42" s="111" t="s">
        <v>25</v>
      </c>
      <c r="P42" s="107" t="s">
        <v>2781</v>
      </c>
    </row>
    <row r="43" spans="1:16">
      <c r="A43" s="107"/>
      <c r="B43" s="107"/>
      <c r="C43" s="107"/>
      <c r="D43" s="81" t="s">
        <v>2404</v>
      </c>
      <c r="E43" s="81" t="s">
        <v>1731</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2017-09-19_R-021_MH</v>
      </c>
      <c r="G43" s="85">
        <v>43047</v>
      </c>
      <c r="H43" s="85">
        <v>43048</v>
      </c>
      <c r="I43" s="69" t="s">
        <v>2117</v>
      </c>
      <c r="J43" s="107"/>
      <c r="K43" s="81" t="str">
        <f>IF(AND(NOT(OR(G43="",G43="Ø")),H43=""),"In Progress",IF(AND(NOT(OR(H43="Ø",H43="")),NOT(OR(G43="Ø",G43=""))),"Completed",IF(AND(NOT(A42=""),NOT(OR(D43="",D43="???")),G43=""),"Waiting",IF(D43="???","Waiting",""))))</f>
        <v>Completed</v>
      </c>
      <c r="L43" s="107"/>
      <c r="M43" s="107"/>
      <c r="N43" s="4"/>
      <c r="O43" s="111"/>
      <c r="P43" s="107"/>
    </row>
    <row r="44" spans="1:16" ht="26.25">
      <c r="A44" s="112" t="s">
        <v>2782</v>
      </c>
      <c r="B44" s="107" t="s">
        <v>2783</v>
      </c>
      <c r="C44" s="107"/>
      <c r="D44" s="81" t="s">
        <v>161</v>
      </c>
      <c r="E44" s="81"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2017-09-19_R-022_BD</v>
      </c>
      <c r="G44" s="85">
        <v>43035</v>
      </c>
      <c r="H44" s="85">
        <v>43035</v>
      </c>
      <c r="I44" s="69" t="s">
        <v>2670</v>
      </c>
      <c r="J44" s="106">
        <v>43068</v>
      </c>
      <c r="K44" s="81" t="str">
        <f>IF(AND(NOT(OR(G44="",G44="Ø")),H44=""),"In Progress",IF(AND(NOT(OR(H44="Ø",H44="")),NOT(OR(G44="Ø",G44=""))),"Completed",IF(AND(NOT(A44=""),NOT(OR(D44="",D44="???")),G44=""),"Waiting",IF(D44="???","Waiting",""))))</f>
        <v>Completed</v>
      </c>
      <c r="L44" s="107"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07" t="s">
        <v>0</v>
      </c>
      <c r="N44" s="6" t="s">
        <v>2784</v>
      </c>
      <c r="O44" s="111" t="s">
        <v>25</v>
      </c>
      <c r="P44" s="107" t="s">
        <v>2785</v>
      </c>
    </row>
    <row r="45" spans="1:16">
      <c r="A45" s="107"/>
      <c r="B45" s="107"/>
      <c r="C45" s="107"/>
      <c r="D45" s="81" t="s">
        <v>2404</v>
      </c>
      <c r="E45" s="81" t="s">
        <v>1731</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2017-09-19_R-022_MH</v>
      </c>
      <c r="G45" s="85">
        <v>43053</v>
      </c>
      <c r="H45" s="85">
        <v>43053</v>
      </c>
      <c r="I45" s="69" t="s">
        <v>2439</v>
      </c>
      <c r="J45" s="107"/>
      <c r="K45" s="81" t="str">
        <f>IF(AND(NOT(OR(G45="",G45="Ø")),H45=""),"In Progress",IF(AND(NOT(OR(H45="Ø",H45="")),NOT(OR(G45="Ø",G45=""))),"Completed",IF(AND(NOT(A44=""),NOT(OR(D45="",D45="???")),G45=""),"Waiting",IF(D45="???","Waiting",""))))</f>
        <v>Completed</v>
      </c>
      <c r="L45" s="107"/>
      <c r="M45" s="107"/>
      <c r="N45" s="4"/>
      <c r="O45" s="111"/>
      <c r="P45" s="107"/>
    </row>
    <row r="46" spans="1:16">
      <c r="A46" s="112" t="s">
        <v>2786</v>
      </c>
      <c r="B46" s="107" t="s">
        <v>2787</v>
      </c>
      <c r="C46" s="107"/>
      <c r="D46" s="81" t="s">
        <v>32</v>
      </c>
      <c r="E46" s="81"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2017-09-19_R-023_AZ</v>
      </c>
      <c r="G46" s="85">
        <v>43035</v>
      </c>
      <c r="H46" s="85">
        <v>43038</v>
      </c>
      <c r="I46" s="69" t="s">
        <v>2637</v>
      </c>
      <c r="J46" s="106">
        <v>43054</v>
      </c>
      <c r="K46" s="81" t="str">
        <f>IF(AND(NOT(OR(G46="",G46="Ø")),H46=""),"In Progress",IF(AND(NOT(OR(H46="Ø",H46="")),NOT(OR(G46="Ø",G46=""))),"Completed",IF(AND(NOT(A46=""),NOT(OR(D46="",D46="???")),G46=""),"Waiting",IF(D46="???","Waiting",""))))</f>
        <v>Completed</v>
      </c>
      <c r="L46" s="107"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07" t="s">
        <v>0</v>
      </c>
      <c r="N46" s="4"/>
      <c r="O46" s="111" t="s">
        <v>25</v>
      </c>
      <c r="P46" s="107" t="s">
        <v>2788</v>
      </c>
    </row>
    <row r="47" spans="1:16">
      <c r="A47" s="107"/>
      <c r="B47" s="107"/>
      <c r="C47" s="107"/>
      <c r="D47" s="81" t="s">
        <v>2404</v>
      </c>
      <c r="E47" s="81" t="s">
        <v>1731</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2017-09-19_R-023_MH</v>
      </c>
      <c r="G47" s="85">
        <v>43045</v>
      </c>
      <c r="H47" s="85">
        <v>43046</v>
      </c>
      <c r="I47" s="69" t="s">
        <v>2789</v>
      </c>
      <c r="J47" s="107"/>
      <c r="K47" s="81" t="str">
        <f>IF(AND(NOT(OR(G47="",G47="Ø")),H47=""),"In Progress",IF(AND(NOT(OR(H47="Ø",H47="")),NOT(OR(G47="Ø",G47=""))),"Completed",IF(AND(NOT(A46=""),NOT(OR(D47="",D47="???")),G47=""),"Waiting",IF(D47="???","Waiting",""))))</f>
        <v>Completed</v>
      </c>
      <c r="L47" s="107"/>
      <c r="M47" s="107"/>
      <c r="N47" s="4"/>
      <c r="O47" s="111"/>
      <c r="P47" s="107"/>
    </row>
    <row r="48" spans="1:16">
      <c r="A48" s="112" t="s">
        <v>2790</v>
      </c>
      <c r="B48" s="109" t="s">
        <v>2791</v>
      </c>
      <c r="C48" s="109" t="s">
        <v>465</v>
      </c>
      <c r="D48" s="81" t="s">
        <v>27</v>
      </c>
      <c r="E48" s="81"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2017-09-19_R-024_GB</v>
      </c>
      <c r="G48" s="85">
        <v>43038</v>
      </c>
      <c r="H48" s="85">
        <v>43039</v>
      </c>
      <c r="I48" s="69" t="s">
        <v>2792</v>
      </c>
      <c r="J48" s="106">
        <v>43054</v>
      </c>
      <c r="K48" s="81" t="str">
        <f>IF(AND(NOT(OR(G48="",G48="Ø")),H48=""),"In Progress",IF(AND(NOT(OR(H48="Ø",H48="")),NOT(OR(G48="Ø",G48=""))),"Completed",IF(AND(NOT(A48=""),NOT(OR(D48="",D48="???")),G48=""),"Waiting",IF(D48="???","Waiting",""))))</f>
        <v>Completed</v>
      </c>
      <c r="L48" s="107" t="s">
        <v>0</v>
      </c>
      <c r="M48" s="107" t="s">
        <v>0</v>
      </c>
      <c r="N48" s="6"/>
      <c r="O48" s="111" t="s">
        <v>25</v>
      </c>
      <c r="P48" s="107" t="s">
        <v>2793</v>
      </c>
    </row>
    <row r="49" spans="1:16">
      <c r="A49" s="107"/>
      <c r="B49" s="107"/>
      <c r="C49" s="107"/>
      <c r="D49" s="81" t="s">
        <v>187</v>
      </c>
      <c r="E49" s="81"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2017-09-19_R-024_MW</v>
      </c>
      <c r="G49" s="85">
        <v>43047</v>
      </c>
      <c r="H49" s="85">
        <v>43048</v>
      </c>
      <c r="I49" s="69" t="s">
        <v>2794</v>
      </c>
      <c r="J49" s="107"/>
      <c r="K49" s="81" t="str">
        <f>IF(AND(NOT(OR(G49="",G49="Ø")),H49=""),"In Progress",IF(AND(NOT(OR(H49="Ø",H49="")),NOT(OR(G49="Ø",G49=""))),"Completed",IF(AND(NOT(A48=""),NOT(OR(D49="",D49="???")),G49=""),"Waiting",IF(D49="???","Waiting",""))))</f>
        <v>Completed</v>
      </c>
      <c r="L49" s="107"/>
      <c r="M49" s="107"/>
      <c r="N49" s="4"/>
      <c r="O49" s="111"/>
      <c r="P49" s="107"/>
    </row>
    <row r="50" spans="1:16">
      <c r="A50" s="112" t="s">
        <v>2795</v>
      </c>
      <c r="B50" s="109" t="s">
        <v>2796</v>
      </c>
      <c r="C50" s="107"/>
      <c r="D50" s="81" t="s">
        <v>187</v>
      </c>
      <c r="E50" s="81"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2017-09-19_R-025_MW</v>
      </c>
      <c r="G50" s="85">
        <v>43038</v>
      </c>
      <c r="H50" s="85">
        <v>43039</v>
      </c>
      <c r="I50" s="69" t="s">
        <v>2794</v>
      </c>
      <c r="J50" s="106">
        <v>43069</v>
      </c>
      <c r="K50" s="81" t="str">
        <f>IF(AND(NOT(OR(G50="",G50="Ø")),H50=""),"In Progress",IF(AND(NOT(OR(H50="Ø",H50="")),NOT(OR(G50="Ø",G50=""))),"Completed",IF(AND(NOT(A50=""),NOT(OR(D50="",D50="???")),G50=""),"Waiting",IF(D50="???","Waiting",""))))</f>
        <v>Completed</v>
      </c>
      <c r="L50" s="107" t="s">
        <v>0</v>
      </c>
      <c r="M50" s="107" t="s">
        <v>0</v>
      </c>
      <c r="N50" s="4"/>
      <c r="O50" s="111" t="s">
        <v>25</v>
      </c>
      <c r="P50" s="107" t="s">
        <v>2797</v>
      </c>
    </row>
    <row r="51" spans="1:16">
      <c r="A51" s="107"/>
      <c r="B51" s="107"/>
      <c r="C51" s="107"/>
      <c r="D51" s="81" t="s">
        <v>23</v>
      </c>
      <c r="E51" s="81" t="s">
        <v>1731</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2017-09-19_R-025_CA</v>
      </c>
      <c r="G51" s="85">
        <v>43048</v>
      </c>
      <c r="H51" s="85">
        <v>43048</v>
      </c>
      <c r="I51" s="69" t="s">
        <v>2176</v>
      </c>
      <c r="J51" s="107"/>
      <c r="K51" s="81" t="str">
        <f>IF(AND(NOT(OR(G51="",G51="Ø")),H51=""),"In Progress",IF(AND(NOT(OR(H51="Ø",H51="")),NOT(OR(G51="Ø",G51=""))),"Completed",IF(AND(NOT(A50=""),NOT(OR(D51="",D51="???")),G51=""),"Waiting",IF(D51="???","Waiting",""))))</f>
        <v>Completed</v>
      </c>
      <c r="L51" s="107"/>
      <c r="M51" s="107"/>
      <c r="N51" s="8"/>
      <c r="O51" s="111"/>
      <c r="P51" s="107"/>
    </row>
    <row r="52" spans="1:16">
      <c r="A52" s="112" t="s">
        <v>2798</v>
      </c>
      <c r="B52" s="109" t="s">
        <v>2799</v>
      </c>
      <c r="C52" s="109"/>
      <c r="D52" s="81" t="s">
        <v>161</v>
      </c>
      <c r="E52" s="81"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2017-09-19_R-026_BD</v>
      </c>
      <c r="G52" s="85">
        <v>43040</v>
      </c>
      <c r="H52" s="85">
        <v>43040</v>
      </c>
      <c r="I52" s="69" t="s">
        <v>2800</v>
      </c>
      <c r="J52" s="106">
        <v>43068</v>
      </c>
      <c r="K52" s="81" t="s">
        <v>0</v>
      </c>
      <c r="L52" s="107"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Completed</v>
      </c>
      <c r="M52" s="107" t="s">
        <v>0</v>
      </c>
      <c r="N52" s="4" t="s">
        <v>2801</v>
      </c>
      <c r="O52" s="111" t="s">
        <v>25</v>
      </c>
      <c r="P52" s="107" t="s">
        <v>2802</v>
      </c>
    </row>
    <row r="53" spans="1:16">
      <c r="A53" s="107"/>
      <c r="B53" s="107"/>
      <c r="C53" s="107"/>
      <c r="D53" s="81" t="s">
        <v>23</v>
      </c>
      <c r="E53" s="81" t="s">
        <v>1731</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2017-09-19_R-026_CA</v>
      </c>
      <c r="G53" s="85">
        <v>43049</v>
      </c>
      <c r="H53" s="85">
        <v>43053</v>
      </c>
      <c r="I53" s="69" t="s">
        <v>1988</v>
      </c>
      <c r="J53" s="107"/>
      <c r="K53" s="81" t="str">
        <f>IF(AND(NOT(OR(G53="",G53="Ø")),H53=""),"In Progress",IF(AND(NOT(OR(H53="Ø",H53="")),NOT(OR(G53="Ø",G53=""))),"Completed",IF(AND(NOT(A52=""),NOT(OR(D53="",D53="???")),G53=""),"Waiting",IF(D53="???","Waiting",""))))</f>
        <v>Completed</v>
      </c>
      <c r="L53" s="107"/>
      <c r="M53" s="107"/>
      <c r="N53" s="4"/>
      <c r="O53" s="111"/>
      <c r="P53" s="107"/>
    </row>
    <row r="54" spans="1:16">
      <c r="A54" s="112" t="s">
        <v>2803</v>
      </c>
      <c r="B54" s="109" t="s">
        <v>2804</v>
      </c>
      <c r="C54" s="109"/>
      <c r="D54" s="81" t="s">
        <v>161</v>
      </c>
      <c r="E54" s="81"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2017-09-19_R-027_BD</v>
      </c>
      <c r="G54" s="85">
        <v>43038</v>
      </c>
      <c r="H54" s="85">
        <v>43040</v>
      </c>
      <c r="I54" s="70" t="s">
        <v>2805</v>
      </c>
      <c r="J54" s="106">
        <v>43048</v>
      </c>
      <c r="K54" s="81" t="str">
        <f>IF(AND(NOT(OR(G54="",G54="Ø")),H54=""),"In Progress",IF(AND(NOT(OR(H54="Ø",H54="")),NOT(OR(G54="Ø",G54=""))),"Completed",IF(AND(NOT(A54=""),NOT(OR(D54="",D54="???")),G54=""),"Waiting",IF(D54="???","Waiting",""))))</f>
        <v>Completed</v>
      </c>
      <c r="L54" s="107"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07" t="s">
        <v>0</v>
      </c>
      <c r="N54" s="4"/>
      <c r="O54" s="111" t="s">
        <v>25</v>
      </c>
      <c r="P54" s="107" t="s">
        <v>2806</v>
      </c>
    </row>
    <row r="55" spans="1:16">
      <c r="A55" s="107"/>
      <c r="B55" s="107"/>
      <c r="C55" s="107"/>
      <c r="D55" s="81" t="s">
        <v>32</v>
      </c>
      <c r="E55" s="81" t="s">
        <v>1731</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2017-09-19_R-027_AZ</v>
      </c>
      <c r="G55" s="85">
        <v>43040</v>
      </c>
      <c r="H55" s="85">
        <v>43046</v>
      </c>
      <c r="I55" s="69" t="str">
        <f>IF(H55="Ø","Ø",IF(NOT(OR(H55="Ø",H55="")),"Enter Tracing Time",""))</f>
        <v>Enter Tracing Time</v>
      </c>
      <c r="J55" s="107"/>
      <c r="K55" s="81" t="str">
        <f>IF(AND(NOT(OR(G55="",G55="Ø")),H55=""),"In Progress",IF(AND(NOT(OR(H55="Ø",H55="")),NOT(OR(G55="Ø",G55=""))),"Completed",IF(AND(NOT(A54=""),NOT(OR(D55="",D55="???")),G55=""),"Waiting",IF(D55="???","Waiting",""))))</f>
        <v>Completed</v>
      </c>
      <c r="L55" s="107"/>
      <c r="M55" s="107"/>
      <c r="N55" s="4"/>
      <c r="O55" s="111"/>
      <c r="P55" s="107"/>
    </row>
    <row r="56" spans="1:16">
      <c r="A56" s="112" t="s">
        <v>2807</v>
      </c>
      <c r="B56" s="109" t="s">
        <v>2808</v>
      </c>
      <c r="C56" s="107"/>
      <c r="D56" s="81" t="s">
        <v>187</v>
      </c>
      <c r="E56" s="81"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2017-09-19_R-028_MW</v>
      </c>
      <c r="G56" s="85">
        <v>43039</v>
      </c>
      <c r="H56" s="85">
        <v>43040</v>
      </c>
      <c r="I56" s="69" t="s">
        <v>2809</v>
      </c>
      <c r="J56" s="106">
        <v>43054</v>
      </c>
      <c r="K56" s="81" t="str">
        <f>IF(AND(NOT(OR(G56="",G56="Ø")),H56=""),"In Progress",IF(AND(NOT(OR(H56="Ø",H56="")),NOT(OR(G56="Ø",G56=""))),"Completed",IF(AND(NOT(A56=""),NOT(OR(D56="",D56="???")),G56=""),"Waiting",IF(D56="???","Waiting",""))))</f>
        <v>Completed</v>
      </c>
      <c r="L56" s="107"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Completed</v>
      </c>
      <c r="M56" s="107" t="s">
        <v>0</v>
      </c>
      <c r="N56" s="4"/>
      <c r="O56" s="111" t="s">
        <v>25</v>
      </c>
      <c r="P56" s="107" t="s">
        <v>2810</v>
      </c>
    </row>
    <row r="57" spans="1:16">
      <c r="A57" s="107"/>
      <c r="B57" s="107"/>
      <c r="C57" s="107"/>
      <c r="D57" s="81" t="s">
        <v>32</v>
      </c>
      <c r="E57" s="81"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2017-09-19_R-028_AZ</v>
      </c>
      <c r="G57" s="85">
        <v>43047</v>
      </c>
      <c r="H57" s="85">
        <v>43048</v>
      </c>
      <c r="I57" s="69" t="s">
        <v>2794</v>
      </c>
      <c r="J57" s="107"/>
      <c r="K57" s="81" t="str">
        <f>IF(AND(NOT(OR(G57="",G57="Ø")),H57=""),"In Progress",IF(AND(NOT(OR(H57="Ø",H57="")),NOT(OR(G57="Ø",G57=""))),"Completed",IF(AND(NOT(A56=""),NOT(OR(D57="",D57="???")),G57=""),"Waiting",IF(D57="???","Waiting",""))))</f>
        <v>Completed</v>
      </c>
      <c r="L57" s="107"/>
      <c r="M57" s="107"/>
      <c r="N57" s="4" t="s">
        <v>2811</v>
      </c>
      <c r="O57" s="111"/>
      <c r="P57" s="107"/>
    </row>
    <row r="58" spans="1:16">
      <c r="A58" s="112" t="s">
        <v>2812</v>
      </c>
      <c r="B58" s="109" t="s">
        <v>2813</v>
      </c>
      <c r="C58" s="107" t="s">
        <v>465</v>
      </c>
      <c r="D58" s="81" t="s">
        <v>27</v>
      </c>
      <c r="E58" s="81"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2017-09-19_R-029_GB</v>
      </c>
      <c r="G58" s="85">
        <v>43039</v>
      </c>
      <c r="H58" s="85">
        <v>43040</v>
      </c>
      <c r="I58" s="69" t="s">
        <v>2637</v>
      </c>
      <c r="J58" s="106">
        <v>43048</v>
      </c>
      <c r="K58" s="81" t="str">
        <f>IF(AND(NOT(OR(G58="",G58="Ø")),H58=""),"In Progress",IF(AND(NOT(OR(H58="Ø",H58="")),NOT(OR(G58="Ø",G58=""))),"Completed",IF(AND(NOT(A58=""),NOT(OR(D58="",D58="???")),G58=""),"Waiting",IF(D58="???","Waiting",""))))</f>
        <v>Completed</v>
      </c>
      <c r="L58" s="107" t="s">
        <v>0</v>
      </c>
      <c r="M58" s="107" t="s">
        <v>0</v>
      </c>
      <c r="N58" s="4" t="s">
        <v>2814</v>
      </c>
      <c r="O58" s="111" t="s">
        <v>25</v>
      </c>
      <c r="P58" s="107" t="s">
        <v>2815</v>
      </c>
    </row>
    <row r="59" spans="1:16" ht="15.75" customHeight="1">
      <c r="A59" s="107"/>
      <c r="B59" s="107"/>
      <c r="C59" s="107"/>
      <c r="D59" s="81" t="s">
        <v>23</v>
      </c>
      <c r="E59" s="81" t="s">
        <v>1731</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2017-09-19_R-029_CA</v>
      </c>
      <c r="G59" s="85">
        <v>43045</v>
      </c>
      <c r="H59" s="85">
        <v>43046</v>
      </c>
      <c r="I59" s="69" t="str">
        <f>IF(H59="Ø","Ø",IF(NOT(OR(H59="Ø",H59="")),"Enter Tracing Time",""))</f>
        <v>Enter Tracing Time</v>
      </c>
      <c r="J59" s="107"/>
      <c r="K59" s="81" t="str">
        <f>IF(AND(NOT(OR(G59="",G59="Ø")),H59=""),"In Progress",IF(AND(NOT(OR(H59="Ø",H59="")),NOT(OR(G59="Ø",G59=""))),"Completed",IF(AND(NOT(A58=""),NOT(OR(D59="",D59="???")),G59=""),"Waiting",IF(D59="???","Waiting",""))))</f>
        <v>Completed</v>
      </c>
      <c r="L59" s="107"/>
      <c r="M59" s="107"/>
      <c r="N59" s="4" t="s">
        <v>2816</v>
      </c>
      <c r="O59" s="111"/>
      <c r="P59" s="107"/>
    </row>
    <row r="60" spans="1:16">
      <c r="A60" s="112" t="s">
        <v>2817</v>
      </c>
      <c r="B60" s="115" t="s">
        <v>2818</v>
      </c>
      <c r="C60" s="107"/>
      <c r="D60" s="81" t="s">
        <v>187</v>
      </c>
      <c r="E60" s="81"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2017-09-19_R-030_MW</v>
      </c>
      <c r="G60" s="85">
        <v>43040</v>
      </c>
      <c r="H60" s="85">
        <v>43041</v>
      </c>
      <c r="I60" s="69" t="s">
        <v>2789</v>
      </c>
      <c r="J60" s="107" t="str">
        <f>IF(AND(NOT(OR(H60="",H60="Ø")),NOT(OR(H61="",H61="Ø"))),"Needs to be Split","")</f>
        <v/>
      </c>
      <c r="K60" s="81" t="str">
        <f>IF(AND(NOT(OR(G60="",G60="Ø")),H60=""),"In Progress",IF(AND(NOT(OR(H60="Ø",H60="")),NOT(OR(G60="Ø",G60=""))),"Completed",IF(AND(NOT(A60=""),NOT(OR(D60="",D60="???")),G60=""),"Waiting",IF(D60="???","Waiting",""))))</f>
        <v>Completed</v>
      </c>
      <c r="L60" s="107" t="s">
        <v>2</v>
      </c>
      <c r="M60" s="107" t="str">
        <f>IF(OR(L60="Untraceable",L60="Incomplete"),"Ignore",IF(OR(L60="Incomplete",L60="Completed"),"Waiting",IF(OR(L60="Waiting",L60="In Progress",L60="Review",L60="Other"),"HOLD","")))</f>
        <v>Ignore</v>
      </c>
      <c r="N60" s="4"/>
      <c r="O60" s="111" t="str">
        <f>IF(OR(L60="Untraceable",L60="Incomplete"),"No",IF(L60="Completed","In Progress",""))</f>
        <v>No</v>
      </c>
      <c r="P60" s="107"/>
    </row>
    <row r="61" spans="1:16">
      <c r="A61" s="107"/>
      <c r="B61" s="118"/>
      <c r="C61" s="107"/>
      <c r="D61" s="81" t="s">
        <v>23</v>
      </c>
      <c r="E61" s="81" t="s">
        <v>1731</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2017-09-19_R-030_CA</v>
      </c>
      <c r="G61" s="85">
        <v>43046</v>
      </c>
      <c r="H61" s="85" t="s">
        <v>51</v>
      </c>
      <c r="I61" s="69" t="str">
        <f>IF(H61="Ø","Ø",IF(NOT(OR(H61="Ø",H61="")),"Enter Tracing Time",""))</f>
        <v>Ø</v>
      </c>
      <c r="J61" s="107"/>
      <c r="K61" s="81" t="s">
        <v>2</v>
      </c>
      <c r="L61" s="107"/>
      <c r="M61" s="107"/>
      <c r="N61" s="4" t="s">
        <v>2819</v>
      </c>
      <c r="O61" s="111"/>
      <c r="P61" s="107"/>
    </row>
    <row r="62" spans="1:16">
      <c r="A62" s="112" t="s">
        <v>2820</v>
      </c>
      <c r="B62" s="115" t="s">
        <v>2821</v>
      </c>
      <c r="C62" s="107"/>
      <c r="D62" s="81" t="s">
        <v>161</v>
      </c>
      <c r="E62" s="81"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2017-09-19_R-031_BD</v>
      </c>
      <c r="G62" s="85">
        <v>43040</v>
      </c>
      <c r="H62" s="85">
        <v>43041</v>
      </c>
      <c r="I62" s="69" t="s">
        <v>2800</v>
      </c>
      <c r="J62" s="106">
        <v>43049</v>
      </c>
      <c r="K62" s="81" t="str">
        <f>IF(AND(NOT(OR(G62="",G62="Ø")),H62=""),"In Progress",IF(AND(NOT(OR(H62="Ø",H62="")),NOT(OR(G62="Ø",G62=""))),"Completed",IF(AND(NOT(A62=""),NOT(OR(D62="",D62="???")),G62=""),"Waiting",IF(D62="???","Waiting",""))))</f>
        <v>Completed</v>
      </c>
      <c r="L62" s="107"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07" t="s">
        <v>0</v>
      </c>
      <c r="N62" s="4"/>
      <c r="O62" s="111" t="s">
        <v>25</v>
      </c>
      <c r="P62" s="107" t="s">
        <v>2822</v>
      </c>
    </row>
    <row r="63" spans="1:16">
      <c r="A63" s="107"/>
      <c r="B63" s="118"/>
      <c r="C63" s="107"/>
      <c r="D63" s="81" t="s">
        <v>32</v>
      </c>
      <c r="E63" s="81" t="s">
        <v>1731</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2017-09-19_R-031_AZ</v>
      </c>
      <c r="G63" s="85">
        <v>43046</v>
      </c>
      <c r="H63" s="85">
        <v>43047</v>
      </c>
      <c r="I63" s="69" t="s">
        <v>2789</v>
      </c>
      <c r="J63" s="107"/>
      <c r="K63" s="81" t="str">
        <f>IF(AND(NOT(OR(G63="",G63="Ø")),H63=""),"In Progress",IF(AND(NOT(OR(H63="Ø",H63="")),NOT(OR(G63="Ø",G63=""))),"Completed",IF(AND(NOT(A62=""),NOT(OR(D63="",D63="???")),G63=""),"Waiting",IF(D63="???","Waiting",""))))</f>
        <v>Completed</v>
      </c>
      <c r="L63" s="107"/>
      <c r="M63" s="107"/>
      <c r="N63" s="4" t="s">
        <v>2823</v>
      </c>
      <c r="O63" s="111"/>
      <c r="P63" s="107"/>
    </row>
    <row r="64" spans="1:16">
      <c r="A64" s="112" t="s">
        <v>2824</v>
      </c>
      <c r="B64" s="109" t="s">
        <v>2825</v>
      </c>
      <c r="C64" s="109" t="s">
        <v>2826</v>
      </c>
      <c r="D64" s="81" t="s">
        <v>27</v>
      </c>
      <c r="E64" s="81"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2017-09-19_R-032_GB</v>
      </c>
      <c r="G64" s="85">
        <v>43041</v>
      </c>
      <c r="H64" s="85">
        <v>43041</v>
      </c>
      <c r="I64" s="69" t="s">
        <v>2827</v>
      </c>
      <c r="J64" s="106">
        <v>43047</v>
      </c>
      <c r="K64" s="81" t="str">
        <f>IF(AND(NOT(OR(G64="",G64="Ø")),H64=""),"In Progress",IF(AND(NOT(OR(H64="Ø",H64="")),NOT(OR(G64="Ø",G64=""))),"Completed",IF(AND(NOT(A64=""),NOT(OR(D64="",D64="???")),G64=""),"Waiting",IF(D64="???","Waiting",""))))</f>
        <v>Completed</v>
      </c>
      <c r="L64" s="107"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Completed</v>
      </c>
      <c r="M64" s="107" t="s">
        <v>0</v>
      </c>
      <c r="N64" s="4"/>
      <c r="O64" s="111" t="s">
        <v>25</v>
      </c>
      <c r="P64" s="107" t="s">
        <v>2828</v>
      </c>
    </row>
    <row r="65" spans="1:16">
      <c r="A65" s="107"/>
      <c r="B65" s="107"/>
      <c r="C65" s="107"/>
      <c r="D65" s="81" t="s">
        <v>161</v>
      </c>
      <c r="E65" s="81" t="s">
        <v>1731</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2017-09-19_R-032_BD</v>
      </c>
      <c r="G65" s="85">
        <v>43047</v>
      </c>
      <c r="H65" s="85">
        <v>43047</v>
      </c>
      <c r="I65" s="69" t="s">
        <v>2829</v>
      </c>
      <c r="J65" s="107"/>
      <c r="K65" s="81" t="s">
        <v>0</v>
      </c>
      <c r="L65" s="107"/>
      <c r="M65" s="107"/>
      <c r="N65" s="4"/>
      <c r="O65" s="111"/>
      <c r="P65" s="107"/>
    </row>
    <row r="66" spans="1:16">
      <c r="A66" s="112" t="s">
        <v>2830</v>
      </c>
      <c r="B66" s="109" t="s">
        <v>2831</v>
      </c>
      <c r="C66" s="107" t="s">
        <v>2826</v>
      </c>
      <c r="D66" s="81" t="s">
        <v>27</v>
      </c>
      <c r="E66" s="81"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2017-09-19_R-033_GB</v>
      </c>
      <c r="G66" s="85">
        <v>43041</v>
      </c>
      <c r="H66" s="85">
        <v>43041</v>
      </c>
      <c r="I66" s="69" t="s">
        <v>2827</v>
      </c>
      <c r="J66" s="106">
        <v>43047</v>
      </c>
      <c r="K66" s="81" t="str">
        <f>IF(AND(NOT(OR(G66="",G66="Ø")),H66=""),"In Progress",IF(AND(NOT(OR(H66="Ø",H66="")),NOT(OR(G66="Ø",G66=""))),"Completed",IF(AND(NOT(A66=""),NOT(OR(D66="",D66="???")),G66=""),"Waiting",IF(D66="???","Waiting",""))))</f>
        <v>Completed</v>
      </c>
      <c r="L66" s="107"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07" t="s">
        <v>0</v>
      </c>
      <c r="N66" s="4"/>
      <c r="O66" s="111" t="s">
        <v>25</v>
      </c>
      <c r="P66" s="107" t="s">
        <v>2832</v>
      </c>
    </row>
    <row r="67" spans="1:16">
      <c r="A67" s="107"/>
      <c r="B67" s="107"/>
      <c r="C67" s="107"/>
      <c r="D67" s="81" t="s">
        <v>161</v>
      </c>
      <c r="E67" s="81" t="s">
        <v>1731</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2017-09-19_R-033_BD</v>
      </c>
      <c r="G67" s="85">
        <v>43047</v>
      </c>
      <c r="H67" s="85">
        <v>43047</v>
      </c>
      <c r="I67" s="69" t="s">
        <v>2829</v>
      </c>
      <c r="J67" s="107"/>
      <c r="K67" s="81" t="str">
        <f>IF(AND(NOT(OR(G67="",G67="Ø")),H67=""),"In Progress",IF(AND(NOT(OR(H67="Ø",H67="")),NOT(OR(G67="Ø",G67=""))),"Completed",IF(AND(NOT(A66=""),NOT(OR(D67="",D67="???")),G67=""),"Waiting",IF(D67="???","Waiting",""))))</f>
        <v>Completed</v>
      </c>
      <c r="L67" s="107"/>
      <c r="M67" s="107"/>
      <c r="N67" s="4"/>
      <c r="O67" s="111"/>
      <c r="P67" s="107"/>
    </row>
    <row r="68" spans="1:16">
      <c r="A68" s="112" t="s">
        <v>2833</v>
      </c>
      <c r="B68" s="109" t="s">
        <v>2834</v>
      </c>
      <c r="C68" s="107" t="s">
        <v>2826</v>
      </c>
      <c r="D68" s="81" t="s">
        <v>27</v>
      </c>
      <c r="E68" s="81"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2017-09-19_R-034_GB</v>
      </c>
      <c r="G68" s="85">
        <v>43041</v>
      </c>
      <c r="H68" s="85">
        <v>43041</v>
      </c>
      <c r="I68" s="69" t="s">
        <v>2827</v>
      </c>
      <c r="J68" s="106">
        <v>43047</v>
      </c>
      <c r="K68" s="81" t="str">
        <f>IF(AND(NOT(OR(G68="",G68="Ø")),H68=""),"In Progress",IF(AND(NOT(OR(H68="Ø",H68="")),NOT(OR(G68="Ø",G68=""))),"Completed",IF(AND(NOT(A68=""),NOT(OR(D68="",D68="???")),G68=""),"Waiting",IF(D68="???","Waiting",""))))</f>
        <v>Completed</v>
      </c>
      <c r="L68" s="107"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Completed</v>
      </c>
      <c r="M68" s="107" t="s">
        <v>0</v>
      </c>
      <c r="N68" s="4"/>
      <c r="O68" s="111" t="s">
        <v>25</v>
      </c>
      <c r="P68" s="107" t="s">
        <v>2835</v>
      </c>
    </row>
    <row r="69" spans="1:16">
      <c r="A69" s="107"/>
      <c r="B69" s="107"/>
      <c r="C69" s="107"/>
      <c r="D69" s="81" t="s">
        <v>161</v>
      </c>
      <c r="E69" s="81" t="s">
        <v>1731</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2017-09-19_R-034_BD</v>
      </c>
      <c r="G69" s="85">
        <v>43047</v>
      </c>
      <c r="H69" s="85">
        <v>43047</v>
      </c>
      <c r="I69" s="69" t="s">
        <v>2829</v>
      </c>
      <c r="J69" s="107"/>
      <c r="K69" s="81" t="str">
        <f>IF(AND(NOT(OR(G69="",G69="Ø")),H69=""),"In Progress",IF(AND(NOT(OR(H69="Ø",H69="")),NOT(OR(G69="Ø",G69=""))),"Completed",IF(AND(NOT(A68=""),NOT(OR(D69="",D69="???")),G69=""),"Waiting",IF(D69="???","Waiting",""))))</f>
        <v>Completed</v>
      </c>
      <c r="L69" s="107"/>
      <c r="M69" s="107"/>
      <c r="N69" s="4"/>
      <c r="O69" s="111"/>
      <c r="P69" s="107"/>
    </row>
    <row r="70" spans="1:16">
      <c r="A70" s="112" t="s">
        <v>2836</v>
      </c>
      <c r="B70" s="109" t="s">
        <v>2837</v>
      </c>
      <c r="C70" s="109" t="s">
        <v>465</v>
      </c>
      <c r="D70" s="81" t="s">
        <v>27</v>
      </c>
      <c r="E70" s="81"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2017-09-19_R-035_GB</v>
      </c>
      <c r="G70" s="85">
        <v>43041</v>
      </c>
      <c r="H70" s="85">
        <v>43045</v>
      </c>
      <c r="I70" s="69" t="s">
        <v>2838</v>
      </c>
      <c r="J70" s="106">
        <v>43052</v>
      </c>
      <c r="K70" s="81" t="str">
        <f>IF(AND(NOT(OR(G70="",G70="Ø")),H70=""),"In Progress",IF(AND(NOT(OR(H70="Ø",H70="")),NOT(OR(G70="Ø",G70=""))),"Completed",IF(AND(NOT(A70=""),NOT(OR(D70="",D70="???")),G70=""),"Waiting",IF(D70="???","Waiting",""))))</f>
        <v>Completed</v>
      </c>
      <c r="L70" s="107"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07" t="s">
        <v>0</v>
      </c>
      <c r="N70" s="4"/>
      <c r="O70" s="111" t="s">
        <v>25</v>
      </c>
      <c r="P70" s="107" t="s">
        <v>2839</v>
      </c>
    </row>
    <row r="71" spans="1:16">
      <c r="A71" s="107"/>
      <c r="B71" s="107"/>
      <c r="C71" s="107"/>
      <c r="D71" s="81" t="s">
        <v>161</v>
      </c>
      <c r="E71" s="81" t="s">
        <v>1731</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2017-09-19_R-035_BD</v>
      </c>
      <c r="G71" s="85">
        <v>43047</v>
      </c>
      <c r="H71" s="85">
        <v>43047</v>
      </c>
      <c r="I71" s="69" t="s">
        <v>2789</v>
      </c>
      <c r="J71" s="107"/>
      <c r="K71" s="81" t="str">
        <f>IF(AND(NOT(OR(G71="",G71="Ø")),H71=""),"In Progress",IF(AND(NOT(OR(H71="Ø",H71="")),NOT(OR(G71="Ø",G71=""))),"Completed",IF(AND(NOT(A70=""),NOT(OR(D71="",D71="???")),G71=""),"Waiting",IF(D71="???","Waiting",""))))</f>
        <v>Completed</v>
      </c>
      <c r="L71" s="107"/>
      <c r="M71" s="107"/>
      <c r="N71" s="4"/>
      <c r="O71" s="111"/>
      <c r="P71" s="107"/>
    </row>
    <row r="72" spans="1:16">
      <c r="A72" s="112" t="s">
        <v>2840</v>
      </c>
      <c r="B72" s="115" t="s">
        <v>2841</v>
      </c>
      <c r="C72" s="117"/>
      <c r="D72" s="81" t="s">
        <v>187</v>
      </c>
      <c r="E72" s="81"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2017-09-19_R-036_MW</v>
      </c>
      <c r="G72" s="85">
        <v>43041</v>
      </c>
      <c r="H72" s="85">
        <v>43042</v>
      </c>
      <c r="I72" s="69" t="s">
        <v>2842</v>
      </c>
      <c r="J72" s="106">
        <v>43052</v>
      </c>
      <c r="K72" s="81" t="str">
        <f>IF(AND(NOT(OR(G72="",G72="Ø")),H72=""),"In Progress",IF(AND(NOT(OR(H72="Ø",H72="")),NOT(OR(G72="Ø",G72=""))),"Completed",IF(AND(NOT(A72=""),NOT(OR(D72="",D72="???")),G72=""),"Waiting",IF(D72="???","Waiting",""))))</f>
        <v>Completed</v>
      </c>
      <c r="L72" s="107"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07" t="s">
        <v>0</v>
      </c>
      <c r="N72" s="4"/>
      <c r="O72" s="111" t="s">
        <v>25</v>
      </c>
      <c r="P72" s="107" t="s">
        <v>2843</v>
      </c>
    </row>
    <row r="73" spans="1:16">
      <c r="A73" s="107"/>
      <c r="B73" s="116"/>
      <c r="C73" s="118"/>
      <c r="D73" s="81" t="s">
        <v>161</v>
      </c>
      <c r="E73" s="81" t="s">
        <v>1731</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2017-09-19_R-036_BD</v>
      </c>
      <c r="G73" s="85">
        <v>43052</v>
      </c>
      <c r="H73" s="85">
        <v>43052</v>
      </c>
      <c r="I73" s="69" t="s">
        <v>2758</v>
      </c>
      <c r="J73" s="107"/>
      <c r="K73" s="81" t="str">
        <f>IF(AND(NOT(OR(G73="",G73="Ø")),H73=""),"In Progress",IF(AND(NOT(OR(H73="Ø",H73="")),NOT(OR(G73="Ø",G73=""))),"Completed",IF(AND(NOT(A72=""),NOT(OR(D73="",D73="???")),G73=""),"Waiting",IF(D73="???","Waiting",""))))</f>
        <v>Completed</v>
      </c>
      <c r="L73" s="107"/>
      <c r="M73" s="107"/>
      <c r="N73" s="4"/>
      <c r="O73" s="111"/>
      <c r="P73" s="107"/>
    </row>
    <row r="74" spans="1:16">
      <c r="A74" s="112" t="s">
        <v>2844</v>
      </c>
      <c r="B74" s="109" t="s">
        <v>2845</v>
      </c>
      <c r="C74" s="109"/>
      <c r="D74" s="81" t="s">
        <v>161</v>
      </c>
      <c r="E74" s="81"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2017-09-19_R-037_BD</v>
      </c>
      <c r="G74" s="85">
        <v>43041</v>
      </c>
      <c r="H74" s="85">
        <v>43045</v>
      </c>
      <c r="I74" s="69" t="s">
        <v>2846</v>
      </c>
      <c r="J74" s="106">
        <v>43069</v>
      </c>
      <c r="K74" s="81" t="str">
        <f>IF(AND(NOT(OR(G74="",G74="Ø")),H74=""),"In Progress",IF(AND(NOT(OR(H74="Ø",H74="")),NOT(OR(G74="Ø",G74=""))),"Completed",IF(AND(NOT(A74=""),NOT(OR(D74="",D74="???")),G74=""),"Waiting",IF(D74="???","Waiting",""))))</f>
        <v>Completed</v>
      </c>
      <c r="L74" s="107"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07" t="s">
        <v>0</v>
      </c>
      <c r="N74" s="4" t="s">
        <v>2847</v>
      </c>
      <c r="O74" s="111" t="s">
        <v>25</v>
      </c>
      <c r="P74" s="107" t="s">
        <v>2848</v>
      </c>
    </row>
    <row r="75" spans="1:16">
      <c r="A75" s="107"/>
      <c r="B75" s="107"/>
      <c r="C75" s="107"/>
      <c r="D75" s="81" t="s">
        <v>23</v>
      </c>
      <c r="E75" s="81" t="s">
        <v>1731</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2017-09-19_R-037_CA</v>
      </c>
      <c r="G75" s="85">
        <v>43046</v>
      </c>
      <c r="H75" s="85">
        <v>43048</v>
      </c>
      <c r="I75" s="69" t="s">
        <v>2685</v>
      </c>
      <c r="J75" s="107"/>
      <c r="K75" s="81" t="str">
        <f>IF(AND(NOT(OR(G75="",G75="Ø")),H75=""),"In Progress",IF(AND(NOT(OR(H75="Ø",H75="")),NOT(OR(G75="Ø",G75=""))),"Completed",IF(AND(NOT(A74=""),NOT(OR(D75="",D75="???")),G75=""),"Waiting",IF(D75="???","Waiting",""))))</f>
        <v>Completed</v>
      </c>
      <c r="L75" s="107"/>
      <c r="M75" s="107"/>
      <c r="N75" s="4"/>
      <c r="O75" s="111"/>
      <c r="P75" s="107"/>
    </row>
    <row r="76" spans="1:16">
      <c r="A76" s="112" t="s">
        <v>2849</v>
      </c>
      <c r="B76" s="109" t="s">
        <v>2850</v>
      </c>
      <c r="C76" s="107"/>
      <c r="D76" s="81" t="s">
        <v>187</v>
      </c>
      <c r="E76" s="81"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2017-09-19_R-038_MW</v>
      </c>
      <c r="G76" s="85">
        <v>43042</v>
      </c>
      <c r="H76" s="85">
        <v>43046</v>
      </c>
      <c r="I76" s="69" t="s">
        <v>2758</v>
      </c>
      <c r="J76" s="106">
        <v>43068</v>
      </c>
      <c r="K76" s="81" t="str">
        <f>IF(AND(NOT(OR(G76="",G76="Ø")),H76=""),"In Progress",IF(AND(NOT(OR(H76="Ø",H76="")),NOT(OR(G76="Ø",G76=""))),"Completed",IF(AND(NOT(A76=""),NOT(OR(D76="",D76="???")),G76=""),"Waiting",IF(D76="???","Waiting",""))))</f>
        <v>Completed</v>
      </c>
      <c r="L76" s="107"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07" t="s">
        <v>0</v>
      </c>
      <c r="N76" s="4"/>
      <c r="O76" s="111" t="s">
        <v>25</v>
      </c>
      <c r="P76" s="107" t="s">
        <v>2851</v>
      </c>
    </row>
    <row r="77" spans="1:16">
      <c r="A77" s="107"/>
      <c r="B77" s="107"/>
      <c r="C77" s="107"/>
      <c r="D77" s="81" t="s">
        <v>2404</v>
      </c>
      <c r="E77" s="81" t="s">
        <v>1731</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2017-09-19_R-038_MH</v>
      </c>
      <c r="G77" s="85">
        <v>43049</v>
      </c>
      <c r="H77" s="85">
        <v>43052</v>
      </c>
      <c r="I77" s="69" t="str">
        <f>IF(H77="Ø","Ø",IF(NOT(OR(H77="Ø",H77="")),"Enter Tracing Time",""))</f>
        <v>Enter Tracing Time</v>
      </c>
      <c r="J77" s="107"/>
      <c r="K77" s="81" t="str">
        <f>IF(AND(NOT(OR(G77="",G77="Ø")),H77=""),"In Progress",IF(AND(NOT(OR(H77="Ø",H77="")),NOT(OR(G77="Ø",G77=""))),"Completed",IF(AND(NOT(A76=""),NOT(OR(D77="",D77="???")),G77=""),"Waiting",IF(D77="???","Waiting",""))))</f>
        <v>Completed</v>
      </c>
      <c r="L77" s="107"/>
      <c r="M77" s="107"/>
      <c r="N77" s="4"/>
      <c r="O77" s="111"/>
      <c r="P77" s="107"/>
    </row>
    <row r="78" spans="1:16">
      <c r="A78" s="112" t="s">
        <v>2852</v>
      </c>
      <c r="B78" s="109" t="s">
        <v>2853</v>
      </c>
      <c r="C78" s="107" t="s">
        <v>465</v>
      </c>
      <c r="D78" s="81" t="s">
        <v>27</v>
      </c>
      <c r="E78" s="81"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2017-09-19_R-039_GB</v>
      </c>
      <c r="G78" s="85">
        <v>43045</v>
      </c>
      <c r="H78" s="85">
        <v>43047</v>
      </c>
      <c r="I78" s="69" t="s">
        <v>2842</v>
      </c>
      <c r="J78" s="106">
        <v>43054</v>
      </c>
      <c r="K78" s="81" t="str">
        <f>IF(AND(NOT(OR(G78="",G78="Ø")),H78=""),"In Progress",IF(AND(NOT(OR(H78="Ø",H78="")),NOT(OR(G78="Ø",G78=""))),"Completed",IF(AND(NOT(A78=""),NOT(OR(D78="",D78="???")),G78=""),"Waiting",IF(D78="???","Waiting",""))))</f>
        <v>Completed</v>
      </c>
      <c r="L78" s="107"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Completed</v>
      </c>
      <c r="M78" s="107" t="s">
        <v>0</v>
      </c>
      <c r="N78" s="6"/>
      <c r="O78" s="111" t="s">
        <v>25</v>
      </c>
      <c r="P78" s="107" t="s">
        <v>2854</v>
      </c>
    </row>
    <row r="79" spans="1:16">
      <c r="A79" s="107"/>
      <c r="B79" s="107"/>
      <c r="C79" s="107"/>
      <c r="D79" s="81" t="s">
        <v>32</v>
      </c>
      <c r="E79" s="81" t="s">
        <v>1731</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2017-09-19_R-039_AZ</v>
      </c>
      <c r="G79" s="85">
        <v>43049</v>
      </c>
      <c r="H79" s="85">
        <v>43053</v>
      </c>
      <c r="I79" s="69" t="str">
        <f>IF(H79="Ø","Ø",IF(NOT(OR(H79="Ø",H79="")),"Enter Tracing Time",""))</f>
        <v>Enter Tracing Time</v>
      </c>
      <c r="J79" s="107"/>
      <c r="K79" s="81" t="str">
        <f>IF(AND(NOT(OR(G79="",G79="Ø")),H79=""),"In Progress",IF(AND(NOT(OR(H79="Ø",H79="")),NOT(OR(G79="Ø",G79=""))),"Completed",IF(AND(NOT(A78=""),NOT(OR(D79="",D79="???")),G79=""),"Waiting",IF(D79="???","Waiting",""))))</f>
        <v>Completed</v>
      </c>
      <c r="L79" s="107"/>
      <c r="M79" s="107"/>
      <c r="N79" s="6"/>
      <c r="O79" s="111"/>
      <c r="P79" s="107"/>
    </row>
    <row r="80" spans="1:16">
      <c r="A80" s="112" t="s">
        <v>2855</v>
      </c>
      <c r="B80" s="109" t="s">
        <v>2856</v>
      </c>
      <c r="C80" s="107"/>
      <c r="D80" s="81" t="s">
        <v>187</v>
      </c>
      <c r="E80" s="81"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2017-09-19_R-040_MW</v>
      </c>
      <c r="G80" s="85">
        <v>43048</v>
      </c>
      <c r="H80" s="85">
        <v>43048</v>
      </c>
      <c r="I80" s="69" t="s">
        <v>2789</v>
      </c>
      <c r="J80" s="106">
        <v>43069</v>
      </c>
      <c r="K80" s="81" t="s">
        <v>0</v>
      </c>
      <c r="L80" s="107" t="s">
        <v>0</v>
      </c>
      <c r="M80" s="107" t="s">
        <v>0</v>
      </c>
      <c r="N80" s="4"/>
      <c r="O80" s="111" t="s">
        <v>25</v>
      </c>
      <c r="P80" s="107" t="s">
        <v>2857</v>
      </c>
    </row>
    <row r="81" spans="1:16">
      <c r="A81" s="107"/>
      <c r="B81" s="107"/>
      <c r="C81" s="107"/>
      <c r="D81" t="s">
        <v>2858</v>
      </c>
      <c r="E81" s="81" t="s">
        <v>1731</v>
      </c>
      <c r="F81" s="7" t="s">
        <v>2859</v>
      </c>
      <c r="G81" s="85">
        <v>43053</v>
      </c>
      <c r="H81" s="85">
        <v>43055</v>
      </c>
      <c r="I81" s="69" t="str">
        <f>IF(H81="Ø","Ø",IF(NOT(OR(H81="Ø",H81="")),"Enter Tracing Time",""))</f>
        <v>Enter Tracing Time</v>
      </c>
      <c r="J81" s="107"/>
      <c r="K81" s="81" t="str">
        <f>IF(AND(NOT(OR(G81="",G81="Ø")),H81=""),"In Progress",IF(AND(NOT(OR(H81="Ø",H81="")),NOT(OR(G81="Ø",G81=""))),"Completed",IF(AND(NOT(A80=""),NOT(OR(E81="",E81="???")),G81=""),"Waiting",IF(E81="???","Waiting",""))))</f>
        <v>Completed</v>
      </c>
      <c r="L81" s="107"/>
      <c r="M81" s="107"/>
      <c r="N81" s="4"/>
      <c r="O81" s="111"/>
      <c r="P81" s="107"/>
    </row>
    <row r="82" spans="1:16">
      <c r="A82" s="112" t="s">
        <v>2860</v>
      </c>
      <c r="B82" s="109" t="s">
        <v>2861</v>
      </c>
      <c r="C82" s="107"/>
      <c r="D82" s="81" t="s">
        <v>32</v>
      </c>
      <c r="E82" s="81"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2017-09-19_R-041_AZ</v>
      </c>
      <c r="G82" s="85">
        <v>43048</v>
      </c>
      <c r="H82" s="85" t="s">
        <v>51</v>
      </c>
      <c r="I82" s="69" t="str">
        <f>IF(H82="Ø","Ø",IF(NOT(OR(H82="Ø",H82="")),"Enter Tracing Time",""))</f>
        <v>Ø</v>
      </c>
      <c r="J82" s="107" t="str">
        <f>IF(AND(NOT(OR(H82="",H82="Ø")),NOT(OR(H83="",H83="Ø"))),"Needs to be Split","")</f>
        <v/>
      </c>
      <c r="K82" s="81" t="s">
        <v>2</v>
      </c>
      <c r="L82" s="107" t="s">
        <v>2</v>
      </c>
      <c r="M82" s="107" t="str">
        <f>IF(OR(L82="Untraceable",L82="Incomplete"),"Ignore",IF(OR(L82="Incomplete",L82="Completed"),"Waiting",IF(OR(L82="Waiting",L82="In Progress",L82="Review",L82="Other"),"HOLD","")))</f>
        <v>Ignore</v>
      </c>
      <c r="N82" s="4" t="s">
        <v>2862</v>
      </c>
      <c r="O82" s="111" t="str">
        <f>IF(OR(L82="Untraceable",L82="Incomplete"),"No",IF(L82="Completed","In Progress",""))</f>
        <v>No</v>
      </c>
      <c r="P82" s="107"/>
    </row>
    <row r="83" spans="1:16">
      <c r="A83" s="107"/>
      <c r="B83" s="107"/>
      <c r="C83" s="107"/>
      <c r="D83" s="81" t="str">
        <f>IF(AND(NOT(A82=""),NOT(K82="Untraceable")),"???","")</f>
        <v>???</v>
      </c>
      <c r="E83" s="81"/>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
      </c>
      <c r="G83" s="85"/>
      <c r="H83" s="85"/>
      <c r="I83" s="69" t="str">
        <f>IF(H83="Ø","Ø",IF(NOT(OR(H83="Ø",H83="")),"Enter Tracing Time",""))</f>
        <v/>
      </c>
      <c r="J83" s="107"/>
      <c r="K83" s="81"/>
      <c r="L83" s="107"/>
      <c r="M83" s="107"/>
      <c r="N83" s="4"/>
      <c r="O83" s="111"/>
      <c r="P83" s="107"/>
    </row>
    <row r="84" spans="1:16">
      <c r="A84" s="112" t="s">
        <v>2863</v>
      </c>
      <c r="B84" s="109" t="s">
        <v>2864</v>
      </c>
      <c r="C84" s="107" t="s">
        <v>465</v>
      </c>
      <c r="D84" s="81" t="s">
        <v>27</v>
      </c>
      <c r="E84" s="81"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2017-09-19_R-042_GB</v>
      </c>
      <c r="G84" s="85">
        <v>43049</v>
      </c>
      <c r="H84" s="85">
        <v>43049</v>
      </c>
      <c r="I84" s="69" t="s">
        <v>2670</v>
      </c>
      <c r="J84" s="106">
        <v>43069</v>
      </c>
      <c r="K84" s="81" t="str">
        <f>IF(AND(NOT(OR(G84="",G84="Ø")),H84=""),"In Progress",IF(AND(NOT(OR(H84="Ø",H84="")),NOT(OR(G84="Ø",G84=""))),"Completed",IF(AND(NOT(A84=""),NOT(OR(D84="",D84="???")),G84=""),"Waiting",IF(D84="???","Waiting",""))))</f>
        <v>Completed</v>
      </c>
      <c r="L84" s="107"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07" t="s">
        <v>0</v>
      </c>
      <c r="N84" s="4" t="s">
        <v>2814</v>
      </c>
      <c r="O84" s="111" t="s">
        <v>25</v>
      </c>
      <c r="P84" s="107" t="s">
        <v>2865</v>
      </c>
    </row>
    <row r="85" spans="1:16">
      <c r="A85" s="107"/>
      <c r="B85" s="107"/>
      <c r="C85" s="107"/>
      <c r="D85" s="81" t="s">
        <v>2404</v>
      </c>
      <c r="E85" s="81" t="s">
        <v>1731</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2017-09-19_R-042_MH</v>
      </c>
      <c r="G85" s="85">
        <v>43054</v>
      </c>
      <c r="H85" s="85">
        <v>43054</v>
      </c>
      <c r="I85" s="69" t="s">
        <v>2670</v>
      </c>
      <c r="J85" s="107"/>
      <c r="K85" s="81" t="str">
        <f>IF(AND(NOT(OR(G85="",G85="Ø")),H85=""),"In Progress",IF(AND(NOT(OR(H85="Ø",H85="")),NOT(OR(G85="Ø",G85=""))),"Completed",IF(AND(NOT(A84=""),NOT(OR(D85="",D85="???")),G85=""),"Waiting",IF(D85="???","Waiting",""))))</f>
        <v>Completed</v>
      </c>
      <c r="L85" s="107"/>
      <c r="M85" s="107"/>
      <c r="N85" s="4"/>
      <c r="O85" s="111"/>
      <c r="P85" s="107"/>
    </row>
    <row r="86" spans="1:16">
      <c r="A86" s="112" t="s">
        <v>2866</v>
      </c>
      <c r="B86" s="109" t="s">
        <v>2867</v>
      </c>
      <c r="C86" s="107" t="s">
        <v>465</v>
      </c>
      <c r="D86" s="81" t="s">
        <v>27</v>
      </c>
      <c r="E86" s="81"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2017-09-19_R-043_GB</v>
      </c>
      <c r="G86" s="85">
        <v>43049</v>
      </c>
      <c r="H86" s="85">
        <v>43052</v>
      </c>
      <c r="I86" s="69" t="s">
        <v>2809</v>
      </c>
      <c r="J86" s="106">
        <v>43069</v>
      </c>
      <c r="K86" s="81" t="str">
        <f>IF(AND(NOT(OR(G86="",G86="Ø")),H86=""),"In Progress",IF(AND(NOT(OR(H86="Ø",H86="")),NOT(OR(G86="Ø",G86=""))),"Completed",IF(AND(NOT(A86=""),NOT(OR(D86="",D86="???")),G86=""),"Waiting",IF(D86="???","Waiting",""))))</f>
        <v>Completed</v>
      </c>
      <c r="L86" s="107" t="s">
        <v>0</v>
      </c>
      <c r="M86" s="107" t="s">
        <v>0</v>
      </c>
      <c r="N86" s="4" t="s">
        <v>2868</v>
      </c>
      <c r="O86" s="111" t="s">
        <v>25</v>
      </c>
      <c r="P86" s="107" t="s">
        <v>2869</v>
      </c>
    </row>
    <row r="87" spans="1:16">
      <c r="A87" s="107"/>
      <c r="B87" s="107"/>
      <c r="C87" s="107"/>
      <c r="D87" s="81" t="s">
        <v>187</v>
      </c>
      <c r="E87" s="81" t="s">
        <v>1731</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2017-09-19_R-043_MW</v>
      </c>
      <c r="G87" s="85">
        <v>43052</v>
      </c>
      <c r="H87" s="85">
        <v>43054</v>
      </c>
      <c r="I87" s="69" t="s">
        <v>2870</v>
      </c>
      <c r="J87" s="107"/>
      <c r="K87" s="81" t="str">
        <f>IF(AND(NOT(OR(G87="",G87="Ø")),H87=""),"In Progress",IF(AND(NOT(OR(H87="Ø",H87="")),NOT(OR(G87="Ø",G87=""))),"Completed",IF(AND(NOT(A86=""),NOT(OR(D87="",D87="???")),G87=""),"Waiting",IF(D87="???","Waiting",""))))</f>
        <v>Completed</v>
      </c>
      <c r="L87" s="107"/>
      <c r="M87" s="107"/>
      <c r="N87" s="4"/>
      <c r="O87" s="111"/>
      <c r="P87" s="107"/>
    </row>
    <row r="88" spans="1:16">
      <c r="A88" s="112" t="s">
        <v>2871</v>
      </c>
      <c r="B88" s="109" t="s">
        <v>2872</v>
      </c>
      <c r="C88" s="107" t="s">
        <v>465</v>
      </c>
      <c r="D88" s="81" t="s">
        <v>27</v>
      </c>
      <c r="E88" s="81" t="s">
        <v>24</v>
      </c>
      <c r="F88" s="7" t="s">
        <v>2873</v>
      </c>
      <c r="G88" s="85">
        <v>43052</v>
      </c>
      <c r="H88" s="85">
        <v>43053</v>
      </c>
      <c r="I88" s="69" t="s">
        <v>2792</v>
      </c>
      <c r="J88" s="106">
        <v>43060</v>
      </c>
      <c r="K88" s="81" t="str">
        <f>IF(AND(NOT(OR(G88="",G88="Ø")),H88=""),"In Progress",IF(AND(NOT(OR(H88="Ø",H88="")),NOT(OR(G88="Ø",G88=""))),"Completed",IF(AND(NOT(A88=""),NOT(OR(D88="",D88="???")),G88=""),"Waiting",IF(D88="???","Waiting",""))))</f>
        <v>Completed</v>
      </c>
      <c r="L88" s="107"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Completed</v>
      </c>
      <c r="M88" s="107" t="s">
        <v>0</v>
      </c>
      <c r="N88" s="4" t="s">
        <v>2868</v>
      </c>
      <c r="O88" s="111" t="s">
        <v>25</v>
      </c>
      <c r="P88" s="107" t="s">
        <v>2874</v>
      </c>
    </row>
    <row r="89" spans="1:16">
      <c r="A89" s="107"/>
      <c r="B89" s="107"/>
      <c r="C89" s="107"/>
      <c r="D89" s="81" t="s">
        <v>32</v>
      </c>
      <c r="E89" s="81" t="s">
        <v>1731</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2017-09-19_R-044_AZ</v>
      </c>
      <c r="G89" s="85">
        <v>43055</v>
      </c>
      <c r="H89" s="85">
        <v>43059</v>
      </c>
      <c r="I89" s="69" t="str">
        <f>IF(H89="Ø","Ø",IF(NOT(OR(H89="Ø",H89="")),"Enter Tracing Time",""))</f>
        <v>Enter Tracing Time</v>
      </c>
      <c r="J89" s="107"/>
      <c r="K89" s="81" t="s">
        <v>0</v>
      </c>
      <c r="L89" s="107"/>
      <c r="M89" s="107"/>
      <c r="N89" s="4"/>
      <c r="O89" s="111"/>
      <c r="P89" s="107"/>
    </row>
    <row r="90" spans="1:16">
      <c r="A90" s="112" t="s">
        <v>2875</v>
      </c>
      <c r="B90" s="109" t="s">
        <v>2876</v>
      </c>
      <c r="C90" s="107" t="s">
        <v>465</v>
      </c>
      <c r="D90" s="81" t="s">
        <v>27</v>
      </c>
      <c r="E90" s="81"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2017-09-19_R-045_GB</v>
      </c>
      <c r="G90" s="85">
        <v>43054</v>
      </c>
      <c r="H90" s="85">
        <v>43055</v>
      </c>
      <c r="I90" s="69" t="s">
        <v>2670</v>
      </c>
      <c r="J90" s="106">
        <v>43069</v>
      </c>
      <c r="K90" s="81" t="str">
        <f>IF(AND(NOT(OR(G90="",G90="Ø")),H90=""),"In Progress",IF(AND(NOT(OR(H90="Ø",H90="")),NOT(OR(G90="Ø",G90=""))),"Completed",IF(AND(NOT(A90=""),NOT(OR(D90="",D90="???")),G90=""),"Waiting",IF(D90="???","Waiting",""))))</f>
        <v>Completed</v>
      </c>
      <c r="L90" s="107"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Completed</v>
      </c>
      <c r="M90" s="107" t="s">
        <v>0</v>
      </c>
      <c r="N90" s="4"/>
      <c r="O90" s="111" t="s">
        <v>25</v>
      </c>
      <c r="P90" s="107" t="s">
        <v>2877</v>
      </c>
    </row>
    <row r="91" spans="1:16">
      <c r="A91" s="107"/>
      <c r="B91" s="107"/>
      <c r="C91" s="107"/>
      <c r="D91" s="81" t="s">
        <v>23</v>
      </c>
      <c r="E91" s="81" t="s">
        <v>1731</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2017-09-19_R-045_CA</v>
      </c>
      <c r="G91" s="85">
        <v>43056</v>
      </c>
      <c r="H91" s="85">
        <v>43056</v>
      </c>
      <c r="I91" s="69" t="s">
        <v>2112</v>
      </c>
      <c r="J91" s="107"/>
      <c r="K91" s="81" t="str">
        <f>IF(AND(NOT(OR(G91="",G91="Ø")),H91=""),"In Progress",IF(AND(NOT(OR(H91="Ø",H91="")),NOT(OR(G91="Ø",G91=""))),"Completed",IF(AND(NOT(A90=""),NOT(OR(D91="",D91="???")),G91=""),"Waiting",IF(D91="???","Waiting",""))))</f>
        <v>Completed</v>
      </c>
      <c r="L91" s="107"/>
      <c r="M91" s="107"/>
      <c r="N91" s="4"/>
      <c r="O91" s="111"/>
      <c r="P91" s="107"/>
    </row>
    <row r="92" spans="1:16">
      <c r="A92" s="112" t="s">
        <v>2878</v>
      </c>
      <c r="B92" s="109" t="s">
        <v>2879</v>
      </c>
      <c r="C92" s="107" t="s">
        <v>465</v>
      </c>
      <c r="D92" s="81" t="s">
        <v>27</v>
      </c>
      <c r="E92" s="81"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2017-09-19_R-046_GB</v>
      </c>
      <c r="G92" s="85">
        <v>43055</v>
      </c>
      <c r="H92" s="85">
        <v>43059</v>
      </c>
      <c r="I92" s="69" t="s">
        <v>2838</v>
      </c>
      <c r="J92" s="106">
        <v>43068</v>
      </c>
      <c r="K92" s="81" t="str">
        <f>IF(AND(NOT(OR(G92="",G92="Ø")),H92=""),"In Progress",IF(AND(NOT(OR(H92="Ø",H92="")),NOT(OR(G92="Ø",G92=""))),"Completed",IF(AND(NOT(A92=""),NOT(OR(D92="",D92="???")),G92=""),"Waiting",IF(D92="???","Waiting",""))))</f>
        <v>Completed</v>
      </c>
      <c r="L92" s="107"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07" t="s">
        <v>0</v>
      </c>
      <c r="N92" s="4" t="s">
        <v>2880</v>
      </c>
      <c r="O92" s="111" t="s">
        <v>25</v>
      </c>
      <c r="P92" s="107" t="s">
        <v>2881</v>
      </c>
    </row>
    <row r="93" spans="1:16">
      <c r="A93" s="107"/>
      <c r="B93" s="107"/>
      <c r="C93" s="107"/>
      <c r="D93" s="81" t="s">
        <v>161</v>
      </c>
      <c r="E93" s="81" t="s">
        <v>1731</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2017-09-19_R-046_BD</v>
      </c>
      <c r="G93" s="85">
        <v>43068</v>
      </c>
      <c r="H93" s="85">
        <v>43068</v>
      </c>
      <c r="I93" s="69" t="s">
        <v>2870</v>
      </c>
      <c r="J93" s="107"/>
      <c r="K93" s="81" t="str">
        <f>IF(AND(NOT(OR(G93="",G93="Ø")),H93=""),"In Progress",IF(AND(NOT(OR(H93="Ø",H93="")),NOT(OR(G93="Ø",G93=""))),"Completed",IF(AND(NOT(A92=""),NOT(OR(D93="",D93="???")),G93=""),"Waiting",IF(D93="???","Waiting",""))))</f>
        <v>Completed</v>
      </c>
      <c r="L93" s="107"/>
      <c r="M93" s="107"/>
      <c r="N93" s="4" t="s">
        <v>2882</v>
      </c>
      <c r="O93" s="111"/>
      <c r="P93" s="107"/>
    </row>
    <row r="94" spans="1:16">
      <c r="A94" s="112"/>
      <c r="B94" s="109"/>
      <c r="C94" s="107"/>
      <c r="D94" s="81" t="str">
        <f>IF(NOT(A94=""),"???","")</f>
        <v/>
      </c>
      <c r="E94" s="81"/>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
      </c>
      <c r="G94" s="85"/>
      <c r="H94" s="85"/>
      <c r="I94" s="69" t="str">
        <f t="shared" ref="I94:I137" si="0">IF(H94="Ø","Ø",IF(NOT(OR(H94="Ø",H94="")),"Enter Tracing Time",""))</f>
        <v/>
      </c>
      <c r="J94" s="107" t="str">
        <f>IF(AND(NOT(OR(H94="",H94="Ø")),NOT(OR(H95="",H95="Ø"))),"Needs to be Split","")</f>
        <v/>
      </c>
      <c r="K94" s="81" t="str">
        <f>IF(AND(NOT(OR(G94="",G94="Ø")),H94=""),"In Progress",IF(AND(NOT(OR(H94="Ø",H94="")),NOT(OR(G94="Ø",G94=""))),"Completed",IF(AND(NOT(A94=""),NOT(OR(D94="",D94="???")),G94=""),"Waiting",IF(D94="???","Waiting",""))))</f>
        <v/>
      </c>
      <c r="L94" s="107"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07" t="str">
        <f>IF(OR(L94="Untraceable",L94="Incomplete"),"Ignore",IF(OR(L94="Incomplete",L94="Completed"),"Waiting",IF(OR(L94="Waiting",L94="In Progress",L94="Review",L94="Other"),"HOLD","")))</f>
        <v/>
      </c>
      <c r="N94" s="4"/>
      <c r="O94" s="111" t="str">
        <f>IF(OR(L94="Untraceable",L94="Incomplete"),"No",IF(L94="Completed","In Progress",""))</f>
        <v/>
      </c>
      <c r="P94" s="107"/>
    </row>
    <row r="95" spans="1:16">
      <c r="A95" s="107"/>
      <c r="B95" s="107"/>
      <c r="C95" s="107"/>
      <c r="D95" s="81" t="str">
        <f>IF(AND(NOT(A94=""),NOT(K94="Untraceable")),"???","")</f>
        <v/>
      </c>
      <c r="E95" s="81"/>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5"/>
      <c r="H95" s="85"/>
      <c r="I95" s="69" t="str">
        <f t="shared" si="0"/>
        <v/>
      </c>
      <c r="J95" s="107"/>
      <c r="K95" s="81" t="str">
        <f>IF(AND(NOT(OR(G95="",G95="Ø")),H95=""),"In Progress",IF(AND(NOT(OR(H95="Ø",H95="")),NOT(OR(G95="Ø",G95=""))),"Completed",IF(AND(NOT(A94=""),NOT(OR(D95="",D95="???")),G95=""),"Waiting",IF(D95="???","Waiting",""))))</f>
        <v/>
      </c>
      <c r="L95" s="107"/>
      <c r="M95" s="107"/>
      <c r="N95" s="4"/>
      <c r="O95" s="111"/>
      <c r="P95" s="107"/>
    </row>
    <row r="96" spans="1:16">
      <c r="A96" s="112"/>
      <c r="B96" s="109"/>
      <c r="C96" s="107"/>
      <c r="D96" s="81" t="str">
        <f>IF(NOT(A96=""),"???","")</f>
        <v/>
      </c>
      <c r="E96" s="81"/>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
      </c>
      <c r="G96" s="85"/>
      <c r="H96" s="85"/>
      <c r="I96" s="69" t="str">
        <f t="shared" si="0"/>
        <v/>
      </c>
      <c r="J96" s="107" t="str">
        <f>IF(AND(NOT(OR(H96="",H96="Ø")),NOT(OR(H97="",H97="Ø"))),"Needs to be Split","")</f>
        <v/>
      </c>
      <c r="K96" s="81" t="str">
        <f>IF(AND(NOT(OR(G96="",G96="Ø")),H96=""),"In Progress",IF(AND(NOT(OR(H96="Ø",H96="")),NOT(OR(G96="Ø",G96=""))),"Completed",IF(AND(NOT(A96=""),NOT(OR(D96="",D96="???")),G96=""),"Waiting",IF(D96="???","Waiting",""))))</f>
        <v/>
      </c>
      <c r="L96" s="107"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07" t="str">
        <f>IF(OR(L96="Untraceable",L96="Incomplete"),"Ignore",IF(OR(L96="Incomplete",L96="Completed"),"Waiting",IF(OR(L96="Waiting",L96="In Progress",L96="Review",L96="Other"),"HOLD","")))</f>
        <v/>
      </c>
      <c r="N96" s="4"/>
      <c r="O96" s="111" t="str">
        <f>IF(OR(L96="Untraceable",L96="Incomplete"),"No",IF(L96="Completed","In Progress",""))</f>
        <v/>
      </c>
      <c r="P96" s="107"/>
    </row>
    <row r="97" spans="1:16">
      <c r="A97" s="107"/>
      <c r="B97" s="107"/>
      <c r="C97" s="107"/>
      <c r="D97" s="81" t="str">
        <f>IF(AND(NOT(A96=""),NOT(K96="Untraceable")),"???","")</f>
        <v/>
      </c>
      <c r="E97" s="81"/>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5"/>
      <c r="H97" s="85"/>
      <c r="I97" s="69" t="str">
        <f t="shared" si="0"/>
        <v/>
      </c>
      <c r="J97" s="107"/>
      <c r="K97" s="81" t="str">
        <f>IF(AND(NOT(OR(G97="",G97="Ø")),H97=""),"In Progress",IF(AND(NOT(OR(H97="Ø",H97="")),NOT(OR(G97="Ø",G97=""))),"Completed",IF(AND(NOT(A96=""),NOT(OR(D97="",D97="???")),G97=""),"Waiting",IF(D97="???","Waiting",""))))</f>
        <v/>
      </c>
      <c r="L97" s="107"/>
      <c r="M97" s="107"/>
      <c r="N97" s="4"/>
      <c r="O97" s="111"/>
      <c r="P97" s="107"/>
    </row>
    <row r="98" spans="1:16">
      <c r="A98" s="112"/>
      <c r="B98" s="109"/>
      <c r="C98" s="107"/>
      <c r="D98" s="81" t="str">
        <f>IF(NOT(A98=""),"???","")</f>
        <v/>
      </c>
      <c r="E98" s="81"/>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
      </c>
      <c r="G98" s="85"/>
      <c r="H98" s="85"/>
      <c r="I98" s="69" t="str">
        <f t="shared" si="0"/>
        <v/>
      </c>
      <c r="J98" s="107" t="str">
        <f>IF(AND(NOT(OR(H98="",H98="Ø")),NOT(OR(H99="",H99="Ø"))),"Needs to be Split","")</f>
        <v/>
      </c>
      <c r="K98" s="81" t="str">
        <f>IF(AND(NOT(OR(G98="",G98="Ø")),H98=""),"In Progress",IF(AND(NOT(OR(H98="Ø",H98="")),NOT(OR(G98="Ø",G98=""))),"Completed",IF(AND(NOT(A98=""),NOT(OR(D98="",D98="???")),G98=""),"Waiting",IF(D98="???","Waiting",""))))</f>
        <v/>
      </c>
      <c r="L98" s="107"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07" t="str">
        <f>IF(OR(L98="Untraceable",L98="Incomplete"),"Ignore",IF(OR(L98="Incomplete",L98="Completed"),"Waiting",IF(OR(L98="Waiting",L98="In Progress",L98="Review",L98="Other"),"HOLD","")))</f>
        <v/>
      </c>
      <c r="N98" s="4"/>
      <c r="O98" s="111" t="str">
        <f>IF(OR(L98="Untraceable",L98="Incomplete"),"No",IF(L98="Completed","In Progress",""))</f>
        <v/>
      </c>
      <c r="P98" s="107"/>
    </row>
    <row r="99" spans="1:16">
      <c r="A99" s="107"/>
      <c r="B99" s="107"/>
      <c r="C99" s="107"/>
      <c r="D99" s="81" t="str">
        <f>IF(AND(NOT(A98=""),NOT(K98="Untraceable")),"???","")</f>
        <v/>
      </c>
      <c r="E99" s="81"/>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
      </c>
      <c r="G99" s="85"/>
      <c r="H99" s="85"/>
      <c r="I99" s="69" t="str">
        <f t="shared" si="0"/>
        <v/>
      </c>
      <c r="J99" s="107"/>
      <c r="K99" s="81" t="str">
        <f>IF(AND(NOT(OR(G99="",G99="Ø")),H99=""),"In Progress",IF(AND(NOT(OR(H99="Ø",H99="")),NOT(OR(G99="Ø",G99=""))),"Completed",IF(AND(NOT(A98=""),NOT(OR(D99="",D99="???")),G99=""),"Waiting",IF(D99="???","Waiting",""))))</f>
        <v/>
      </c>
      <c r="L99" s="107"/>
      <c r="M99" s="107"/>
      <c r="N99" s="4"/>
      <c r="O99" s="111"/>
      <c r="P99" s="107"/>
    </row>
    <row r="100" spans="1:16">
      <c r="A100" s="112"/>
      <c r="B100" s="109"/>
      <c r="C100" s="107"/>
      <c r="D100" s="81" t="str">
        <f>IF(NOT(A100=""),"???","")</f>
        <v/>
      </c>
      <c r="E100" s="81"/>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
      </c>
      <c r="G100" s="85"/>
      <c r="H100" s="85"/>
      <c r="I100" s="69" t="str">
        <f t="shared" si="0"/>
        <v/>
      </c>
      <c r="J100" s="107" t="str">
        <f>IF(AND(NOT(OR(H100="",H100="Ø")),NOT(OR(H101="",H101="Ø"))),"Needs to be Split","")</f>
        <v/>
      </c>
      <c r="K100" s="81" t="str">
        <f>IF(AND(NOT(OR(G100="",G100="Ø")),H100=""),"In Progress",IF(AND(NOT(OR(H100="Ø",H100="")),NOT(OR(G100="Ø",G100=""))),"Completed",IF(AND(NOT(A100=""),NOT(OR(D100="",D100="???")),G100=""),"Waiting",IF(D100="???","Waiting",""))))</f>
        <v/>
      </c>
      <c r="L100" s="107"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07" t="str">
        <f>IF(OR(L100="Untraceable",L100="Incomplete"),"Ignore",IF(OR(L100="Incomplete",L100="Completed"),"Waiting",IF(OR(L100="Waiting",L100="In Progress",L100="Review",L100="Other"),"HOLD","")))</f>
        <v/>
      </c>
      <c r="N100" s="4"/>
      <c r="O100" s="111" t="str">
        <f>IF(OR(L100="Untraceable",L100="Incomplete"),"No",IF(L100="Completed","In Progress",""))</f>
        <v/>
      </c>
      <c r="P100" s="107"/>
    </row>
    <row r="101" spans="1:16">
      <c r="A101" s="107"/>
      <c r="B101" s="107"/>
      <c r="C101" s="107"/>
      <c r="D101" s="81" t="str">
        <f>IF(AND(NOT(A100=""),NOT(K100="Untraceable")),"???","")</f>
        <v/>
      </c>
      <c r="E101" s="81"/>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
      </c>
      <c r="G101" s="85"/>
      <c r="H101" s="85"/>
      <c r="I101" s="69" t="str">
        <f t="shared" si="0"/>
        <v/>
      </c>
      <c r="J101" s="107"/>
      <c r="K101" s="81" t="str">
        <f>IF(AND(NOT(OR(G101="",G101="Ø")),H101=""),"In Progress",IF(AND(NOT(OR(H101="Ø",H101="")),NOT(OR(G101="Ø",G101=""))),"Completed",IF(AND(NOT(A100=""),NOT(OR(D101="",D101="???")),G101=""),"Waiting",IF(D101="???","Waiting",""))))</f>
        <v/>
      </c>
      <c r="L101" s="107"/>
      <c r="M101" s="107"/>
      <c r="N101" s="4"/>
      <c r="O101" s="111"/>
      <c r="P101" s="107"/>
    </row>
    <row r="102" spans="1:16">
      <c r="A102" s="112"/>
      <c r="B102" s="109"/>
      <c r="C102" s="107"/>
      <c r="D102" s="81" t="str">
        <f>IF(NOT(A102=""),"???","")</f>
        <v/>
      </c>
      <c r="E102" s="81"/>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
      </c>
      <c r="G102" s="85"/>
      <c r="H102" s="85"/>
      <c r="I102" s="69" t="str">
        <f t="shared" si="0"/>
        <v/>
      </c>
      <c r="J102" s="107" t="str">
        <f>IF(AND(NOT(OR(H102="",H102="Ø")),NOT(OR(H103="",H103="Ø"))),"Needs to be Split","")</f>
        <v/>
      </c>
      <c r="K102" s="81" t="str">
        <f>IF(AND(NOT(OR(G102="",G102="Ø")),H102=""),"In Progress",IF(AND(NOT(OR(H102="Ø",H102="")),NOT(OR(G102="Ø",G102=""))),"Completed",IF(AND(NOT(A102=""),NOT(OR(D102="",D102="???")),G102=""),"Waiting",IF(D102="???","Waiting",""))))</f>
        <v/>
      </c>
      <c r="L102" s="107"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07" t="str">
        <f>IF(OR(L102="Untraceable",L102="Incomplete"),"Ignore",IF(OR(L102="Incomplete",L102="Completed"),"Waiting",IF(OR(L102="Waiting",L102="In Progress",L102="Review",L102="Other"),"HOLD","")))</f>
        <v/>
      </c>
      <c r="N102" s="4"/>
      <c r="O102" s="111" t="str">
        <f>IF(OR(L102="Untraceable",L102="Incomplete"),"No",IF(L102="Completed","In Progress",""))</f>
        <v/>
      </c>
      <c r="P102" s="107"/>
    </row>
    <row r="103" spans="1:16">
      <c r="A103" s="107"/>
      <c r="B103" s="107"/>
      <c r="C103" s="107"/>
      <c r="D103" s="81" t="str">
        <f>IF(AND(NOT(A102=""),NOT(K102="Untraceable")),"???","")</f>
        <v/>
      </c>
      <c r="E103" s="81"/>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5"/>
      <c r="H103" s="85"/>
      <c r="I103" s="69" t="str">
        <f t="shared" si="0"/>
        <v/>
      </c>
      <c r="J103" s="107"/>
      <c r="K103" s="81" t="str">
        <f>IF(AND(NOT(OR(G103="",G103="Ø")),H103=""),"In Progress",IF(AND(NOT(OR(H103="Ø",H103="")),NOT(OR(G103="Ø",G103=""))),"Completed",IF(AND(NOT(A102=""),NOT(OR(D103="",D103="???")),G103=""),"Waiting",IF(D103="???","Waiting",""))))</f>
        <v/>
      </c>
      <c r="L103" s="107"/>
      <c r="M103" s="107"/>
      <c r="N103" s="4"/>
      <c r="O103" s="111"/>
      <c r="P103" s="107"/>
    </row>
    <row r="104" spans="1:16">
      <c r="A104" s="112"/>
      <c r="B104" s="109"/>
      <c r="C104" s="107"/>
      <c r="D104" s="81" t="str">
        <f>IF(NOT(A104=""),"???","")</f>
        <v/>
      </c>
      <c r="E104" s="81"/>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
      </c>
      <c r="G104" s="85"/>
      <c r="H104" s="85"/>
      <c r="I104" s="69" t="str">
        <f t="shared" si="0"/>
        <v/>
      </c>
      <c r="J104" s="107" t="str">
        <f>IF(AND(NOT(OR(H104="",H104="Ø")),NOT(OR(H105="",H105="Ø"))),"Needs to be Split","")</f>
        <v/>
      </c>
      <c r="K104" s="81" t="str">
        <f>IF(AND(NOT(OR(G104="",G104="Ø")),H104=""),"In Progress",IF(AND(NOT(OR(H104="Ø",H104="")),NOT(OR(G104="Ø",G104=""))),"Completed",IF(AND(NOT(A104=""),NOT(OR(D104="",D104="???")),G104=""),"Waiting",IF(D104="???","Waiting",""))))</f>
        <v/>
      </c>
      <c r="L104" s="107"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07" t="str">
        <f>IF(OR(L104="Untraceable",L104="Incomplete"),"Ignore",IF(OR(L104="Incomplete",L104="Completed"),"Waiting",IF(OR(L104="Waiting",L104="In Progress",L104="Review",L104="Other"),"HOLD","")))</f>
        <v/>
      </c>
      <c r="N104" s="4"/>
      <c r="O104" s="111" t="str">
        <f>IF(OR(L104="Untraceable",L104="Incomplete"),"No",IF(L104="Completed","In Progress",""))</f>
        <v/>
      </c>
      <c r="P104" s="107"/>
    </row>
    <row r="105" spans="1:16">
      <c r="A105" s="107"/>
      <c r="B105" s="107"/>
      <c r="C105" s="107"/>
      <c r="D105" s="81" t="str">
        <f>IF(AND(NOT(A104=""),NOT(K104="Untraceable")),"???","")</f>
        <v/>
      </c>
      <c r="E105" s="81"/>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5"/>
      <c r="H105" s="85"/>
      <c r="I105" s="69" t="str">
        <f t="shared" si="0"/>
        <v/>
      </c>
      <c r="J105" s="107"/>
      <c r="K105" s="81" t="str">
        <f>IF(AND(NOT(OR(G105="",G105="Ø")),H105=""),"In Progress",IF(AND(NOT(OR(H105="Ø",H105="")),NOT(OR(G105="Ø",G105=""))),"Completed",IF(AND(NOT(A104=""),NOT(OR(D105="",D105="???")),G105=""),"Waiting",IF(D105="???","Waiting",""))))</f>
        <v/>
      </c>
      <c r="L105" s="107"/>
      <c r="M105" s="107"/>
      <c r="N105" s="4"/>
      <c r="O105" s="111"/>
      <c r="P105" s="107"/>
    </row>
    <row r="106" spans="1:16">
      <c r="A106" s="112"/>
      <c r="B106" s="109"/>
      <c r="C106" s="107"/>
      <c r="D106" s="81" t="str">
        <f>IF(NOT(A106=""),"???","")</f>
        <v/>
      </c>
      <c r="E106" s="81"/>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
      </c>
      <c r="G106" s="85"/>
      <c r="H106" s="85"/>
      <c r="I106" s="69" t="str">
        <f t="shared" si="0"/>
        <v/>
      </c>
      <c r="J106" s="107" t="str">
        <f>IF(AND(NOT(OR(H106="",H106="Ø")),NOT(OR(H107="",H107="Ø"))),"Needs to be Split","")</f>
        <v/>
      </c>
      <c r="K106" s="81" t="str">
        <f>IF(AND(NOT(OR(G106="",G106="Ø")),H106=""),"In Progress",IF(AND(NOT(OR(H106="Ø",H106="")),NOT(OR(G106="Ø",G106=""))),"Completed",IF(AND(NOT(A106=""),NOT(OR(D106="",D106="???")),G106=""),"Waiting",IF(D106="???","Waiting",""))))</f>
        <v/>
      </c>
      <c r="L106" s="107"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07" t="str">
        <f>IF(OR(L106="Untraceable",L106="Incomplete"),"Ignore",IF(OR(L106="Incomplete",L106="Completed"),"Waiting",IF(OR(L106="Waiting",L106="In Progress",L106="Review",L106="Other"),"HOLD","")))</f>
        <v/>
      </c>
      <c r="N106" s="4"/>
      <c r="O106" s="111" t="str">
        <f>IF(OR(L106="Untraceable",L106="Incomplete"),"No",IF(L106="Completed","In Progress",""))</f>
        <v/>
      </c>
      <c r="P106" s="107"/>
    </row>
    <row r="107" spans="1:16">
      <c r="A107" s="107"/>
      <c r="B107" s="107"/>
      <c r="C107" s="107"/>
      <c r="D107" s="81" t="str">
        <f>IF(AND(NOT(A106=""),NOT(K106="Untraceable")),"???","")</f>
        <v/>
      </c>
      <c r="E107" s="81"/>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5"/>
      <c r="H107" s="85"/>
      <c r="I107" s="69" t="str">
        <f t="shared" si="0"/>
        <v/>
      </c>
      <c r="J107" s="107"/>
      <c r="K107" s="81" t="str">
        <f>IF(AND(NOT(OR(G107="",G107="Ø")),H107=""),"In Progress",IF(AND(NOT(OR(H107="Ø",H107="")),NOT(OR(G107="Ø",G107=""))),"Completed",IF(AND(NOT(A106=""),NOT(OR(D107="",D107="???")),G107=""),"Waiting",IF(D107="???","Waiting",""))))</f>
        <v/>
      </c>
      <c r="L107" s="107"/>
      <c r="M107" s="107"/>
      <c r="N107" s="4"/>
      <c r="O107" s="111"/>
      <c r="P107" s="107"/>
    </row>
    <row r="108" spans="1:16">
      <c r="A108" s="112"/>
      <c r="B108" s="109"/>
      <c r="C108" s="107"/>
      <c r="D108" s="81" t="str">
        <f>IF(NOT(A108=""),"???","")</f>
        <v/>
      </c>
      <c r="E108" s="81"/>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
      </c>
      <c r="G108" s="85"/>
      <c r="H108" s="85"/>
      <c r="I108" s="69" t="str">
        <f t="shared" si="0"/>
        <v/>
      </c>
      <c r="J108" s="107" t="str">
        <f>IF(AND(NOT(OR(H108="",H108="Ø")),NOT(OR(H109="",H109="Ø"))),"Needs to be Split","")</f>
        <v/>
      </c>
      <c r="K108" s="81" t="str">
        <f>IF(AND(NOT(OR(G108="",G108="Ø")),H108=""),"In Progress",IF(AND(NOT(OR(H108="Ø",H108="")),NOT(OR(G108="Ø",G108=""))),"Completed",IF(AND(NOT(A108=""),NOT(OR(D108="",D108="???")),G108=""),"Waiting",IF(D108="???","Waiting",""))))</f>
        <v/>
      </c>
      <c r="L108" s="107"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07" t="str">
        <f>IF(OR(L108="Untraceable",L108="Incomplete"),"Ignore",IF(OR(L108="Incomplete",L108="Completed"),"Waiting",IF(OR(L108="Waiting",L108="In Progress",L108="Review",L108="Other"),"HOLD","")))</f>
        <v/>
      </c>
      <c r="N108" s="4"/>
      <c r="O108" s="111" t="str">
        <f>IF(OR(L108="Untraceable",L108="Incomplete"),"No",IF(L108="Completed","In Progress",""))</f>
        <v/>
      </c>
      <c r="P108" s="107"/>
    </row>
    <row r="109" spans="1:16">
      <c r="A109" s="107"/>
      <c r="B109" s="107"/>
      <c r="C109" s="107"/>
      <c r="D109" s="81" t="str">
        <f>IF(AND(NOT(A108=""),NOT(K108="Untraceable")),"???","")</f>
        <v/>
      </c>
      <c r="E109" s="81"/>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
      </c>
      <c r="G109" s="85"/>
      <c r="H109" s="85"/>
      <c r="I109" s="69" t="str">
        <f t="shared" si="0"/>
        <v/>
      </c>
      <c r="J109" s="107"/>
      <c r="K109" s="81" t="str">
        <f>IF(AND(NOT(OR(G109="",G109="Ø")),H109=""),"In Progress",IF(AND(NOT(OR(H109="Ø",H109="")),NOT(OR(G109="Ø",G109=""))),"Completed",IF(AND(NOT(A108=""),NOT(OR(D109="",D109="???")),G109=""),"Waiting",IF(D109="???","Waiting",""))))</f>
        <v/>
      </c>
      <c r="L109" s="107"/>
      <c r="M109" s="107"/>
      <c r="N109" s="4"/>
      <c r="O109" s="111"/>
      <c r="P109" s="107"/>
    </row>
    <row r="110" spans="1:16">
      <c r="A110" s="112"/>
      <c r="B110" s="109"/>
      <c r="C110" s="107"/>
      <c r="D110" s="81" t="str">
        <f>IF(NOT(A110=""),"???","")</f>
        <v/>
      </c>
      <c r="E110" s="81"/>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
      </c>
      <c r="G110" s="85"/>
      <c r="H110" s="85"/>
      <c r="I110" s="69" t="str">
        <f t="shared" si="0"/>
        <v/>
      </c>
      <c r="J110" s="107" t="str">
        <f>IF(AND(NOT(OR(H110="",H110="Ø")),NOT(OR(H111="",H111="Ø"))),"Needs to be Split","")</f>
        <v/>
      </c>
      <c r="K110" s="81" t="str">
        <f>IF(AND(NOT(OR(G110="",G110="Ø")),H110=""),"In Progress",IF(AND(NOT(OR(H110="Ø",H110="")),NOT(OR(G110="Ø",G110=""))),"Completed",IF(AND(NOT(A110=""),NOT(OR(D110="",D110="???")),G110=""),"Waiting",IF(D110="???","Waiting",""))))</f>
        <v/>
      </c>
      <c r="L110" s="107"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07" t="str">
        <f>IF(OR(L110="Untraceable",L110="Incomplete"),"Ignore",IF(OR(L110="Incomplete",L110="Completed"),"Waiting",IF(OR(L110="Waiting",L110="In Progress",L110="Review",L110="Other"),"HOLD","")))</f>
        <v/>
      </c>
      <c r="N110" s="4"/>
      <c r="O110" s="111" t="str">
        <f>IF(OR(L110="Untraceable",L110="Incomplete"),"No",IF(L110="Completed","In Progress",""))</f>
        <v/>
      </c>
      <c r="P110" s="107"/>
    </row>
    <row r="111" spans="1:16">
      <c r="A111" s="107"/>
      <c r="B111" s="107"/>
      <c r="C111" s="107"/>
      <c r="D111" s="81" t="str">
        <f>IF(AND(NOT(A110=""),NOT(K110="Untraceable")),"???","")</f>
        <v/>
      </c>
      <c r="E111" s="81"/>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
      </c>
      <c r="G111" s="85"/>
      <c r="H111" s="85"/>
      <c r="I111" s="69" t="str">
        <f t="shared" si="0"/>
        <v/>
      </c>
      <c r="J111" s="107"/>
      <c r="K111" s="81" t="str">
        <f>IF(AND(NOT(OR(G111="",G111="Ø")),H111=""),"In Progress",IF(AND(NOT(OR(H111="Ø",H111="")),NOT(OR(G111="Ø",G111=""))),"Completed",IF(AND(NOT(A110=""),NOT(OR(D111="",D111="???")),G111=""),"Waiting",IF(D111="???","Waiting",""))))</f>
        <v/>
      </c>
      <c r="L111" s="107"/>
      <c r="M111" s="107"/>
      <c r="N111" s="4"/>
      <c r="O111" s="111"/>
      <c r="P111" s="107"/>
    </row>
    <row r="112" spans="1:16">
      <c r="A112" s="112"/>
      <c r="B112" s="109"/>
      <c r="C112" s="107"/>
      <c r="D112" s="81" t="str">
        <f>IF(NOT(A112=""),"???","")</f>
        <v/>
      </c>
      <c r="E112" s="81"/>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
      </c>
      <c r="G112" s="85"/>
      <c r="H112" s="85"/>
      <c r="I112" s="69" t="str">
        <f t="shared" si="0"/>
        <v/>
      </c>
      <c r="J112" s="107" t="str">
        <f>IF(AND(NOT(OR(H112="",H112="Ø")),NOT(OR(H113="",H113="Ø"))),"Needs to be Split","")</f>
        <v/>
      </c>
      <c r="K112" s="81" t="str">
        <f>IF(AND(NOT(OR(G112="",G112="Ø")),H112=""),"In Progress",IF(AND(NOT(OR(H112="Ø",H112="")),NOT(OR(G112="Ø",G112=""))),"Completed",IF(AND(NOT(A112=""),NOT(OR(D112="",D112="???")),G112=""),"Waiting",IF(D112="???","Waiting",""))))</f>
        <v/>
      </c>
      <c r="L112" s="107"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07" t="str">
        <f>IF(OR(L112="Untraceable",L112="Incomplete"),"Ignore",IF(OR(L112="Incomplete",L112="Completed"),"Waiting",IF(OR(L112="Waiting",L112="In Progress",L112="Review",L112="Other"),"HOLD","")))</f>
        <v/>
      </c>
      <c r="N112" s="4"/>
      <c r="O112" s="111" t="str">
        <f>IF(OR(L112="Untraceable",L112="Incomplete"),"No",IF(L112="Completed","In Progress",""))</f>
        <v/>
      </c>
      <c r="P112" s="107"/>
    </row>
    <row r="113" spans="1:16">
      <c r="A113" s="107"/>
      <c r="B113" s="107"/>
      <c r="C113" s="107"/>
      <c r="D113" s="81" t="str">
        <f>IF(AND(NOT(A112=""),NOT(K112="Untraceable")),"???","")</f>
        <v/>
      </c>
      <c r="E113" s="81"/>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5"/>
      <c r="H113" s="85"/>
      <c r="I113" s="69" t="str">
        <f t="shared" si="0"/>
        <v/>
      </c>
      <c r="J113" s="107"/>
      <c r="K113" s="81" t="str">
        <f>IF(AND(NOT(OR(G113="",G113="Ø")),H113=""),"In Progress",IF(AND(NOT(OR(H113="Ø",H113="")),NOT(OR(G113="Ø",G113=""))),"Completed",IF(AND(NOT(A112=""),NOT(OR(D113="",D113="???")),G113=""),"Waiting",IF(D113="???","Waiting",""))))</f>
        <v/>
      </c>
      <c r="L113" s="107"/>
      <c r="M113" s="107"/>
      <c r="N113" s="4"/>
      <c r="O113" s="111"/>
      <c r="P113" s="107"/>
    </row>
    <row r="114" spans="1:16">
      <c r="A114" s="112"/>
      <c r="B114" s="109"/>
      <c r="C114" s="107"/>
      <c r="D114" s="81" t="str">
        <f>IF(NOT(A114=""),"???","")</f>
        <v/>
      </c>
      <c r="E114" s="81"/>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
      </c>
      <c r="G114" s="85"/>
      <c r="H114" s="85"/>
      <c r="I114" s="69" t="str">
        <f t="shared" si="0"/>
        <v/>
      </c>
      <c r="J114" s="107" t="str">
        <f>IF(AND(NOT(OR(H114="",H114="Ø")),NOT(OR(H115="",H115="Ø"))),"Needs to be Split","")</f>
        <v/>
      </c>
      <c r="K114" s="81" t="str">
        <f>IF(AND(NOT(OR(G114="",G114="Ø")),H114=""),"In Progress",IF(AND(NOT(OR(H114="Ø",H114="")),NOT(OR(G114="Ø",G114=""))),"Completed",IF(AND(NOT(A114=""),NOT(OR(D114="",D114="???")),G114=""),"Waiting",IF(D114="???","Waiting",""))))</f>
        <v/>
      </c>
      <c r="L114" s="107"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07" t="str">
        <f>IF(OR(L114="Untraceable",L114="Incomplete"),"Ignore",IF(OR(L114="Incomplete",L114="Completed"),"Waiting",IF(OR(L114="Waiting",L114="In Progress",L114="Review",L114="Other"),"HOLD","")))</f>
        <v/>
      </c>
      <c r="N114" s="4"/>
      <c r="O114" s="111" t="str">
        <f>IF(OR(L114="Untraceable",L114="Incomplete"),"No",IF(L114="Completed","In Progress",""))</f>
        <v/>
      </c>
      <c r="P114" s="107"/>
    </row>
    <row r="115" spans="1:16">
      <c r="A115" s="107"/>
      <c r="B115" s="107"/>
      <c r="C115" s="107"/>
      <c r="D115" s="81" t="str">
        <f>IF(AND(NOT(A114=""),NOT(K114="Untraceable")),"???","")</f>
        <v/>
      </c>
      <c r="E115" s="81"/>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
      </c>
      <c r="G115" s="85"/>
      <c r="H115" s="85"/>
      <c r="I115" s="69" t="str">
        <f t="shared" si="0"/>
        <v/>
      </c>
      <c r="J115" s="107"/>
      <c r="K115" s="81" t="str">
        <f>IF(AND(NOT(OR(G115="",G115="Ø")),H115=""),"In Progress",IF(AND(NOT(OR(H115="Ø",H115="")),NOT(OR(G115="Ø",G115=""))),"Completed",IF(AND(NOT(A114=""),NOT(OR(D115="",D115="???")),G115=""),"Waiting",IF(D115="???","Waiting",""))))</f>
        <v/>
      </c>
      <c r="L115" s="107"/>
      <c r="M115" s="107"/>
      <c r="N115" s="4"/>
      <c r="O115" s="111"/>
      <c r="P115" s="107"/>
    </row>
    <row r="116" spans="1:16">
      <c r="A116" s="112"/>
      <c r="B116" s="109"/>
      <c r="C116" s="107"/>
      <c r="D116" s="81" t="str">
        <f>IF(NOT(A116=""),"???","")</f>
        <v/>
      </c>
      <c r="E116" s="81"/>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
      </c>
      <c r="G116" s="85"/>
      <c r="H116" s="85"/>
      <c r="I116" s="69" t="str">
        <f t="shared" si="0"/>
        <v/>
      </c>
      <c r="J116" s="107" t="str">
        <f>IF(AND(NOT(OR(H116="",H116="Ø")),NOT(OR(H117="",H117="Ø"))),"Needs to be Split","")</f>
        <v/>
      </c>
      <c r="K116" s="81" t="str">
        <f>IF(AND(NOT(OR(G116="",G116="Ø")),H116=""),"In Progress",IF(AND(NOT(OR(H116="Ø",H116="")),NOT(OR(G116="Ø",G116=""))),"Completed",IF(AND(NOT(A116=""),NOT(OR(D116="",D116="???")),G116=""),"Waiting",IF(D116="???","Waiting",""))))</f>
        <v/>
      </c>
      <c r="L116" s="107"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07" t="str">
        <f>IF(OR(L116="Untraceable",L116="Incomplete"),"Ignore",IF(OR(L116="Incomplete",L116="Completed"),"Waiting",IF(OR(L116="Waiting",L116="In Progress",L116="Review",L116="Other"),"HOLD","")))</f>
        <v/>
      </c>
      <c r="N116" s="4"/>
      <c r="O116" s="111" t="str">
        <f>IF(OR(L116="Untraceable",L116="Incomplete"),"No",IF(L116="Completed","In Progress",""))</f>
        <v/>
      </c>
      <c r="P116" s="107"/>
    </row>
    <row r="117" spans="1:16">
      <c r="A117" s="107"/>
      <c r="B117" s="107"/>
      <c r="C117" s="107"/>
      <c r="D117" s="81" t="str">
        <f>IF(AND(NOT(A116=""),NOT(K116="Untraceable")),"???","")</f>
        <v/>
      </c>
      <c r="E117" s="81"/>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
      </c>
      <c r="G117" s="85"/>
      <c r="H117" s="85"/>
      <c r="I117" s="69" t="str">
        <f t="shared" si="0"/>
        <v/>
      </c>
      <c r="J117" s="107"/>
      <c r="K117" s="81" t="str">
        <f>IF(AND(NOT(OR(G117="",G117="Ø")),H117=""),"In Progress",IF(AND(NOT(OR(H117="Ø",H117="")),NOT(OR(G117="Ø",G117=""))),"Completed",IF(AND(NOT(A116=""),NOT(OR(D117="",D117="???")),G117=""),"Waiting",IF(D117="???","Waiting",""))))</f>
        <v/>
      </c>
      <c r="L117" s="107"/>
      <c r="M117" s="107"/>
      <c r="N117" s="4"/>
      <c r="O117" s="111"/>
      <c r="P117" s="107"/>
    </row>
    <row r="118" spans="1:16">
      <c r="A118" s="112"/>
      <c r="B118" s="109"/>
      <c r="C118" s="107"/>
      <c r="D118" s="81" t="str">
        <f>IF(NOT(A118=""),"???","")</f>
        <v/>
      </c>
      <c r="E118" s="81"/>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
      </c>
      <c r="G118" s="85"/>
      <c r="H118" s="85"/>
      <c r="I118" s="69" t="str">
        <f t="shared" si="0"/>
        <v/>
      </c>
      <c r="J118" s="107" t="str">
        <f>IF(AND(NOT(OR(H118="",H118="Ø")),NOT(OR(H119="",H119="Ø"))),"Needs to be Split","")</f>
        <v/>
      </c>
      <c r="K118" s="81" t="str">
        <f>IF(AND(NOT(OR(G118="",G118="Ø")),H118=""),"In Progress",IF(AND(NOT(OR(H118="Ø",H118="")),NOT(OR(G118="Ø",G118=""))),"Completed",IF(AND(NOT(A118=""),NOT(OR(D118="",D118="???")),G118=""),"Waiting",IF(D118="???","Waiting",""))))</f>
        <v/>
      </c>
      <c r="L118" s="107"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07" t="str">
        <f>IF(OR(L118="Untraceable",L118="Incomplete"),"Ignore",IF(OR(L118="Incomplete",L118="Completed"),"Waiting",IF(OR(L118="Waiting",L118="In Progress",L118="Review",L118="Other"),"HOLD","")))</f>
        <v/>
      </c>
      <c r="N118" s="4"/>
      <c r="O118" s="111" t="str">
        <f>IF(OR(L118="Untraceable",L118="Incomplete"),"No",IF(L118="Completed","In Progress",""))</f>
        <v/>
      </c>
      <c r="P118" s="107"/>
    </row>
    <row r="119" spans="1:16">
      <c r="A119" s="107"/>
      <c r="B119" s="107"/>
      <c r="C119" s="107"/>
      <c r="D119" s="81" t="str">
        <f>IF(AND(NOT(A118=""),NOT(K118="Untraceable")),"???","")</f>
        <v/>
      </c>
      <c r="E119" s="81"/>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5"/>
      <c r="H119" s="85"/>
      <c r="I119" s="69" t="str">
        <f t="shared" si="0"/>
        <v/>
      </c>
      <c r="J119" s="107"/>
      <c r="K119" s="81" t="str">
        <f>IF(AND(NOT(OR(G119="",G119="Ø")),H119=""),"In Progress",IF(AND(NOT(OR(H119="Ø",H119="")),NOT(OR(G119="Ø",G119=""))),"Completed",IF(AND(NOT(A118=""),NOT(OR(D119="",D119="???")),G119=""),"Waiting",IF(D119="???","Waiting",""))))</f>
        <v/>
      </c>
      <c r="L119" s="107"/>
      <c r="M119" s="107"/>
      <c r="N119" s="4"/>
      <c r="O119" s="111"/>
      <c r="P119" s="107"/>
    </row>
    <row r="120" spans="1:16">
      <c r="A120" s="112"/>
      <c r="B120" s="109"/>
      <c r="C120" s="107"/>
      <c r="D120" s="81" t="str">
        <f>IF(NOT(A120=""),"???","")</f>
        <v/>
      </c>
      <c r="E120" s="81"/>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
      </c>
      <c r="G120" s="85"/>
      <c r="H120" s="85"/>
      <c r="I120" s="69" t="str">
        <f t="shared" si="0"/>
        <v/>
      </c>
      <c r="J120" s="107" t="str">
        <f>IF(AND(NOT(OR(H120="",H120="Ø")),NOT(OR(H121="",H121="Ø"))),"Needs to be Split","")</f>
        <v/>
      </c>
      <c r="K120" s="81" t="str">
        <f>IF(AND(NOT(OR(G120="",G120="Ø")),H120=""),"In Progress",IF(AND(NOT(OR(H120="Ø",H120="")),NOT(OR(G120="Ø",G120=""))),"Completed",IF(AND(NOT(A120=""),NOT(OR(D120="",D120="???")),G120=""),"Waiting",IF(D120="???","Waiting",""))))</f>
        <v/>
      </c>
      <c r="L120" s="107"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07" t="str">
        <f>IF(OR(L120="Untraceable",L120="Incomplete"),"Ignore",IF(OR(L120="Incomplete",L120="Completed"),"Waiting",IF(OR(L120="Waiting",L120="In Progress",L120="Review",L120="Other"),"HOLD","")))</f>
        <v/>
      </c>
      <c r="N120" s="4"/>
      <c r="O120" s="111" t="str">
        <f>IF(OR(L120="Untraceable",L120="Incomplete"),"No",IF(L120="Completed","In Progress",""))</f>
        <v/>
      </c>
      <c r="P120" s="107"/>
    </row>
    <row r="121" spans="1:16">
      <c r="A121" s="107"/>
      <c r="B121" s="107"/>
      <c r="C121" s="107"/>
      <c r="D121" s="81" t="str">
        <f>IF(AND(NOT(A120=""),NOT(K120="Untraceable")),"???","")</f>
        <v/>
      </c>
      <c r="E121" s="81"/>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5"/>
      <c r="H121" s="85"/>
      <c r="I121" s="69" t="str">
        <f t="shared" si="0"/>
        <v/>
      </c>
      <c r="J121" s="107"/>
      <c r="K121" s="81" t="str">
        <f>IF(AND(NOT(OR(G121="",G121="Ø")),H121=""),"In Progress",IF(AND(NOT(OR(H121="Ø",H121="")),NOT(OR(G121="Ø",G121=""))),"Completed",IF(AND(NOT(A120=""),NOT(OR(D121="",D121="???")),G121=""),"Waiting",IF(D121="???","Waiting",""))))</f>
        <v/>
      </c>
      <c r="L121" s="107"/>
      <c r="M121" s="107"/>
      <c r="N121" s="4"/>
      <c r="O121" s="111"/>
      <c r="P121" s="107"/>
    </row>
    <row r="122" spans="1:16">
      <c r="A122" s="112"/>
      <c r="B122" s="109"/>
      <c r="C122" s="107"/>
      <c r="D122" s="81" t="str">
        <f>IF(NOT(A122=""),"???","")</f>
        <v/>
      </c>
      <c r="E122" s="81"/>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
      </c>
      <c r="G122" s="85"/>
      <c r="H122" s="85"/>
      <c r="I122" s="69" t="str">
        <f t="shared" si="0"/>
        <v/>
      </c>
      <c r="J122" s="107" t="str">
        <f>IF(AND(NOT(OR(H122="",H122="Ø")),NOT(OR(H123="",H123="Ø"))),"Needs to be Split","")</f>
        <v/>
      </c>
      <c r="K122" s="81" t="str">
        <f>IF(AND(NOT(OR(G122="",G122="Ø")),H122=""),"In Progress",IF(AND(NOT(OR(H122="Ø",H122="")),NOT(OR(G122="Ø",G122=""))),"Completed",IF(AND(NOT(A122=""),NOT(OR(D122="",D122="???")),G122=""),"Waiting",IF(D122="???","Waiting",""))))</f>
        <v/>
      </c>
      <c r="L122" s="107"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07" t="str">
        <f>IF(OR(L122="Untraceable",L122="Incomplete"),"Ignore",IF(OR(L122="Incomplete",L122="Completed"),"Waiting",IF(OR(L122="Waiting",L122="In Progress",L122="Review",L122="Other"),"HOLD","")))</f>
        <v/>
      </c>
      <c r="N122" s="4"/>
      <c r="O122" s="111" t="str">
        <f>IF(OR(L122="Untraceable",L122="Incomplete"),"No",IF(L122="Completed","In Progress",""))</f>
        <v/>
      </c>
      <c r="P122" s="107"/>
    </row>
    <row r="123" spans="1:16">
      <c r="A123" s="107"/>
      <c r="B123" s="107"/>
      <c r="C123" s="107"/>
      <c r="D123" s="81" t="str">
        <f>IF(AND(NOT(A122=""),NOT(K122="Untraceable")),"???","")</f>
        <v/>
      </c>
      <c r="E123" s="81"/>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5"/>
      <c r="H123" s="85"/>
      <c r="I123" s="69" t="str">
        <f t="shared" si="0"/>
        <v/>
      </c>
      <c r="J123" s="107"/>
      <c r="K123" s="81" t="str">
        <f>IF(AND(NOT(OR(G123="",G123="Ø")),H123=""),"In Progress",IF(AND(NOT(OR(H123="Ø",H123="")),NOT(OR(G123="Ø",G123=""))),"Completed",IF(AND(NOT(A122=""),NOT(OR(D123="",D123="???")),G123=""),"Waiting",IF(D123="???","Waiting",""))))</f>
        <v/>
      </c>
      <c r="L123" s="107"/>
      <c r="M123" s="107"/>
      <c r="N123" s="4"/>
      <c r="O123" s="111"/>
      <c r="P123" s="107"/>
    </row>
    <row r="124" spans="1:16">
      <c r="A124" s="112"/>
      <c r="B124" s="109"/>
      <c r="C124" s="107"/>
      <c r="D124" s="81" t="str">
        <f>IF(NOT(A124=""),"???","")</f>
        <v/>
      </c>
      <c r="E124" s="81"/>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
      </c>
      <c r="G124" s="85"/>
      <c r="H124" s="85"/>
      <c r="I124" s="69" t="str">
        <f t="shared" si="0"/>
        <v/>
      </c>
      <c r="J124" s="107" t="str">
        <f>IF(AND(NOT(OR(H124="",H124="Ø")),NOT(OR(H125="",H125="Ø"))),"Needs to be Split","")</f>
        <v/>
      </c>
      <c r="K124" s="81" t="str">
        <f>IF(AND(NOT(OR(G124="",G124="Ø")),H124=""),"In Progress",IF(AND(NOT(OR(H124="Ø",H124="")),NOT(OR(G124="Ø",G124=""))),"Completed",IF(AND(NOT(A124=""),NOT(OR(D124="",D124="???")),G124=""),"Waiting",IF(D124="???","Waiting",""))))</f>
        <v/>
      </c>
      <c r="L124" s="107"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07" t="str">
        <f>IF(OR(L124="Untraceable",L124="Incomplete"),"Ignore",IF(OR(L124="Incomplete",L124="Completed"),"Waiting",IF(OR(L124="Waiting",L124="In Progress",L124="Review",L124="Other"),"HOLD","")))</f>
        <v/>
      </c>
      <c r="N124" s="4"/>
      <c r="O124" s="111" t="str">
        <f>IF(OR(L124="Untraceable",L124="Incomplete"),"No",IF(L124="Completed","In Progress",""))</f>
        <v/>
      </c>
      <c r="P124" s="107"/>
    </row>
    <row r="125" spans="1:16">
      <c r="A125" s="107"/>
      <c r="B125" s="107"/>
      <c r="C125" s="107"/>
      <c r="D125" s="81" t="str">
        <f>IF(AND(NOT(A124=""),NOT(K124="Untraceable")),"???","")</f>
        <v/>
      </c>
      <c r="E125" s="81"/>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
      </c>
      <c r="G125" s="85"/>
      <c r="H125" s="85"/>
      <c r="I125" s="69" t="str">
        <f t="shared" si="0"/>
        <v/>
      </c>
      <c r="J125" s="107"/>
      <c r="K125" s="81" t="str">
        <f>IF(AND(NOT(OR(G125="",G125="Ø")),H125=""),"In Progress",IF(AND(NOT(OR(H125="Ø",H125="")),NOT(OR(G125="Ø",G125=""))),"Completed",IF(AND(NOT(A124=""),NOT(OR(D125="",D125="???")),G125=""),"Waiting",IF(D125="???","Waiting",""))))</f>
        <v/>
      </c>
      <c r="L125" s="107"/>
      <c r="M125" s="107"/>
      <c r="N125" s="4"/>
      <c r="O125" s="111"/>
      <c r="P125" s="107"/>
    </row>
    <row r="126" spans="1:16">
      <c r="A126" s="112"/>
      <c r="B126" s="109"/>
      <c r="C126" s="107"/>
      <c r="D126" s="81" t="str">
        <f>IF(NOT(A126=""),"???","")</f>
        <v/>
      </c>
      <c r="E126" s="81"/>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5"/>
      <c r="H126" s="85"/>
      <c r="I126" s="69" t="str">
        <f t="shared" si="0"/>
        <v/>
      </c>
      <c r="J126" s="107" t="str">
        <f>IF(AND(NOT(OR(H126="",H126="Ø")),NOT(OR(H127="",H127="Ø"))),"Needs to be Split","")</f>
        <v/>
      </c>
      <c r="K126" s="81" t="str">
        <f>IF(AND(NOT(OR(G126="",G126="Ø")),H126=""),"In Progress",IF(AND(NOT(OR(H126="Ø",H126="")),NOT(OR(G126="Ø",G126=""))),"Completed",IF(AND(NOT(A126=""),NOT(OR(D126="",D126="???")),G126=""),"Waiting",IF(D126="???","Waiting",""))))</f>
        <v/>
      </c>
      <c r="L126" s="107" t="str">
        <f>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
      </c>
      <c r="M126" s="107" t="str">
        <f>IF(OR(L126="Untraceable",L126="Incomplete"),"Ignore",IF(OR(L126="Incomplete",L126="Completed"),"Waiting",IF(OR(L126="Waiting",L126="In Progress",L126="Review",L126="Other"),"HOLD","")))</f>
        <v/>
      </c>
      <c r="N126" s="4"/>
      <c r="O126" s="111" t="str">
        <f>IF(OR(L126="Untraceable",L126="Incomplete"),"No",IF(L126="Completed","In Progress",""))</f>
        <v/>
      </c>
      <c r="P126" s="107"/>
    </row>
    <row r="127" spans="1:16">
      <c r="A127" s="107"/>
      <c r="B127" s="107"/>
      <c r="C127" s="107"/>
      <c r="D127" s="81" t="str">
        <f>IF(AND(NOT(A126=""),NOT(K126="Untraceable")),"???","")</f>
        <v/>
      </c>
      <c r="E127" s="81"/>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5"/>
      <c r="H127" s="85"/>
      <c r="I127" s="69" t="str">
        <f t="shared" si="0"/>
        <v/>
      </c>
      <c r="J127" s="107"/>
      <c r="K127" s="81" t="str">
        <f>IF(AND(NOT(OR(G127="",G127="Ø")),H127=""),"In Progress",IF(AND(NOT(OR(H127="Ø",H127="")),NOT(OR(G127="Ø",G127=""))),"Completed",IF(AND(NOT(A126=""),NOT(OR(D127="",D127="???")),G127=""),"Waiting",IF(D127="???","Waiting",""))))</f>
        <v/>
      </c>
      <c r="L127" s="107"/>
      <c r="M127" s="107"/>
      <c r="N127" s="4"/>
      <c r="O127" s="111"/>
      <c r="P127" s="107"/>
    </row>
    <row r="128" spans="1:16">
      <c r="A128" s="112"/>
      <c r="B128" s="109"/>
      <c r="C128" s="107"/>
      <c r="D128" s="81" t="str">
        <f>IF(NOT(A128=""),"???","")</f>
        <v/>
      </c>
      <c r="E128" s="81"/>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
      </c>
      <c r="G128" s="85"/>
      <c r="H128" s="85"/>
      <c r="I128" s="69" t="str">
        <f t="shared" si="0"/>
        <v/>
      </c>
      <c r="J128" s="107" t="str">
        <f>IF(AND(NOT(OR(H128="",H128="Ø")),NOT(OR(H129="",H129="Ø"))),"Needs to be Split","")</f>
        <v/>
      </c>
      <c r="K128" s="81" t="str">
        <f>IF(AND(NOT(OR(G128="",G128="Ø")),H128=""),"In Progress",IF(AND(NOT(OR(H128="Ø",H128="")),NOT(OR(G128="Ø",G128=""))),"Completed",IF(AND(NOT(A128=""),NOT(OR(D128="",D128="???")),G128=""),"Waiting",IF(D128="???","Waiting",""))))</f>
        <v/>
      </c>
      <c r="L128" s="107" t="str">
        <f>IF(AND(NOT(OR(H128="Ø",H128="")),J128="Split"),"In Progress",IF(AND(NOT(OR(H128="Ø",H128="")),J128="Needs to be Split"),"Waiting",IF(AND(K128="Review",K129="Review"),"Review",IF(OR(AND(K128="Review",K129="Incomplete"),AND(K128="Incomplete",K129="Review")),"Review",IF(OR(AND(K128="Untraceable",K129="Review"),AND(K128="Review",K129="Untraceable")),"Review",IF(OR(AND(K128="Review",K129="Completed"),AND(K128="Completed",K129="Review")),"Review",IF(OR(AND(K128="Other",K129="Review"),AND(K128="Review",K129="Other")),"Review",IF(OR(AND(K128="Other",K129="Incomplete"),AND(K128="Incomplete",K129="Other")),"Review",IF(OR(AND(K128="Other",K129="Untraceable"),AND(K128="Untraceable",K129="Other")),"Review",IF(OR(AND(K128="Other",K129="Completed"),AND(K128="Completed",K129="Other")),"Review",IF(AND(K128="Waiting",K129="Waiting"),"Waiting",IF(OR(AND(K128="Review",K129="Waiting"),AND(K128="Waiting",K129="Review")),"Waiting",IF(OR(AND(K128="Other",K129="Waiting"),AND(K128="Waiting",K129="Other")),"Waiting",IF(OR(AND(K128="Incomplete",K129="Waiting"),AND(K128="Waiting",K129="Incomplete")),"Waiting",IF(OR(AND(K128="Completed",K129="Waiting"),AND(K128="Waiting",K129="Completed")),"Waiting",IF(OR(K128="In Progress",K129="In Progress"),"In Progress",IF(OR(AND(K128="Completed",K129="Untraceable"),AND(K128="Untraceable",K129="Completed")),"Review",IF(OR(AND(K128="Completed",K129="Incomplete"),AND(K128="Incomplete",K129="Completed")),"Review",IF(OR(AND(K128="Incomplete",K129="Untraceable"),AND(K128="Untraceable",K129="Incomplete")),"Untraceable",IF(AND(NOT(OR(H128="Ø",H128="")),NOT(OR(H129="Ø",H129="")),J128=""),"In Progress",IF(AND(K128="Untraceable",K129="Untraceable"),"Untraceable",IF(AND(NOT(OR(H128="Ø",H128="")),NOT(OR(H129="Ø",H129="")),NOT(OR(J128="Ø",J128="",J128="Split",J128="Needs to be Split"))),"Completed",IF(AND(K128="Incomplete",K129="Incomplete"),"Incomplete",IF(AND(K128="Other",K129="Other"),"Review",IF(AND(K128="Untraceable",K129=""),"Untraceable","")))))))))))))))))))))))))</f>
        <v/>
      </c>
      <c r="M128" s="107" t="str">
        <f>IF(OR(L128="Untraceable",L128="Incomplete"),"Ignore",IF(OR(L128="Incomplete",L128="Completed"),"Waiting",IF(OR(L128="Waiting",L128="In Progress",L128="Review",L128="Other"),"HOLD","")))</f>
        <v/>
      </c>
      <c r="N128" s="4"/>
      <c r="O128" s="111" t="str">
        <f>IF(OR(L128="Untraceable",L128="Incomplete"),"No",IF(L128="Completed","In Progress",""))</f>
        <v/>
      </c>
      <c r="P128" s="107"/>
    </row>
    <row r="129" spans="1:16">
      <c r="A129" s="107"/>
      <c r="B129" s="107"/>
      <c r="C129" s="107"/>
      <c r="D129" s="81" t="str">
        <f>IF(AND(NOT(A128=""),NOT(K128="Untraceable")),"???","")</f>
        <v/>
      </c>
      <c r="E129" s="81"/>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5"/>
      <c r="H129" s="85"/>
      <c r="I129" s="69" t="str">
        <f t="shared" si="0"/>
        <v/>
      </c>
      <c r="J129" s="107"/>
      <c r="K129" s="81" t="str">
        <f>IF(AND(NOT(OR(G129="",G129="Ø")),H129=""),"In Progress",IF(AND(NOT(OR(H129="Ø",H129="")),NOT(OR(G129="Ø",G129=""))),"Completed",IF(AND(NOT(A128=""),NOT(OR(D129="",D129="???")),G129=""),"Waiting",IF(D129="???","Waiting",""))))</f>
        <v/>
      </c>
      <c r="L129" s="107"/>
      <c r="M129" s="107"/>
      <c r="N129" s="4"/>
      <c r="O129" s="111"/>
      <c r="P129" s="107"/>
    </row>
    <row r="130" spans="1:16">
      <c r="A130" s="112"/>
      <c r="B130" s="109"/>
      <c r="C130" s="107"/>
      <c r="D130" s="81" t="str">
        <f>IF(NOT(A130=""),"???","")</f>
        <v/>
      </c>
      <c r="E130" s="81"/>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5"/>
      <c r="H130" s="85"/>
      <c r="I130" s="69" t="str">
        <f t="shared" si="0"/>
        <v/>
      </c>
      <c r="J130" s="107" t="str">
        <f>IF(AND(NOT(OR(H130="",H130="Ø")),NOT(OR(H131="",H131="Ø"))),"Needs to be Split","")</f>
        <v/>
      </c>
      <c r="K130" s="81" t="str">
        <f>IF(AND(NOT(OR(G130="",G130="Ø")),H130=""),"In Progress",IF(AND(NOT(OR(H130="Ø",H130="")),NOT(OR(G130="Ø",G130=""))),"Completed",IF(AND(NOT(A130=""),NOT(OR(D130="",D130="???")),G130=""),"Waiting",IF(D130="???","Waiting",""))))</f>
        <v/>
      </c>
      <c r="L130" s="107" t="str">
        <f>IF(AND(NOT(OR(H130="Ø",H130="")),J130="Split"),"In Progress",IF(AND(NOT(OR(H130="Ø",H130="")),J130="Needs to be Split"),"Waiting",IF(AND(K130="Review",K131="Review"),"Review",IF(OR(AND(K130="Review",K131="Incomplete"),AND(K130="Incomplete",K131="Review")),"Review",IF(OR(AND(K130="Untraceable",K131="Review"),AND(K130="Review",K131="Untraceable")),"Review",IF(OR(AND(K130="Review",K131="Completed"),AND(K130="Completed",K131="Review")),"Review",IF(OR(AND(K130="Other",K131="Review"),AND(K130="Review",K131="Other")),"Review",IF(OR(AND(K130="Other",K131="Incomplete"),AND(K130="Incomplete",K131="Other")),"Review",IF(OR(AND(K130="Other",K131="Untraceable"),AND(K130="Untraceable",K131="Other")),"Review",IF(OR(AND(K130="Other",K131="Completed"),AND(K130="Completed",K131="Other")),"Review",IF(AND(K130="Waiting",K131="Waiting"),"Waiting",IF(OR(AND(K130="Review",K131="Waiting"),AND(K130="Waiting",K131="Review")),"Waiting",IF(OR(AND(K130="Other",K131="Waiting"),AND(K130="Waiting",K131="Other")),"Waiting",IF(OR(AND(K130="Incomplete",K131="Waiting"),AND(K130="Waiting",K131="Incomplete")),"Waiting",IF(OR(AND(K130="Completed",K131="Waiting"),AND(K130="Waiting",K131="Completed")),"Waiting",IF(OR(K130="In Progress",K131="In Progress"),"In Progress",IF(OR(AND(K130="Completed",K131="Untraceable"),AND(K130="Untraceable",K131="Completed")),"Review",IF(OR(AND(K130="Completed",K131="Incomplete"),AND(K130="Incomplete",K131="Completed")),"Review",IF(OR(AND(K130="Incomplete",K131="Untraceable"),AND(K130="Untraceable",K131="Incomplete")),"Untraceable",IF(AND(NOT(OR(H130="Ø",H130="")),NOT(OR(H131="Ø",H131="")),J130=""),"In Progress",IF(AND(K130="Untraceable",K131="Untraceable"),"Untraceable",IF(AND(NOT(OR(H130="Ø",H130="")),NOT(OR(H131="Ø",H131="")),NOT(OR(J130="Ø",J130="",J130="Split",J130="Needs to be Split"))),"Completed",IF(AND(K130="Incomplete",K131="Incomplete"),"Incomplete",IF(AND(K130="Other",K131="Other"),"Review",IF(AND(K130="Untraceable",K131=""),"Untraceable","")))))))))))))))))))))))))</f>
        <v/>
      </c>
      <c r="M130" s="107" t="str">
        <f>IF(OR(L130="Untraceable",L130="Incomplete"),"Ignore",IF(OR(L130="Incomplete",L130="Completed"),"Waiting",IF(OR(L130="Waiting",L130="In Progress",L130="Review",L130="Other"),"HOLD","")))</f>
        <v/>
      </c>
      <c r="N130" s="4"/>
      <c r="O130" s="111" t="str">
        <f>IF(OR(L130="Untraceable",L130="Incomplete"),"No",IF(L130="Completed","In Progress",""))</f>
        <v/>
      </c>
      <c r="P130" s="107"/>
    </row>
    <row r="131" spans="1:16">
      <c r="A131" s="107"/>
      <c r="B131" s="107"/>
      <c r="C131" s="107"/>
      <c r="D131" s="81" t="str">
        <f>IF(AND(NOT(A130=""),NOT(K130="Untraceable")),"???","")</f>
        <v/>
      </c>
      <c r="E131" s="81"/>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5"/>
      <c r="H131" s="85"/>
      <c r="I131" s="69" t="str">
        <f t="shared" si="0"/>
        <v/>
      </c>
      <c r="J131" s="107"/>
      <c r="K131" s="81" t="str">
        <f>IF(AND(NOT(OR(G131="",G131="Ø")),H131=""),"In Progress",IF(AND(NOT(OR(H131="Ø",H131="")),NOT(OR(G131="Ø",G131=""))),"Completed",IF(AND(NOT(A130=""),NOT(OR(D131="",D131="???")),G131=""),"Waiting",IF(D131="???","Waiting",""))))</f>
        <v/>
      </c>
      <c r="L131" s="107"/>
      <c r="M131" s="107"/>
      <c r="N131" s="4"/>
      <c r="O131" s="111"/>
      <c r="P131" s="107"/>
    </row>
    <row r="132" spans="1:16">
      <c r="A132" s="112"/>
      <c r="B132" s="109"/>
      <c r="C132" s="107"/>
      <c r="D132" s="81" t="str">
        <f>IF(NOT(A132=""),"???","")</f>
        <v/>
      </c>
      <c r="E132" s="81"/>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
      </c>
      <c r="G132" s="85"/>
      <c r="H132" s="85"/>
      <c r="I132" s="69" t="str">
        <f t="shared" si="0"/>
        <v/>
      </c>
      <c r="J132" s="107" t="str">
        <f>IF(AND(NOT(OR(H132="",H132="Ø")),NOT(OR(H133="",H133="Ø"))),"Needs to be Split","")</f>
        <v/>
      </c>
      <c r="K132" s="81" t="str">
        <f>IF(AND(NOT(OR(G132="",G132="Ø")),H132=""),"In Progress",IF(AND(NOT(OR(H132="Ø",H132="")),NOT(OR(G132="Ø",G132=""))),"Completed",IF(AND(NOT(A132=""),NOT(OR(D132="",D132="???")),G132=""),"Waiting",IF(D132="???","Waiting",""))))</f>
        <v/>
      </c>
      <c r="L132" s="107" t="str">
        <f>IF(AND(NOT(OR(H132="Ø",H132="")),J132="Split"),"In Progress",IF(AND(NOT(OR(H132="Ø",H132="")),J132="Needs to be Split"),"Waiting",IF(AND(K132="Review",K133="Review"),"Review",IF(OR(AND(K132="Review",K133="Incomplete"),AND(K132="Incomplete",K133="Review")),"Review",IF(OR(AND(K132="Untraceable",K133="Review"),AND(K132="Review",K133="Untraceable")),"Review",IF(OR(AND(K132="Review",K133="Completed"),AND(K132="Completed",K133="Review")),"Review",IF(OR(AND(K132="Other",K133="Review"),AND(K132="Review",K133="Other")),"Review",IF(OR(AND(K132="Other",K133="Incomplete"),AND(K132="Incomplete",K133="Other")),"Review",IF(OR(AND(K132="Other",K133="Untraceable"),AND(K132="Untraceable",K133="Other")),"Review",IF(OR(AND(K132="Other",K133="Completed"),AND(K132="Completed",K133="Other")),"Review",IF(AND(K132="Waiting",K133="Waiting"),"Waiting",IF(OR(AND(K132="Review",K133="Waiting"),AND(K132="Waiting",K133="Review")),"Waiting",IF(OR(AND(K132="Other",K133="Waiting"),AND(K132="Waiting",K133="Other")),"Waiting",IF(OR(AND(K132="Incomplete",K133="Waiting"),AND(K132="Waiting",K133="Incomplete")),"Waiting",IF(OR(AND(K132="Completed",K133="Waiting"),AND(K132="Waiting",K133="Completed")),"Waiting",IF(OR(K132="In Progress",K133="In Progress"),"In Progress",IF(OR(AND(K132="Completed",K133="Untraceable"),AND(K132="Untraceable",K133="Completed")),"Review",IF(OR(AND(K132="Completed",K133="Incomplete"),AND(K132="Incomplete",K133="Completed")),"Review",IF(OR(AND(K132="Incomplete",K133="Untraceable"),AND(K132="Untraceable",K133="Incomplete")),"Untraceable",IF(AND(NOT(OR(H132="Ø",H132="")),NOT(OR(H133="Ø",H133="")),J132=""),"In Progress",IF(AND(K132="Untraceable",K133="Untraceable"),"Untraceable",IF(AND(NOT(OR(H132="Ø",H132="")),NOT(OR(H133="Ø",H133="")),NOT(OR(J132="Ø",J132="",J132="Split",J132="Needs to be Split"))),"Completed",IF(AND(K132="Incomplete",K133="Incomplete"),"Incomplete",IF(AND(K132="Other",K133="Other"),"Review",IF(AND(K132="Untraceable",K133=""),"Untraceable","")))))))))))))))))))))))))</f>
        <v/>
      </c>
      <c r="M132" s="107" t="str">
        <f>IF(OR(L132="Untraceable",L132="Incomplete"),"Ignore",IF(OR(L132="Incomplete",L132="Completed"),"Waiting",IF(OR(L132="Waiting",L132="In Progress",L132="Review",L132="Other"),"HOLD","")))</f>
        <v/>
      </c>
      <c r="N132" s="4"/>
      <c r="O132" s="111" t="str">
        <f>IF(OR(L132="Untraceable",L132="Incomplete"),"No",IF(L132="Completed","In Progress",""))</f>
        <v/>
      </c>
      <c r="P132" s="107"/>
    </row>
    <row r="133" spans="1:16">
      <c r="A133" s="107"/>
      <c r="B133" s="107"/>
      <c r="C133" s="107"/>
      <c r="D133" s="81" t="str">
        <f>IF(AND(NOT(A132=""),NOT(K132="Untraceable")),"???","")</f>
        <v/>
      </c>
      <c r="E133" s="81"/>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5"/>
      <c r="H133" s="85"/>
      <c r="I133" s="69" t="str">
        <f t="shared" si="0"/>
        <v/>
      </c>
      <c r="J133" s="107"/>
      <c r="K133" s="81" t="str">
        <f>IF(AND(NOT(OR(G133="",G133="Ø")),H133=""),"In Progress",IF(AND(NOT(OR(H133="Ø",H133="")),NOT(OR(G133="Ø",G133=""))),"Completed",IF(AND(NOT(A132=""),NOT(OR(D133="",D133="???")),G133=""),"Waiting",IF(D133="???","Waiting",""))))</f>
        <v/>
      </c>
      <c r="L133" s="107"/>
      <c r="M133" s="107"/>
      <c r="N133" s="4"/>
      <c r="O133" s="111"/>
      <c r="P133" s="107"/>
    </row>
    <row r="134" spans="1:16">
      <c r="A134" s="112"/>
      <c r="B134" s="109"/>
      <c r="C134" s="107"/>
      <c r="D134" s="81" t="str">
        <f>IF(NOT(A134=""),"???","")</f>
        <v/>
      </c>
      <c r="E134" s="81"/>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
      </c>
      <c r="G134" s="85"/>
      <c r="H134" s="85"/>
      <c r="I134" s="69" t="str">
        <f t="shared" si="0"/>
        <v/>
      </c>
      <c r="J134" s="107" t="str">
        <f>IF(AND(NOT(OR(H134="",H134="Ø")),NOT(OR(H135="",H135="Ø"))),"Needs to be Split","")</f>
        <v/>
      </c>
      <c r="K134" s="81" t="str">
        <f>IF(AND(NOT(OR(G134="",G134="Ø")),H134=""),"In Progress",IF(AND(NOT(OR(H134="Ø",H134="")),NOT(OR(G134="Ø",G134=""))),"Completed",IF(AND(NOT(A134=""),NOT(OR(D134="",D134="???")),G134=""),"Waiting",IF(D134="???","Waiting",""))))</f>
        <v/>
      </c>
      <c r="L134" s="107" t="str">
        <f>IF(AND(NOT(OR(H134="Ø",H134="")),J134="Split"),"In Progress",IF(AND(NOT(OR(H134="Ø",H134="")),J134="Needs to be Split"),"Waiting",IF(AND(K134="Review",K135="Review"),"Review",IF(OR(AND(K134="Review",K135="Incomplete"),AND(K134="Incomplete",K135="Review")),"Review",IF(OR(AND(K134="Untraceable",K135="Review"),AND(K134="Review",K135="Untraceable")),"Review",IF(OR(AND(K134="Review",K135="Completed"),AND(K134="Completed",K135="Review")),"Review",IF(OR(AND(K134="Other",K135="Review"),AND(K134="Review",K135="Other")),"Review",IF(OR(AND(K134="Other",K135="Incomplete"),AND(K134="Incomplete",K135="Other")),"Review",IF(OR(AND(K134="Other",K135="Untraceable"),AND(K134="Untraceable",K135="Other")),"Review",IF(OR(AND(K134="Other",K135="Completed"),AND(K134="Completed",K135="Other")),"Review",IF(AND(K134="Waiting",K135="Waiting"),"Waiting",IF(OR(AND(K134="Review",K135="Waiting"),AND(K134="Waiting",K135="Review")),"Waiting",IF(OR(AND(K134="Other",K135="Waiting"),AND(K134="Waiting",K135="Other")),"Waiting",IF(OR(AND(K134="Incomplete",K135="Waiting"),AND(K134="Waiting",K135="Incomplete")),"Waiting",IF(OR(AND(K134="Completed",K135="Waiting"),AND(K134="Waiting",K135="Completed")),"Waiting",IF(OR(K134="In Progress",K135="In Progress"),"In Progress",IF(OR(AND(K134="Completed",K135="Untraceable"),AND(K134="Untraceable",K135="Completed")),"Review",IF(OR(AND(K134="Completed",K135="Incomplete"),AND(K134="Incomplete",K135="Completed")),"Review",IF(OR(AND(K134="Incomplete",K135="Untraceable"),AND(K134="Untraceable",K135="Incomplete")),"Untraceable",IF(AND(NOT(OR(H134="Ø",H134="")),NOT(OR(H135="Ø",H135="")),J134=""),"In Progress",IF(AND(K134="Untraceable",K135="Untraceable"),"Untraceable",IF(AND(NOT(OR(H134="Ø",H134="")),NOT(OR(H135="Ø",H135="")),NOT(OR(J134="Ø",J134="",J134="Split",J134="Needs to be Split"))),"Completed",IF(AND(K134="Incomplete",K135="Incomplete"),"Incomplete",IF(AND(K134="Other",K135="Other"),"Review",IF(AND(K134="Untraceable",K135=""),"Untraceable","")))))))))))))))))))))))))</f>
        <v/>
      </c>
      <c r="M134" s="107" t="str">
        <f>IF(OR(L134="Untraceable",L134="Incomplete"),"Ignore",IF(OR(L134="Incomplete",L134="Completed"),"Waiting",IF(OR(L134="Waiting",L134="In Progress",L134="Review",L134="Other"),"HOLD","")))</f>
        <v/>
      </c>
      <c r="N134" s="4"/>
      <c r="O134" s="111" t="str">
        <f>IF(OR(L134="Untraceable",L134="Incomplete"),"No",IF(L134="Completed","In Progress",""))</f>
        <v/>
      </c>
      <c r="P134" s="107"/>
    </row>
    <row r="135" spans="1:16">
      <c r="A135" s="107"/>
      <c r="B135" s="107"/>
      <c r="C135" s="107"/>
      <c r="D135" s="81" t="str">
        <f>IF(AND(NOT(A134=""),NOT(K134="Untraceable")),"???","")</f>
        <v/>
      </c>
      <c r="E135" s="81"/>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
      </c>
      <c r="G135" s="85"/>
      <c r="H135" s="85"/>
      <c r="I135" s="69" t="str">
        <f t="shared" si="0"/>
        <v/>
      </c>
      <c r="J135" s="107"/>
      <c r="K135" s="81" t="str">
        <f>IF(AND(NOT(OR(G135="",G135="Ø")),H135=""),"In Progress",IF(AND(NOT(OR(H135="Ø",H135="")),NOT(OR(G135="Ø",G135=""))),"Completed",IF(AND(NOT(A134=""),NOT(OR(D135="",D135="???")),G135=""),"Waiting",IF(D135="???","Waiting",""))))</f>
        <v/>
      </c>
      <c r="L135" s="107"/>
      <c r="M135" s="107"/>
      <c r="N135" s="4"/>
      <c r="O135" s="111"/>
      <c r="P135" s="107"/>
    </row>
    <row r="136" spans="1:16">
      <c r="A136" s="112"/>
      <c r="B136" s="109"/>
      <c r="C136" s="107"/>
      <c r="D136" s="81" t="str">
        <f>IF(NOT(A136=""),"???","")</f>
        <v/>
      </c>
      <c r="E136" s="81"/>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
      </c>
      <c r="G136" s="85"/>
      <c r="H136" s="85"/>
      <c r="I136" s="69" t="str">
        <f t="shared" si="0"/>
        <v/>
      </c>
      <c r="J136" s="107" t="str">
        <f>IF(AND(NOT(OR(H136="",H136="Ø")),NOT(OR(H137="",H137="Ø"))),"Needs to be Split","")</f>
        <v/>
      </c>
      <c r="K136" s="81" t="str">
        <f>IF(AND(NOT(OR(G136="",G136="Ø")),H136=""),"In Progress",IF(AND(NOT(OR(H136="Ø",H136="")),NOT(OR(G136="Ø",G136=""))),"Completed",IF(AND(NOT(A136=""),NOT(OR(D136="",D136="???")),G136=""),"Waiting",IF(D136="???","Waiting",""))))</f>
        <v/>
      </c>
      <c r="L136" s="107" t="str">
        <f>IF(AND(NOT(OR(H136="Ø",H136="")),J136="Split"),"In Progress",IF(AND(NOT(OR(H136="Ø",H136="")),J136="Needs to be Split"),"Waiting",IF(AND(K136="Review",K137="Review"),"Review",IF(OR(AND(K136="Review",K137="Incomplete"),AND(K136="Incomplete",K137="Review")),"Review",IF(OR(AND(K136="Untraceable",K137="Review"),AND(K136="Review",K137="Untraceable")),"Review",IF(OR(AND(K136="Review",K137="Completed"),AND(K136="Completed",K137="Review")),"Review",IF(OR(AND(K136="Other",K137="Review"),AND(K136="Review",K137="Other")),"Review",IF(OR(AND(K136="Other",K137="Incomplete"),AND(K136="Incomplete",K137="Other")),"Review",IF(OR(AND(K136="Other",K137="Untraceable"),AND(K136="Untraceable",K137="Other")),"Review",IF(OR(AND(K136="Other",K137="Completed"),AND(K136="Completed",K137="Other")),"Review",IF(AND(K136="Waiting",K137="Waiting"),"Waiting",IF(OR(AND(K136="Review",K137="Waiting"),AND(K136="Waiting",K137="Review")),"Waiting",IF(OR(AND(K136="Other",K137="Waiting"),AND(K136="Waiting",K137="Other")),"Waiting",IF(OR(AND(K136="Incomplete",K137="Waiting"),AND(K136="Waiting",K137="Incomplete")),"Waiting",IF(OR(AND(K136="Completed",K137="Waiting"),AND(K136="Waiting",K137="Completed")),"Waiting",IF(OR(K136="In Progress",K137="In Progress"),"In Progress",IF(OR(AND(K136="Completed",K137="Untraceable"),AND(K136="Untraceable",K137="Completed")),"Review",IF(OR(AND(K136="Completed",K137="Incomplete"),AND(K136="Incomplete",K137="Completed")),"Review",IF(OR(AND(K136="Incomplete",K137="Untraceable"),AND(K136="Untraceable",K137="Incomplete")),"Untraceable",IF(AND(NOT(OR(H136="Ø",H136="")),NOT(OR(H137="Ø",H137="")),J136=""),"In Progress",IF(AND(K136="Untraceable",K137="Untraceable"),"Untraceable",IF(AND(NOT(OR(H136="Ø",H136="")),NOT(OR(H137="Ø",H137="")),NOT(OR(J136="Ø",J136="",J136="Split",J136="Needs to be Split"))),"Completed",IF(AND(K136="Incomplete",K137="Incomplete"),"Incomplete",IF(AND(K136="Other",K137="Other"),"Review",IF(AND(K136="Untraceable",K137=""),"Untraceable","")))))))))))))))))))))))))</f>
        <v/>
      </c>
      <c r="M136" s="107" t="str">
        <f>IF(OR(L136="Untraceable",L136="Incomplete"),"Ignore",IF(OR(L136="Incomplete",L136="Completed"),"Waiting",IF(OR(L136="Waiting",L136="In Progress",L136="Review",L136="Other"),"HOLD","")))</f>
        <v/>
      </c>
      <c r="N136" s="4"/>
      <c r="O136" s="111" t="str">
        <f>IF(OR(L136="Untraceable",L136="Incomplete"),"No",IF(L136="Completed","In Progress",""))</f>
        <v/>
      </c>
      <c r="P136" s="107"/>
    </row>
    <row r="137" spans="1:16">
      <c r="A137" s="107"/>
      <c r="B137" s="107"/>
      <c r="C137" s="107"/>
      <c r="D137" s="81" t="str">
        <f>IF(AND(NOT(A136=""),NOT(K136="Untraceable")),"???","")</f>
        <v/>
      </c>
      <c r="E137" s="81"/>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
      </c>
      <c r="G137" s="85"/>
      <c r="H137" s="85"/>
      <c r="I137" s="69" t="str">
        <f t="shared" si="0"/>
        <v/>
      </c>
      <c r="J137" s="107"/>
      <c r="K137" s="81" t="str">
        <f>IF(AND(NOT(OR(G137="",G137="Ø")),H137=""),"In Progress",IF(AND(NOT(OR(H137="Ø",H137="")),NOT(OR(G137="Ø",G137=""))),"Completed",IF(AND(NOT(A136=""),NOT(OR(D137="",D137="???")),G137=""),"Waiting",IF(D137="???","Waiting",""))))</f>
        <v/>
      </c>
      <c r="L137" s="107"/>
      <c r="M137" s="107"/>
      <c r="N137" s="4"/>
      <c r="O137" s="111"/>
      <c r="P137" s="107"/>
    </row>
  </sheetData>
  <autoFilter ref="B1:O97" xr:uid="{00000000-0009-0000-0000-000011000000}"/>
  <mergeCells count="544">
    <mergeCell ref="O134:O135"/>
    <mergeCell ref="P134:P135"/>
    <mergeCell ref="A136:A137"/>
    <mergeCell ref="B136:B137"/>
    <mergeCell ref="C136:C137"/>
    <mergeCell ref="J136:J137"/>
    <mergeCell ref="L136:L137"/>
    <mergeCell ref="M136:M137"/>
    <mergeCell ref="O136:O137"/>
    <mergeCell ref="P136:P137"/>
    <mergeCell ref="A134:A135"/>
    <mergeCell ref="B134:B135"/>
    <mergeCell ref="C134:C135"/>
    <mergeCell ref="J134:J135"/>
    <mergeCell ref="L134:L135"/>
    <mergeCell ref="M134:M135"/>
    <mergeCell ref="O130:O131"/>
    <mergeCell ref="P130:P131"/>
    <mergeCell ref="A132:A133"/>
    <mergeCell ref="B132:B133"/>
    <mergeCell ref="C132:C133"/>
    <mergeCell ref="J132:J133"/>
    <mergeCell ref="L132:L133"/>
    <mergeCell ref="M132:M133"/>
    <mergeCell ref="O132:O133"/>
    <mergeCell ref="P132:P133"/>
    <mergeCell ref="A130:A131"/>
    <mergeCell ref="B130:B131"/>
    <mergeCell ref="C130:C131"/>
    <mergeCell ref="J130:J131"/>
    <mergeCell ref="L130:L131"/>
    <mergeCell ref="M130:M131"/>
    <mergeCell ref="O126:O127"/>
    <mergeCell ref="P126:P127"/>
    <mergeCell ref="A128:A129"/>
    <mergeCell ref="B128:B129"/>
    <mergeCell ref="C128:C129"/>
    <mergeCell ref="J128:J129"/>
    <mergeCell ref="L128:L129"/>
    <mergeCell ref="M128:M129"/>
    <mergeCell ref="O128:O129"/>
    <mergeCell ref="P128:P129"/>
    <mergeCell ref="A126:A127"/>
    <mergeCell ref="B126:B127"/>
    <mergeCell ref="C126:C127"/>
    <mergeCell ref="J126:J127"/>
    <mergeCell ref="L126:L127"/>
    <mergeCell ref="M126:M127"/>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A94:A95"/>
    <mergeCell ref="B94:B95"/>
    <mergeCell ref="C94:C95"/>
    <mergeCell ref="J94:J95"/>
    <mergeCell ref="L94:L95"/>
    <mergeCell ref="M94:M95"/>
    <mergeCell ref="O94:O95"/>
    <mergeCell ref="P94:P95"/>
    <mergeCell ref="A96:A97"/>
    <mergeCell ref="B96:B97"/>
    <mergeCell ref="C96:C97"/>
    <mergeCell ref="J96:J97"/>
    <mergeCell ref="L96:L97"/>
    <mergeCell ref="M96:M97"/>
    <mergeCell ref="O96:O97"/>
    <mergeCell ref="P96:P97"/>
    <mergeCell ref="A90:A91"/>
    <mergeCell ref="B90:B91"/>
    <mergeCell ref="C90:C91"/>
    <mergeCell ref="J90:J91"/>
    <mergeCell ref="L90:L91"/>
    <mergeCell ref="M90:M91"/>
    <mergeCell ref="O90:O91"/>
    <mergeCell ref="P90:P91"/>
    <mergeCell ref="A92:A93"/>
    <mergeCell ref="B92:B93"/>
    <mergeCell ref="C92:C93"/>
    <mergeCell ref="J92:J93"/>
    <mergeCell ref="L92:L93"/>
    <mergeCell ref="M92:M93"/>
    <mergeCell ref="O92:O93"/>
    <mergeCell ref="P92:P93"/>
    <mergeCell ref="A86:A87"/>
    <mergeCell ref="B86:B87"/>
    <mergeCell ref="C86:C87"/>
    <mergeCell ref="J86:J87"/>
    <mergeCell ref="L86:L87"/>
    <mergeCell ref="M86:M87"/>
    <mergeCell ref="O86:O87"/>
    <mergeCell ref="P86:P87"/>
    <mergeCell ref="A88:A89"/>
    <mergeCell ref="B88:B89"/>
    <mergeCell ref="C88:C89"/>
    <mergeCell ref="J88:J89"/>
    <mergeCell ref="L88:L89"/>
    <mergeCell ref="M88:M89"/>
    <mergeCell ref="O88:O89"/>
    <mergeCell ref="P88:P89"/>
    <mergeCell ref="A82:A83"/>
    <mergeCell ref="B82:B83"/>
    <mergeCell ref="C82:C83"/>
    <mergeCell ref="J82:J83"/>
    <mergeCell ref="L82:L83"/>
    <mergeCell ref="M82:M83"/>
    <mergeCell ref="O82:O83"/>
    <mergeCell ref="P82:P83"/>
    <mergeCell ref="A84:A85"/>
    <mergeCell ref="B84:B85"/>
    <mergeCell ref="C84:C85"/>
    <mergeCell ref="J84:J85"/>
    <mergeCell ref="L84:L85"/>
    <mergeCell ref="M84:M85"/>
    <mergeCell ref="O84:O85"/>
    <mergeCell ref="P84:P85"/>
    <mergeCell ref="A78:A79"/>
    <mergeCell ref="B78:B79"/>
    <mergeCell ref="C78:C79"/>
    <mergeCell ref="J78:J79"/>
    <mergeCell ref="L78:L79"/>
    <mergeCell ref="M78:M79"/>
    <mergeCell ref="O78:O79"/>
    <mergeCell ref="P78:P79"/>
    <mergeCell ref="A80:A81"/>
    <mergeCell ref="B80:B81"/>
    <mergeCell ref="C80:C81"/>
    <mergeCell ref="J80:J81"/>
    <mergeCell ref="L80:L81"/>
    <mergeCell ref="M80:M81"/>
    <mergeCell ref="O80:O81"/>
    <mergeCell ref="P80:P81"/>
    <mergeCell ref="A74:A75"/>
    <mergeCell ref="B74:B75"/>
    <mergeCell ref="C74:C75"/>
    <mergeCell ref="J74:J75"/>
    <mergeCell ref="L74:L75"/>
    <mergeCell ref="M74:M75"/>
    <mergeCell ref="O74:O75"/>
    <mergeCell ref="P74:P75"/>
    <mergeCell ref="A76:A77"/>
    <mergeCell ref="B76:B77"/>
    <mergeCell ref="C76:C77"/>
    <mergeCell ref="J76:J77"/>
    <mergeCell ref="L76:L77"/>
    <mergeCell ref="M76:M77"/>
    <mergeCell ref="O76:O77"/>
    <mergeCell ref="P76:P77"/>
    <mergeCell ref="A70:A71"/>
    <mergeCell ref="B70:B71"/>
    <mergeCell ref="C70:C71"/>
    <mergeCell ref="J70:J71"/>
    <mergeCell ref="L70:L71"/>
    <mergeCell ref="M70:M71"/>
    <mergeCell ref="O70:O71"/>
    <mergeCell ref="P70:P71"/>
    <mergeCell ref="A72:A73"/>
    <mergeCell ref="B72:B73"/>
    <mergeCell ref="C72:C73"/>
    <mergeCell ref="J72:J73"/>
    <mergeCell ref="L72:L73"/>
    <mergeCell ref="M72:M73"/>
    <mergeCell ref="O72:O73"/>
    <mergeCell ref="P72:P73"/>
    <mergeCell ref="A66:A67"/>
    <mergeCell ref="B66:B67"/>
    <mergeCell ref="C66:C67"/>
    <mergeCell ref="J66:J67"/>
    <mergeCell ref="L66:L67"/>
    <mergeCell ref="M66:M67"/>
    <mergeCell ref="O66:O67"/>
    <mergeCell ref="P66:P67"/>
    <mergeCell ref="A68:A69"/>
    <mergeCell ref="B68:B69"/>
    <mergeCell ref="C68:C69"/>
    <mergeCell ref="J68:J69"/>
    <mergeCell ref="L68:L69"/>
    <mergeCell ref="M68:M69"/>
    <mergeCell ref="O68:O69"/>
    <mergeCell ref="P68:P69"/>
    <mergeCell ref="A62:A63"/>
    <mergeCell ref="B62:B63"/>
    <mergeCell ref="C62:C63"/>
    <mergeCell ref="J62:J63"/>
    <mergeCell ref="L62:L63"/>
    <mergeCell ref="M62:M63"/>
    <mergeCell ref="O62:O63"/>
    <mergeCell ref="P62:P63"/>
    <mergeCell ref="A64:A65"/>
    <mergeCell ref="B64:B65"/>
    <mergeCell ref="C64:C65"/>
    <mergeCell ref="J64:J65"/>
    <mergeCell ref="L64:L65"/>
    <mergeCell ref="M64:M65"/>
    <mergeCell ref="O64:O65"/>
    <mergeCell ref="P64:P65"/>
    <mergeCell ref="A58:A59"/>
    <mergeCell ref="B58:B59"/>
    <mergeCell ref="C58:C59"/>
    <mergeCell ref="J58:J59"/>
    <mergeCell ref="L58:L59"/>
    <mergeCell ref="M58:M59"/>
    <mergeCell ref="O58:O59"/>
    <mergeCell ref="P58:P59"/>
    <mergeCell ref="A60:A61"/>
    <mergeCell ref="B60:B61"/>
    <mergeCell ref="C60:C61"/>
    <mergeCell ref="J60:J61"/>
    <mergeCell ref="L60:L61"/>
    <mergeCell ref="M60:M61"/>
    <mergeCell ref="O60:O61"/>
    <mergeCell ref="P60:P61"/>
    <mergeCell ref="A54:A55"/>
    <mergeCell ref="B54:B55"/>
    <mergeCell ref="C54:C55"/>
    <mergeCell ref="J54:J55"/>
    <mergeCell ref="L54:L55"/>
    <mergeCell ref="M54:M55"/>
    <mergeCell ref="O54:O55"/>
    <mergeCell ref="P54:P55"/>
    <mergeCell ref="A56:A57"/>
    <mergeCell ref="B56:B57"/>
    <mergeCell ref="C56:C57"/>
    <mergeCell ref="J56:J57"/>
    <mergeCell ref="L56:L57"/>
    <mergeCell ref="M56:M57"/>
    <mergeCell ref="O56:O57"/>
    <mergeCell ref="P56:P57"/>
    <mergeCell ref="A50:A51"/>
    <mergeCell ref="B50:B51"/>
    <mergeCell ref="C50:C51"/>
    <mergeCell ref="J50:J51"/>
    <mergeCell ref="L50:L51"/>
    <mergeCell ref="M50:M51"/>
    <mergeCell ref="O50:O51"/>
    <mergeCell ref="P50:P51"/>
    <mergeCell ref="A52:A53"/>
    <mergeCell ref="B52:B53"/>
    <mergeCell ref="C52:C53"/>
    <mergeCell ref="J52:J53"/>
    <mergeCell ref="L52:L53"/>
    <mergeCell ref="M52:M53"/>
    <mergeCell ref="O52:O53"/>
    <mergeCell ref="P52:P53"/>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38:A39"/>
    <mergeCell ref="B38:B39"/>
    <mergeCell ref="C38:C39"/>
    <mergeCell ref="J38:J39"/>
    <mergeCell ref="L38:L39"/>
    <mergeCell ref="M38:M39"/>
    <mergeCell ref="O38:O39"/>
    <mergeCell ref="P38:P39"/>
    <mergeCell ref="A40:A41"/>
    <mergeCell ref="B40:B41"/>
    <mergeCell ref="C40:C41"/>
    <mergeCell ref="J40:J41"/>
    <mergeCell ref="L40:L41"/>
    <mergeCell ref="M40:M41"/>
    <mergeCell ref="O40:O41"/>
    <mergeCell ref="P40:P41"/>
    <mergeCell ref="A34:A35"/>
    <mergeCell ref="B34:B35"/>
    <mergeCell ref="C34:C35"/>
    <mergeCell ref="J34:J35"/>
    <mergeCell ref="L34:L35"/>
    <mergeCell ref="M34:M35"/>
    <mergeCell ref="O34:O35"/>
    <mergeCell ref="P34:P35"/>
    <mergeCell ref="A36:A37"/>
    <mergeCell ref="B36:B37"/>
    <mergeCell ref="C36:C37"/>
    <mergeCell ref="J36:J37"/>
    <mergeCell ref="L36:L37"/>
    <mergeCell ref="M36:M37"/>
    <mergeCell ref="O36:O37"/>
    <mergeCell ref="P36:P37"/>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 M138:M1048576">
    <cfRule type="containsText" dxfId="361" priority="13" operator="containsText" text="HOLD">
      <formula>NOT(ISERROR(SEARCH("HOLD",M1)))</formula>
    </cfRule>
    <cfRule type="containsText" dxfId="360" priority="22" operator="containsText" text="Ignore">
      <formula>NOT(ISERROR(SEARCH("Ignore",M1)))</formula>
    </cfRule>
  </conditionalFormatting>
  <conditionalFormatting sqref="K1:M1 K138:M1048576 K2:L137">
    <cfRule type="containsText" dxfId="359" priority="12" operator="containsText" text="Waiting">
      <formula>NOT(ISERROR(SEARCH("Waiting",K1)))</formula>
    </cfRule>
    <cfRule type="containsText" dxfId="358" priority="16" operator="containsText" text="Review">
      <formula>NOT(ISERROR(SEARCH("Review",K1)))</formula>
    </cfRule>
    <cfRule type="containsText" dxfId="357" priority="17" operator="containsText" text="Other">
      <formula>NOT(ISERROR(SEARCH("Other",K1)))</formula>
    </cfRule>
    <cfRule type="containsText" dxfId="356" priority="18" operator="containsText" text="Incomplete">
      <formula>NOT(ISERROR(SEARCH("Incomplete",K1)))</formula>
    </cfRule>
    <cfRule type="containsText" dxfId="355" priority="19" operator="containsText" text="Untraceable">
      <formula>NOT(ISERROR(SEARCH("Untraceable",K1)))</formula>
    </cfRule>
    <cfRule type="containsText" dxfId="354" priority="20" operator="containsText" text="Completed">
      <formula>NOT(ISERROR(SEARCH("Completed",K1)))</formula>
    </cfRule>
  </conditionalFormatting>
  <conditionalFormatting sqref="K1:M1 K138:M1048576 O1:O1048576 K2:L137">
    <cfRule type="containsText" dxfId="353" priority="21" operator="containsText" text="In Progress">
      <formula>NOT(ISERROR(SEARCH("In Progress",K1)))</formula>
    </cfRule>
  </conditionalFormatting>
  <conditionalFormatting sqref="O1:O1048576">
    <cfRule type="containsText" dxfId="352" priority="14" operator="containsText" text="No">
      <formula>NOT(ISERROR(SEARCH("No",O1)))</formula>
    </cfRule>
    <cfRule type="containsText" dxfId="351" priority="15" operator="containsText" text="Yes">
      <formula>NOT(ISERROR(SEARCH("Yes",O1)))</formula>
    </cfRule>
  </conditionalFormatting>
  <conditionalFormatting sqref="J1:J1048576">
    <cfRule type="containsText" dxfId="350" priority="11" operator="containsText" text="Needs to be">
      <formula>NOT(ISERROR(SEARCH("Needs to be",J1)))</formula>
    </cfRule>
  </conditionalFormatting>
  <conditionalFormatting sqref="I1:I18 I20:I1048576">
    <cfRule type="containsText" dxfId="349" priority="10" operator="containsText" text="Please Enter Tracing Time">
      <formula>NOT(ISERROR(SEARCH("Please Enter Tracing Time",I1)))</formula>
    </cfRule>
  </conditionalFormatting>
  <conditionalFormatting sqref="M2:M137">
    <cfRule type="containsText" dxfId="348" priority="2" operator="containsText" text="HOLD">
      <formula>NOT(ISERROR(SEARCH("HOLD",M2)))</formula>
    </cfRule>
    <cfRule type="containsText" dxfId="347" priority="9" operator="containsText" text="Ignore">
      <formula>NOT(ISERROR(SEARCH("Ignore",M2)))</formula>
    </cfRule>
  </conditionalFormatting>
  <conditionalFormatting sqref="M2:M137">
    <cfRule type="containsText" dxfId="346" priority="1" operator="containsText" text="Waiting">
      <formula>NOT(ISERROR(SEARCH("Waiting",M2)))</formula>
    </cfRule>
    <cfRule type="containsText" dxfId="345" priority="3" operator="containsText" text="Review">
      <formula>NOT(ISERROR(SEARCH("Review",M2)))</formula>
    </cfRule>
    <cfRule type="containsText" dxfId="344" priority="4" operator="containsText" text="Other">
      <formula>NOT(ISERROR(SEARCH("Other",M2)))</formula>
    </cfRule>
    <cfRule type="containsText" dxfId="343" priority="5" operator="containsText" text="Incomplete">
      <formula>NOT(ISERROR(SEARCH("Incomplete",M2)))</formula>
    </cfRule>
    <cfRule type="containsText" dxfId="342" priority="6" operator="containsText" text="Untraceable">
      <formula>NOT(ISERROR(SEARCH("Untraceable",M2)))</formula>
    </cfRule>
    <cfRule type="containsText" dxfId="341" priority="7" operator="containsText" text="Completed">
      <formula>NOT(ISERROR(SEARCH("Completed",M2)))</formula>
    </cfRule>
  </conditionalFormatting>
  <conditionalFormatting sqref="M2:M137">
    <cfRule type="containsText" dxfId="340" priority="8" operator="containsText" text="In Progress">
      <formula>NOT(ISERROR(SEARCH("In Progress",M2)))</formula>
    </cfRule>
  </conditionalFormatting>
  <dataValidations count="8">
    <dataValidation type="list" operator="equal" allowBlank="1" showInputMessage="1" showErrorMessage="1" sqref="D2:D80 D82:D137 E81" xr:uid="{00000000-0002-0000-1100-000000000000}">
      <formula1>"Amina,Bruno,Cameron,Daniel,Gina,Mashtura,Monet,Perry,???"</formula1>
    </dataValidation>
    <dataValidation type="list" allowBlank="1" showInputMessage="1" sqref="O2:O137" xr:uid="{00000000-0002-0000-1100-000001000000}">
      <formula1>"Yes, No, In Progress"</formula1>
    </dataValidation>
    <dataValidation type="list" allowBlank="1" showInputMessage="1" sqref="G2:G137" xr:uid="{00000000-0002-0000-1100-000002000000}">
      <formula1>"Ø"</formula1>
    </dataValidation>
    <dataValidation type="list" allowBlank="1" showInputMessage="1" showErrorMessage="1" sqref="M2:M137" xr:uid="{00000000-0002-0000-1100-000003000000}">
      <formula1>"In Progress, Completed, Untraceable, Review, Ignore"</formula1>
    </dataValidation>
    <dataValidation type="list" operator="equal" allowBlank="1" showInputMessage="1" sqref="H2:H137 I19" xr:uid="{00000000-0002-0000-1100-000004000000}">
      <formula1>"Ø"</formula1>
    </dataValidation>
    <dataValidation type="list" operator="equal" allowBlank="1" showInputMessage="1" showErrorMessage="1" sqref="E2:E137" xr:uid="{00000000-0002-0000-1100-000005000000}">
      <formula1>"Manual,Assisted Manual, De-Novo Merge, Assisted Merge"</formula1>
    </dataValidation>
    <dataValidation type="list" allowBlank="1" showInputMessage="1" showErrorMessage="1" sqref="K2:L137" xr:uid="{00000000-0002-0000-1100-000006000000}">
      <formula1>"In Progress, Completed, Untraceable, Incomplete, Other, Review"</formula1>
    </dataValidation>
    <dataValidation type="list" allowBlank="1" showInputMessage="1" sqref="J2:J137" xr:uid="{00000000-0002-0000-1100-000007000000}">
      <formula1>"Ø, Split"</formula1>
    </dataValidation>
  </dataValidations>
  <pageMargins left="0.7" right="0.7" top="0.75" bottom="0.75" header="0.3" footer="0.3"/>
  <pageSetup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29"/>
  <sheetViews>
    <sheetView topLeftCell="A106" zoomScale="90" zoomScaleNormal="90" workbookViewId="0" xr3:uid="{CF366857-BBDD-5199-9BC9-FF52903B0715}">
      <selection activeCell="A36" sqref="A36:XFD36"/>
    </sheetView>
  </sheetViews>
  <sheetFormatPr defaultRowHeight="1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5" customWidth="1"/>
    <col min="9" max="9" width="17.5703125" style="65" customWidth="1"/>
    <col min="10" max="10" width="19.7109375" customWidth="1"/>
    <col min="11" max="11" width="22.85546875" customWidth="1"/>
    <col min="12" max="12" width="18.28515625" customWidth="1"/>
    <col min="13" max="13" width="14.28515625" customWidth="1"/>
    <col min="14" max="14" width="83.85546875" customWidth="1"/>
    <col min="15" max="16" width="14.5703125" style="1" customWidth="1"/>
  </cols>
  <sheetData>
    <row r="1" spans="1:16">
      <c r="A1" s="48" t="s">
        <v>6</v>
      </c>
      <c r="B1" s="48" t="s">
        <v>7</v>
      </c>
      <c r="C1" s="48" t="s">
        <v>8</v>
      </c>
      <c r="D1" s="49" t="s">
        <v>9</v>
      </c>
      <c r="E1" s="49" t="s">
        <v>10</v>
      </c>
      <c r="F1" s="49" t="s">
        <v>11</v>
      </c>
      <c r="G1" s="49" t="s">
        <v>12</v>
      </c>
      <c r="H1" s="49" t="s">
        <v>13</v>
      </c>
      <c r="I1" s="49" t="s">
        <v>2408</v>
      </c>
      <c r="J1" s="48" t="s">
        <v>14</v>
      </c>
      <c r="K1" s="48" t="s">
        <v>15</v>
      </c>
      <c r="L1" s="48" t="s">
        <v>16</v>
      </c>
      <c r="M1" s="48" t="s">
        <v>17</v>
      </c>
      <c r="N1" s="10" t="s">
        <v>18</v>
      </c>
      <c r="O1" s="9" t="s">
        <v>19</v>
      </c>
      <c r="P1" s="9" t="s">
        <v>20</v>
      </c>
    </row>
    <row r="2" spans="1:16">
      <c r="A2" s="112" t="s">
        <v>2883</v>
      </c>
      <c r="B2" s="109" t="s">
        <v>2884</v>
      </c>
      <c r="C2" s="107" t="s">
        <v>1429</v>
      </c>
      <c r="D2" s="81" t="s">
        <v>161</v>
      </c>
      <c r="E2" s="81" t="s">
        <v>1442</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2017-09-25_G-001_SA_BD</v>
      </c>
      <c r="G2" s="85">
        <v>43053</v>
      </c>
      <c r="H2" s="85">
        <v>43053</v>
      </c>
      <c r="I2" s="69" t="s">
        <v>2885</v>
      </c>
      <c r="J2" s="106">
        <v>43077</v>
      </c>
      <c r="K2" s="81" t="str">
        <f>IF(AND(NOT(OR(G2="",G2="Ø")),H2=""),"In Progress",IF(AND(NOT(OR(H2="Ø",H2="")),NOT(OR(G2="Ø",G2=""))),"Completed",IF(AND(NOT(A2=""),NOT(OR(D2="",D2="???")),G2=""),"Waiting",IF(D2="???","Waiting",""))))</f>
        <v>Completed</v>
      </c>
      <c r="L2" s="107"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07" t="s">
        <v>0</v>
      </c>
      <c r="N2" s="50"/>
      <c r="O2" s="111" t="s">
        <v>25</v>
      </c>
      <c r="P2" s="107" t="s">
        <v>2886</v>
      </c>
    </row>
    <row r="3" spans="1:16">
      <c r="A3" s="107"/>
      <c r="B3" s="107"/>
      <c r="C3" s="107"/>
      <c r="D3" s="81" t="s">
        <v>187</v>
      </c>
      <c r="E3" s="81" t="s">
        <v>1731</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2017-09-25_G-001_MW</v>
      </c>
      <c r="G3" s="85">
        <v>43060</v>
      </c>
      <c r="H3" s="85">
        <v>43060</v>
      </c>
      <c r="I3" s="69" t="s">
        <v>2887</v>
      </c>
      <c r="J3" s="107"/>
      <c r="K3" s="81" t="str">
        <f>IF(AND(NOT(OR(G3="",G3="Ø")),H3=""),"In Progress",IF(AND(NOT(OR(H3="Ø",H3="")),NOT(OR(G3="Ø",G3=""))),"Completed",IF(AND(NOT(A2=""),NOT(OR(D3="",D3="???")),G3=""),"Waiting",IF(D3="???","Waiting",""))))</f>
        <v>Completed</v>
      </c>
      <c r="L3" s="107"/>
      <c r="M3" s="107"/>
      <c r="N3" s="51"/>
      <c r="O3" s="111"/>
      <c r="P3" s="107"/>
    </row>
    <row r="4" spans="1:16">
      <c r="A4" s="112" t="s">
        <v>2888</v>
      </c>
      <c r="B4" s="107" t="s">
        <v>2889</v>
      </c>
      <c r="C4" s="107" t="s">
        <v>1001</v>
      </c>
      <c r="D4" s="81" t="s">
        <v>161</v>
      </c>
      <c r="E4" s="81" t="s">
        <v>1442</v>
      </c>
      <c r="F4" s="7" t="str">
        <f t="shared" ref="F4" si="0">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2017-09-25_G-002_SA_BD</v>
      </c>
      <c r="G4" s="85">
        <v>43053</v>
      </c>
      <c r="H4" s="85" t="s">
        <v>51</v>
      </c>
      <c r="I4" s="69" t="s">
        <v>2827</v>
      </c>
      <c r="J4" s="107" t="s">
        <v>51</v>
      </c>
      <c r="K4" s="81" t="s">
        <v>4</v>
      </c>
      <c r="L4" s="107" t="s">
        <v>1</v>
      </c>
      <c r="M4" s="107" t="str">
        <f>IF(OR(L4="Untraceable",L4="Incomplete"),"Ignore",IF(L4="Completed","Waiting",IF(OR(L4="Waiting",L4="In Progress",L4="Review",L4="Other"),"HOLD","")))</f>
        <v>Ignore</v>
      </c>
      <c r="N4" s="4" t="s">
        <v>2890</v>
      </c>
      <c r="O4" s="111" t="str">
        <f t="shared" ref="O4" si="1">IF(OR(L4="Untraceable",L4="Incomplete"),"No",IF(L4="Completed","In Progress",""))</f>
        <v>No</v>
      </c>
      <c r="P4" s="107"/>
    </row>
    <row r="5" spans="1:16">
      <c r="A5" s="107"/>
      <c r="B5" s="107"/>
      <c r="C5" s="107"/>
      <c r="D5" s="81" t="s">
        <v>113</v>
      </c>
      <c r="E5" s="81" t="s">
        <v>24</v>
      </c>
      <c r="F5" s="7" t="str">
        <f t="shared" ref="F5" si="2">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2017-09-25_G-002_DR</v>
      </c>
      <c r="G5" s="85">
        <v>43081</v>
      </c>
      <c r="H5" s="85" t="s">
        <v>51</v>
      </c>
      <c r="I5" s="69" t="str">
        <f t="shared" ref="I5:I59" si="3">IF(H5="Ø","Ø",IF(NOT(OR(H5="Ø",H5="")),"Enter Tracing Time",""))</f>
        <v>Ø</v>
      </c>
      <c r="J5" s="107"/>
      <c r="K5" s="81" t="s">
        <v>1</v>
      </c>
      <c r="L5" s="107"/>
      <c r="M5" s="107"/>
      <c r="N5" s="4" t="s">
        <v>2891</v>
      </c>
      <c r="O5" s="111"/>
      <c r="P5" s="107"/>
    </row>
    <row r="6" spans="1:16">
      <c r="A6" s="112" t="s">
        <v>2892</v>
      </c>
      <c r="B6" s="107" t="s">
        <v>2893</v>
      </c>
      <c r="C6" s="107" t="s">
        <v>1429</v>
      </c>
      <c r="D6" s="81" t="s">
        <v>161</v>
      </c>
      <c r="E6" s="81" t="s">
        <v>1442</v>
      </c>
      <c r="F6" s="7" t="str">
        <f t="shared" ref="F6" si="4">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2017-09-25_G-003_SA_BD</v>
      </c>
      <c r="G6" s="85">
        <v>43053</v>
      </c>
      <c r="H6" s="85">
        <v>43053</v>
      </c>
      <c r="I6" s="69" t="s">
        <v>2792</v>
      </c>
      <c r="J6" s="106">
        <v>43082</v>
      </c>
      <c r="K6" s="81" t="str">
        <f>IF(AND(NOT(OR(G6="",G6="Ø")),H6=""),"In Progress",IF(AND(NOT(OR(H6="Ø",H6="")),NOT(OR(G6="Ø",G6=""))),"Completed",IF(AND(NOT(A6=""),NOT(OR(D6="",D6="???")),G6=""),"Waiting",IF(D6="???","Waiting",""))))</f>
        <v>Completed</v>
      </c>
      <c r="L6" s="107" t="str">
        <f t="shared" ref="L6" si="5">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07" t="s">
        <v>0</v>
      </c>
      <c r="N6" s="4" t="s">
        <v>2894</v>
      </c>
      <c r="O6" s="111" t="s">
        <v>25</v>
      </c>
      <c r="P6" s="107" t="s">
        <v>2895</v>
      </c>
    </row>
    <row r="7" spans="1:16">
      <c r="A7" s="107"/>
      <c r="B7" s="107"/>
      <c r="C7" s="107"/>
      <c r="D7" s="81" t="s">
        <v>113</v>
      </c>
      <c r="E7" s="81" t="s">
        <v>1731</v>
      </c>
      <c r="F7" s="7" t="str">
        <f t="shared" ref="F7" si="6">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2017-09-25_G-003_DR</v>
      </c>
      <c r="G7" s="85">
        <v>43067</v>
      </c>
      <c r="H7" s="85">
        <v>43067</v>
      </c>
      <c r="I7" s="69" t="s">
        <v>2725</v>
      </c>
      <c r="J7" s="107"/>
      <c r="K7" s="81" t="str">
        <f>IF(AND(NOT(OR(G7="",G7="Ø")),H7=""),"In Progress",IF(AND(NOT(OR(H7="Ø",H7="")),NOT(OR(G7="Ø",G7=""))),"Completed",IF(AND(NOT(A6=""),NOT(OR(D7="",D7="???")),G7=""),"Waiting",IF(D7="???","Waiting",""))))</f>
        <v>Completed</v>
      </c>
      <c r="L7" s="107"/>
      <c r="M7" s="107"/>
      <c r="N7" s="4"/>
      <c r="O7" s="111"/>
      <c r="P7" s="107"/>
    </row>
    <row r="8" spans="1:16">
      <c r="A8" s="112" t="s">
        <v>2896</v>
      </c>
      <c r="B8" s="107" t="s">
        <v>2897</v>
      </c>
      <c r="C8" s="107" t="s">
        <v>1429</v>
      </c>
      <c r="D8" s="81" t="s">
        <v>161</v>
      </c>
      <c r="E8" s="81" t="s">
        <v>1442</v>
      </c>
      <c r="F8" s="7" t="str">
        <f t="shared" ref="F8" si="7">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2017-09-25_G-004_SA_BD</v>
      </c>
      <c r="G8" s="85">
        <v>43053</v>
      </c>
      <c r="H8" s="85">
        <v>43054</v>
      </c>
      <c r="I8" s="69" t="s">
        <v>2670</v>
      </c>
      <c r="J8" s="106">
        <v>43077</v>
      </c>
      <c r="K8" s="81" t="str">
        <f>IF(AND(NOT(OR(G8="",G8="Ø")),H8=""),"In Progress",IF(AND(NOT(OR(H8="Ø",H8="")),NOT(OR(G8="Ø",G8=""))),"Completed",IF(AND(NOT(A8=""),NOT(OR(D8="",D8="???")),G8=""),"Waiting",IF(D8="???","Waiting",""))))</f>
        <v>Completed</v>
      </c>
      <c r="L8" s="107" t="str">
        <f t="shared" ref="L8" si="8">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07" t="s">
        <v>0</v>
      </c>
      <c r="N8" s="4" t="s">
        <v>2898</v>
      </c>
      <c r="O8" s="111" t="s">
        <v>25</v>
      </c>
      <c r="P8" s="107" t="s">
        <v>2899</v>
      </c>
    </row>
    <row r="9" spans="1:16">
      <c r="A9" s="107"/>
      <c r="B9" s="107"/>
      <c r="C9" s="107"/>
      <c r="D9" s="81" t="s">
        <v>187</v>
      </c>
      <c r="E9" s="81" t="s">
        <v>1731</v>
      </c>
      <c r="F9" s="7" t="str">
        <f t="shared" ref="F9" si="9">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2017-09-25_G-004_MW</v>
      </c>
      <c r="G9" s="85">
        <v>43059</v>
      </c>
      <c r="H9" s="85">
        <v>43059</v>
      </c>
      <c r="I9" s="69" t="s">
        <v>2900</v>
      </c>
      <c r="J9" s="107"/>
      <c r="K9" s="81" t="str">
        <f>IF(AND(NOT(OR(G9="",G9="Ø")),H9=""),"In Progress",IF(AND(NOT(OR(H9="Ø",H9="")),NOT(OR(G9="Ø",G9=""))),"Completed",IF(AND(NOT(A8=""),NOT(OR(D9="",D9="???")),G9=""),"Waiting",IF(D9="???","Waiting",""))))</f>
        <v>Completed</v>
      </c>
      <c r="L9" s="107"/>
      <c r="M9" s="107"/>
      <c r="N9" s="4"/>
      <c r="O9" s="111"/>
      <c r="P9" s="107"/>
    </row>
    <row r="10" spans="1:16">
      <c r="A10" s="112" t="s">
        <v>2901</v>
      </c>
      <c r="B10" s="107" t="s">
        <v>2902</v>
      </c>
      <c r="C10" s="107" t="s">
        <v>1429</v>
      </c>
      <c r="D10" s="81" t="s">
        <v>161</v>
      </c>
      <c r="E10" s="81" t="s">
        <v>1442</v>
      </c>
      <c r="F10" s="7" t="str">
        <f t="shared" ref="F10" si="10">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2017-09-25_G-005_SA_BD</v>
      </c>
      <c r="G10" s="85">
        <v>43054</v>
      </c>
      <c r="H10" s="85">
        <v>43054</v>
      </c>
      <c r="I10" s="69" t="s">
        <v>2809</v>
      </c>
      <c r="J10" s="106">
        <v>43082</v>
      </c>
      <c r="K10" s="81" t="str">
        <f>IF(AND(NOT(OR(G10="",G10="Ø")),H10=""),"In Progress",IF(AND(NOT(OR(H10="Ø",H10="")),NOT(OR(G10="Ø",G10=""))),"Completed",IF(AND(NOT(A10=""),NOT(OR(D10="",D10="???")),G10=""),"Waiting",IF(D10="???","Waiting",""))))</f>
        <v>Completed</v>
      </c>
      <c r="L10" s="107" t="str">
        <f t="shared" ref="L10" si="11">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07" t="s">
        <v>0</v>
      </c>
      <c r="N10" s="4"/>
      <c r="O10" s="111" t="s">
        <v>25</v>
      </c>
      <c r="P10" s="107" t="s">
        <v>2903</v>
      </c>
    </row>
    <row r="11" spans="1:16">
      <c r="A11" s="107"/>
      <c r="B11" s="107"/>
      <c r="C11" s="107"/>
      <c r="D11" s="81" t="s">
        <v>113</v>
      </c>
      <c r="E11" s="81" t="s">
        <v>1731</v>
      </c>
      <c r="F11" s="7" t="str">
        <f t="shared" ref="F11" si="12">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2017-09-25_G-005_DR</v>
      </c>
      <c r="G11" s="85">
        <v>43068</v>
      </c>
      <c r="H11" s="85">
        <v>43068</v>
      </c>
      <c r="I11" s="69" t="s">
        <v>2904</v>
      </c>
      <c r="J11" s="107"/>
      <c r="K11" s="81" t="str">
        <f>IF(AND(NOT(OR(G11="",G11="Ø")),H11=""),"In Progress",IF(AND(NOT(OR(H11="Ø",H11="")),NOT(OR(G11="Ø",G11=""))),"Completed",IF(AND(NOT(A10=""),NOT(OR(D11="",D11="???")),G11=""),"Waiting",IF(D11="???","Waiting",""))))</f>
        <v>Completed</v>
      </c>
      <c r="L11" s="107"/>
      <c r="M11" s="107"/>
      <c r="N11" s="4"/>
      <c r="O11" s="111"/>
      <c r="P11" s="107"/>
    </row>
    <row r="12" spans="1:16">
      <c r="A12" s="112" t="s">
        <v>2905</v>
      </c>
      <c r="B12" s="107" t="s">
        <v>2906</v>
      </c>
      <c r="C12" s="107" t="s">
        <v>1429</v>
      </c>
      <c r="D12" s="81" t="s">
        <v>161</v>
      </c>
      <c r="E12" s="81" t="s">
        <v>1442</v>
      </c>
      <c r="F12" s="7" t="str">
        <f t="shared" ref="F12" si="13">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2017-09-25_G-006_SA_BD</v>
      </c>
      <c r="G12" s="85">
        <v>43054</v>
      </c>
      <c r="H12" s="85">
        <v>43068</v>
      </c>
      <c r="I12" s="70" t="s">
        <v>2887</v>
      </c>
      <c r="J12" s="106">
        <v>43088</v>
      </c>
      <c r="K12" s="81" t="s">
        <v>0</v>
      </c>
      <c r="L12" s="107" t="str">
        <f t="shared" ref="L12" si="14">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07" t="s">
        <v>0</v>
      </c>
      <c r="N12" s="4" t="s">
        <v>2907</v>
      </c>
      <c r="O12" s="111" t="s">
        <v>25</v>
      </c>
      <c r="P12" s="107" t="s">
        <v>2908</v>
      </c>
    </row>
    <row r="13" spans="1:16">
      <c r="A13" s="107"/>
      <c r="B13" s="107"/>
      <c r="C13" s="107"/>
      <c r="D13" s="81" t="s">
        <v>187</v>
      </c>
      <c r="E13" s="81" t="s">
        <v>24</v>
      </c>
      <c r="F13" s="7" t="str">
        <f t="shared" ref="F13" si="15">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2017-09-25_G-006_MW</v>
      </c>
      <c r="G13" s="85">
        <v>43080</v>
      </c>
      <c r="H13" s="85">
        <v>43080</v>
      </c>
      <c r="I13" s="69" t="s">
        <v>2900</v>
      </c>
      <c r="J13" s="107"/>
      <c r="K13" s="81" t="str">
        <f>IF(AND(NOT(OR(G13="",G13="Ø")),H13=""),"In Progress",IF(AND(NOT(OR(H13="Ø",H13="")),NOT(OR(G13="Ø",G13=""))),"Completed",IF(AND(NOT(A12=""),NOT(OR(D13="",D13="???")),G13=""),"Waiting",IF(D13="???","Waiting",""))))</f>
        <v>Completed</v>
      </c>
      <c r="L13" s="107"/>
      <c r="M13" s="107"/>
      <c r="N13" s="4" t="s">
        <v>2909</v>
      </c>
      <c r="O13" s="111"/>
      <c r="P13" s="107"/>
    </row>
    <row r="14" spans="1:16">
      <c r="A14" s="112" t="s">
        <v>2910</v>
      </c>
      <c r="B14" s="107" t="s">
        <v>2911</v>
      </c>
      <c r="C14" s="107" t="s">
        <v>1429</v>
      </c>
      <c r="D14" s="81" t="s">
        <v>161</v>
      </c>
      <c r="E14" s="81" t="s">
        <v>1442</v>
      </c>
      <c r="F14" s="7" t="str">
        <f t="shared" ref="F14" si="16">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2017-09-25_G-007_SA_BD</v>
      </c>
      <c r="G14" s="85">
        <v>43054</v>
      </c>
      <c r="H14" s="85">
        <v>43054</v>
      </c>
      <c r="I14" s="70" t="s">
        <v>2670</v>
      </c>
      <c r="J14" s="106">
        <v>43077</v>
      </c>
      <c r="K14" s="81" t="str">
        <f>IF(AND(NOT(OR(G14="",G14="Ø")),H14=""),"In Progress",IF(AND(NOT(OR(H14="Ø",H14="")),NOT(OR(G14="Ø",G14=""))),"Completed",IF(AND(NOT(A14=""),NOT(OR(D14="",D14="???")),G14=""),"Waiting",IF(D14="???","Waiting",""))))</f>
        <v>Completed</v>
      </c>
      <c r="L14" s="107" t="str">
        <f t="shared" ref="L14" si="17">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Completed</v>
      </c>
      <c r="M14" s="107" t="s">
        <v>0</v>
      </c>
      <c r="N14" s="4" t="s">
        <v>2912</v>
      </c>
      <c r="O14" s="111" t="s">
        <v>25</v>
      </c>
      <c r="P14" s="107" t="s">
        <v>2913</v>
      </c>
    </row>
    <row r="15" spans="1:16">
      <c r="A15" s="107"/>
      <c r="B15" s="107"/>
      <c r="C15" s="107"/>
      <c r="D15" s="81" t="s">
        <v>187</v>
      </c>
      <c r="E15" s="81" t="s">
        <v>1731</v>
      </c>
      <c r="F15" s="7" t="str">
        <f t="shared" ref="F15" si="18">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2017-09-25_G-007_MW</v>
      </c>
      <c r="G15" s="85">
        <v>43056</v>
      </c>
      <c r="H15" s="85">
        <v>43056</v>
      </c>
      <c r="I15" s="69" t="s">
        <v>2900</v>
      </c>
      <c r="J15" s="107"/>
      <c r="K15" s="81" t="str">
        <f>IF(AND(NOT(OR(G15="",G15="Ø")),H15=""),"In Progress",IF(AND(NOT(OR(H15="Ø",H15="")),NOT(OR(G15="Ø",G15=""))),"Completed",IF(AND(NOT(A14=""),NOT(OR(D15="",D15="???")),G15=""),"Waiting",IF(D15="???","Waiting",""))))</f>
        <v>Completed</v>
      </c>
      <c r="L15" s="107"/>
      <c r="M15" s="107"/>
      <c r="N15" s="4"/>
      <c r="O15" s="111"/>
      <c r="P15" s="107"/>
    </row>
    <row r="16" spans="1:16">
      <c r="A16" s="112" t="s">
        <v>2914</v>
      </c>
      <c r="B16" s="107" t="s">
        <v>2915</v>
      </c>
      <c r="C16" s="107" t="s">
        <v>1429</v>
      </c>
      <c r="D16" s="81" t="s">
        <v>161</v>
      </c>
      <c r="E16" s="81" t="s">
        <v>1442</v>
      </c>
      <c r="F16" s="7" t="str">
        <f t="shared" ref="F16" si="19">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2017-09-25_G-008_SA_BD</v>
      </c>
      <c r="G16" s="85">
        <v>43054</v>
      </c>
      <c r="H16" s="85">
        <v>43055</v>
      </c>
      <c r="I16" s="69" t="s">
        <v>2916</v>
      </c>
      <c r="J16" s="106">
        <v>43077</v>
      </c>
      <c r="K16" s="81" t="str">
        <f>IF(AND(NOT(OR(G16="",G16="Ø")),H16=""),"In Progress",IF(AND(NOT(OR(H16="Ø",H16="")),NOT(OR(G16="Ø",G16=""))),"Completed",IF(AND(NOT(A16=""),NOT(OR(D16="",D16="???")),G16=""),"Waiting",IF(D16="???","Waiting",""))))</f>
        <v>Completed</v>
      </c>
      <c r="L16" s="107" t="str">
        <f t="shared" ref="L16" si="20">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Completed</v>
      </c>
      <c r="M16" s="107" t="s">
        <v>0</v>
      </c>
      <c r="N16" s="4" t="s">
        <v>2917</v>
      </c>
      <c r="O16" s="111" t="s">
        <v>25</v>
      </c>
      <c r="P16" s="107" t="s">
        <v>2918</v>
      </c>
    </row>
    <row r="17" spans="1:16">
      <c r="A17" s="107"/>
      <c r="B17" s="107"/>
      <c r="C17" s="107"/>
      <c r="D17" s="81" t="s">
        <v>187</v>
      </c>
      <c r="E17" s="81" t="s">
        <v>1731</v>
      </c>
      <c r="F17" s="7" t="str">
        <f t="shared" ref="F17" si="21">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2017-09-25_G-008_MW</v>
      </c>
      <c r="G17" s="85">
        <v>43060</v>
      </c>
      <c r="H17" s="85">
        <v>43060</v>
      </c>
      <c r="I17" s="69" t="s">
        <v>2919</v>
      </c>
      <c r="J17" s="107"/>
      <c r="K17" s="81" t="str">
        <f>IF(AND(NOT(OR(G17="",G17="Ø")),H17=""),"In Progress",IF(AND(NOT(OR(H17="Ø",H17="")),NOT(OR(G17="Ø",G17=""))),"Completed",IF(AND(NOT(A16=""),NOT(OR(D17="",D17="???")),G17=""),"Waiting",IF(D17="???","Waiting",""))))</f>
        <v>Completed</v>
      </c>
      <c r="L17" s="107"/>
      <c r="M17" s="107"/>
      <c r="N17" s="4"/>
      <c r="O17" s="111"/>
      <c r="P17" s="107"/>
    </row>
    <row r="18" spans="1:16">
      <c r="A18" s="112" t="s">
        <v>2920</v>
      </c>
      <c r="B18" s="107" t="s">
        <v>2921</v>
      </c>
      <c r="C18" s="107" t="s">
        <v>1429</v>
      </c>
      <c r="D18" s="81" t="s">
        <v>161</v>
      </c>
      <c r="E18" s="81" t="s">
        <v>1442</v>
      </c>
      <c r="F18" s="7" t="str">
        <f t="shared" ref="F18" si="22">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2017-09-25_G-009_SA_BD</v>
      </c>
      <c r="G18" s="85">
        <v>43055</v>
      </c>
      <c r="H18" s="85">
        <v>43055</v>
      </c>
      <c r="I18" s="70" t="s">
        <v>2484</v>
      </c>
      <c r="J18" s="106">
        <v>43077</v>
      </c>
      <c r="K18" s="81" t="str">
        <f>IF(AND(NOT(OR(G18="",G18="Ø")),H18=""),"In Progress",IF(AND(NOT(OR(H18="Ø",H18="")),NOT(OR(G18="Ø",G18=""))),"Completed",IF(AND(NOT(A18=""),NOT(OR(D18="",D18="???")),G18=""),"Waiting",IF(D18="???","Waiting",""))))</f>
        <v>Completed</v>
      </c>
      <c r="L18" s="107" t="s">
        <v>0</v>
      </c>
      <c r="M18" s="107" t="s">
        <v>0</v>
      </c>
      <c r="N18" s="4"/>
      <c r="O18" s="111" t="s">
        <v>25</v>
      </c>
      <c r="P18" s="107" t="s">
        <v>2922</v>
      </c>
    </row>
    <row r="19" spans="1:16">
      <c r="A19" s="107"/>
      <c r="B19" s="107"/>
      <c r="C19" s="107"/>
      <c r="D19" s="81" t="s">
        <v>187</v>
      </c>
      <c r="E19" s="81" t="s">
        <v>1731</v>
      </c>
      <c r="F19" s="7" t="str">
        <f t="shared" ref="F19" si="23">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2017-09-25_G-009_MW</v>
      </c>
      <c r="G19" s="85">
        <v>43059</v>
      </c>
      <c r="H19" s="85">
        <v>43059</v>
      </c>
      <c r="I19" s="69" t="s">
        <v>2885</v>
      </c>
      <c r="J19" s="107"/>
      <c r="K19" s="81" t="str">
        <f>IF(AND(NOT(OR(G19="",G19="Ø")),H19=""),"In Progress",IF(AND(NOT(OR(H19="Ø",H19="")),NOT(OR(G19="Ø",G19=""))),"Completed",IF(AND(NOT(A18=""),NOT(OR(D19="",D19="???")),G19=""),"Waiting",IF(D19="???","Waiting",""))))</f>
        <v>Completed</v>
      </c>
      <c r="L19" s="107"/>
      <c r="M19" s="107"/>
      <c r="N19" s="4"/>
      <c r="O19" s="111"/>
      <c r="P19" s="107"/>
    </row>
    <row r="20" spans="1:16">
      <c r="A20" s="112" t="s">
        <v>2923</v>
      </c>
      <c r="B20" s="107" t="s">
        <v>2924</v>
      </c>
      <c r="C20" s="107" t="s">
        <v>1429</v>
      </c>
      <c r="D20" s="81" t="s">
        <v>161</v>
      </c>
      <c r="E20" s="81" t="s">
        <v>1442</v>
      </c>
      <c r="F20" s="7" t="str">
        <f t="shared" ref="F20" si="24">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2017-09-25_G-010_SA_BD</v>
      </c>
      <c r="G20" s="85">
        <v>43055</v>
      </c>
      <c r="H20" s="85">
        <v>43056</v>
      </c>
      <c r="I20" s="69" t="s">
        <v>2925</v>
      </c>
      <c r="J20" s="106">
        <v>43077</v>
      </c>
      <c r="K20" s="81" t="str">
        <f>IF(AND(NOT(OR(G20="",G20="Ø")),H20=""),"In Progress",IF(AND(NOT(OR(H20="Ø",H20="")),NOT(OR(G20="Ø",G20=""))),"Completed",IF(AND(NOT(A20=""),NOT(OR(D20="",D20="???")),G20=""),"Waiting",IF(D20="???","Waiting",""))))</f>
        <v>Completed</v>
      </c>
      <c r="L20" s="107" t="str">
        <f t="shared" ref="L20" si="25">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07" t="s">
        <v>0</v>
      </c>
      <c r="N20" s="4"/>
      <c r="O20" s="111" t="s">
        <v>25</v>
      </c>
      <c r="P20" s="107" t="s">
        <v>2926</v>
      </c>
    </row>
    <row r="21" spans="1:16">
      <c r="A21" s="107"/>
      <c r="B21" s="107"/>
      <c r="C21" s="107"/>
      <c r="D21" s="81" t="s">
        <v>187</v>
      </c>
      <c r="E21" s="81" t="s">
        <v>1731</v>
      </c>
      <c r="F21" s="7" t="str">
        <f t="shared" ref="F21" si="26">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2017-09-25_G-010_MW</v>
      </c>
      <c r="G21" s="85">
        <v>43059</v>
      </c>
      <c r="H21" s="85">
        <v>43059</v>
      </c>
      <c r="I21" s="69" t="s">
        <v>2927</v>
      </c>
      <c r="J21" s="107"/>
      <c r="K21" s="81" t="str">
        <f>IF(AND(NOT(OR(G21="",G21="Ø")),H21=""),"In Progress",IF(AND(NOT(OR(H21="Ø",H21="")),NOT(OR(G21="Ø",G21=""))),"Completed",IF(AND(NOT(A20=""),NOT(OR(D21="",D21="???")),G21=""),"Waiting",IF(D21="???","Waiting",""))))</f>
        <v>Completed</v>
      </c>
      <c r="L21" s="107"/>
      <c r="M21" s="107"/>
      <c r="N21" s="4"/>
      <c r="O21" s="111"/>
      <c r="P21" s="107"/>
    </row>
    <row r="22" spans="1:16">
      <c r="A22" s="112" t="s">
        <v>2928</v>
      </c>
      <c r="B22" s="107" t="s">
        <v>2929</v>
      </c>
      <c r="C22" s="107"/>
      <c r="D22" s="81" t="s">
        <v>113</v>
      </c>
      <c r="E22" s="81" t="s">
        <v>1442</v>
      </c>
      <c r="F22" s="7" t="str">
        <f t="shared" ref="F22" si="27">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2017-09-25_G-011_SA_DR</v>
      </c>
      <c r="G22" s="85">
        <v>43056</v>
      </c>
      <c r="H22" s="85">
        <v>43059</v>
      </c>
      <c r="I22" s="69" t="s">
        <v>2467</v>
      </c>
      <c r="J22" s="106">
        <v>43082</v>
      </c>
      <c r="K22" s="81" t="str">
        <f>IF(AND(NOT(OR(G22="",G22="Ø")),H22=""),"In Progress",IF(AND(NOT(OR(H22="Ø",H22="")),NOT(OR(G22="Ø",G22=""))),"Completed",IF(AND(NOT(A22=""),NOT(OR(D22="",D22="???")),G22=""),"Waiting",IF(D22="???","Waiting",""))))</f>
        <v>Completed</v>
      </c>
      <c r="L22" s="107" t="str">
        <f t="shared" ref="L22" si="28">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07" t="s">
        <v>0</v>
      </c>
      <c r="N22" s="4" t="s">
        <v>2930</v>
      </c>
      <c r="O22" s="111" t="s">
        <v>25</v>
      </c>
      <c r="P22" s="107" t="s">
        <v>2931</v>
      </c>
    </row>
    <row r="23" spans="1:16">
      <c r="A23" s="107"/>
      <c r="B23" s="107"/>
      <c r="C23" s="107"/>
      <c r="D23" s="81" t="s">
        <v>161</v>
      </c>
      <c r="E23" s="81" t="s">
        <v>1404</v>
      </c>
      <c r="F23" s="7" t="str">
        <f t="shared" ref="F23" si="29">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2017-09-25_G-011_SA_BD</v>
      </c>
      <c r="G23" s="85">
        <v>43081</v>
      </c>
      <c r="H23" s="85">
        <v>43082</v>
      </c>
      <c r="I23" s="69" t="s">
        <v>2725</v>
      </c>
      <c r="J23" s="107"/>
      <c r="K23" s="81" t="str">
        <f>IF(AND(NOT(OR(G23="",G23="Ø")),H23=""),"In Progress",IF(AND(NOT(OR(H23="Ø",H23="")),NOT(OR(G23="Ø",G23=""))),"Completed",IF(AND(NOT(A22=""),NOT(OR(D23="",D23="???")),G23=""),"Waiting",IF(D23="???","Waiting",""))))</f>
        <v>Completed</v>
      </c>
      <c r="L23" s="107"/>
      <c r="M23" s="107"/>
      <c r="N23" s="4" t="s">
        <v>2932</v>
      </c>
      <c r="O23" s="111"/>
      <c r="P23" s="107"/>
    </row>
    <row r="24" spans="1:16">
      <c r="A24" s="112" t="s">
        <v>2933</v>
      </c>
      <c r="B24" s="107" t="s">
        <v>2934</v>
      </c>
      <c r="C24" s="107" t="s">
        <v>1429</v>
      </c>
      <c r="D24" s="81" t="s">
        <v>161</v>
      </c>
      <c r="E24" s="81" t="s">
        <v>1442</v>
      </c>
      <c r="F24" s="7" t="str">
        <f t="shared" ref="F24" si="30">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2017-09-25_G-013_SA_BD</v>
      </c>
      <c r="G24" s="85">
        <v>43056</v>
      </c>
      <c r="H24" s="85">
        <v>43056</v>
      </c>
      <c r="I24" s="69" t="s">
        <v>2670</v>
      </c>
      <c r="J24" s="106">
        <v>43068</v>
      </c>
      <c r="K24" s="81" t="str">
        <f>IF(AND(NOT(OR(G24="",G24="Ø")),H24=""),"In Progress",IF(AND(NOT(OR(H24="Ø",H24="")),NOT(OR(G24="Ø",G24=""))),"Completed",IF(AND(NOT(A24=""),NOT(OR(D24="",D24="???")),G24=""),"Waiting",IF(D24="???","Waiting",""))))</f>
        <v>Completed</v>
      </c>
      <c r="L24" s="107" t="str">
        <f t="shared" ref="L24" si="31">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07" t="s">
        <v>0</v>
      </c>
      <c r="N24" s="4"/>
      <c r="O24" s="111" t="s">
        <v>25</v>
      </c>
      <c r="P24" s="107" t="s">
        <v>2935</v>
      </c>
    </row>
    <row r="25" spans="1:16">
      <c r="A25" s="107"/>
      <c r="B25" s="107"/>
      <c r="C25" s="107"/>
      <c r="D25" s="81" t="s">
        <v>27</v>
      </c>
      <c r="E25" s="81" t="s">
        <v>1731</v>
      </c>
      <c r="F25" s="7" t="str">
        <f t="shared" ref="F25" si="32">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2017-09-25_G-013_GB</v>
      </c>
      <c r="G25" s="85">
        <v>43068</v>
      </c>
      <c r="H25" s="85">
        <v>43068</v>
      </c>
      <c r="I25" s="69" t="s">
        <v>2919</v>
      </c>
      <c r="J25" s="107"/>
      <c r="K25" s="81" t="str">
        <f>IF(AND(NOT(OR(G25="",G25="Ø")),H25=""),"In Progress",IF(AND(NOT(OR(H25="Ø",H25="")),NOT(OR(G25="Ø",G25=""))),"Completed",IF(AND(NOT(A24=""),NOT(OR(D25="",D25="???")),G25=""),"Waiting",IF(D25="???","Waiting",""))))</f>
        <v>Completed</v>
      </c>
      <c r="L25" s="107"/>
      <c r="M25" s="107"/>
      <c r="N25" s="4"/>
      <c r="O25" s="111"/>
      <c r="P25" s="107"/>
    </row>
    <row r="26" spans="1:16">
      <c r="A26" s="112" t="s">
        <v>2936</v>
      </c>
      <c r="B26" s="107" t="s">
        <v>2937</v>
      </c>
      <c r="C26" s="107" t="s">
        <v>1429</v>
      </c>
      <c r="D26" s="81" t="s">
        <v>23</v>
      </c>
      <c r="E26" s="81" t="s">
        <v>1442</v>
      </c>
      <c r="F26" s="7" t="str">
        <f t="shared" ref="F26" si="33">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2017-09-25_G-014_SA_CA</v>
      </c>
      <c r="G26" s="85">
        <v>43056</v>
      </c>
      <c r="H26" s="85">
        <v>43056</v>
      </c>
      <c r="I26" s="69" t="s">
        <v>2938</v>
      </c>
      <c r="J26" s="106">
        <v>43077</v>
      </c>
      <c r="K26" s="81" t="str">
        <f>IF(AND(NOT(OR(G26="",G26="Ø")),H26=""),"In Progress",IF(AND(NOT(OR(H26="Ø",H26="")),NOT(OR(G26="Ø",G26=""))),"Completed",IF(AND(NOT(A26=""),NOT(OR(D26="",D26="???")),G26=""),"Waiting",IF(D26="???","Waiting",""))))</f>
        <v>Completed</v>
      </c>
      <c r="L26" s="107" t="str">
        <f t="shared" ref="L26" si="34">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07" t="s">
        <v>0</v>
      </c>
      <c r="N26" s="4"/>
      <c r="O26" s="111" t="s">
        <v>25</v>
      </c>
      <c r="P26" s="107" t="s">
        <v>2939</v>
      </c>
    </row>
    <row r="27" spans="1:16">
      <c r="A27" s="107"/>
      <c r="B27" s="107"/>
      <c r="C27" s="107"/>
      <c r="D27" s="81" t="s">
        <v>2404</v>
      </c>
      <c r="E27" s="81" t="s">
        <v>1731</v>
      </c>
      <c r="F27" s="7" t="str">
        <f t="shared" ref="F27" si="35">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2017-09-25_G-014_MH</v>
      </c>
      <c r="G27" s="85">
        <v>43076</v>
      </c>
      <c r="H27" s="85">
        <v>43077</v>
      </c>
      <c r="I27" s="69" t="s">
        <v>2670</v>
      </c>
      <c r="J27" s="107"/>
      <c r="K27" s="81" t="str">
        <f>IF(AND(NOT(OR(G27="",G27="Ø")),H27=""),"In Progress",IF(AND(NOT(OR(H27="Ø",H27="")),NOT(OR(G27="Ø",G27=""))),"Completed",IF(AND(NOT(A26=""),NOT(OR(D27="",D27="???")),G27=""),"Waiting",IF(D27="???","Waiting",""))))</f>
        <v>Completed</v>
      </c>
      <c r="L27" s="107"/>
      <c r="M27" s="107"/>
      <c r="N27" s="4"/>
      <c r="O27" s="111"/>
      <c r="P27" s="107"/>
    </row>
    <row r="28" spans="1:16">
      <c r="A28" s="112" t="s">
        <v>2940</v>
      </c>
      <c r="B28" s="107" t="s">
        <v>2941</v>
      </c>
      <c r="C28" s="107" t="s">
        <v>1429</v>
      </c>
      <c r="D28" s="81" t="s">
        <v>161</v>
      </c>
      <c r="E28" s="81" t="s">
        <v>1442</v>
      </c>
      <c r="F28" s="7" t="str">
        <f t="shared" ref="F28" si="36">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2017-09-25_G-015_SA_BD</v>
      </c>
      <c r="G28" s="85">
        <v>43056</v>
      </c>
      <c r="H28" s="85">
        <v>43056</v>
      </c>
      <c r="I28" s="69" t="s">
        <v>2484</v>
      </c>
      <c r="J28" s="106">
        <v>43069</v>
      </c>
      <c r="K28" s="81" t="str">
        <f>IF(AND(NOT(OR(G28="",G28="Ø")),H28=""),"In Progress",IF(AND(NOT(OR(H28="Ø",H28="")),NOT(OR(G28="Ø",G28=""))),"Completed",IF(AND(NOT(A28=""),NOT(OR(D28="",D28="???")),G28=""),"Waiting",IF(D28="???","Waiting",""))))</f>
        <v>Completed</v>
      </c>
      <c r="L28" s="107" t="str">
        <f t="shared" ref="L28" si="37">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07" t="s">
        <v>0</v>
      </c>
      <c r="N28" s="6"/>
      <c r="O28" s="111" t="s">
        <v>25</v>
      </c>
      <c r="P28" s="107" t="s">
        <v>2942</v>
      </c>
    </row>
    <row r="29" spans="1:16">
      <c r="A29" s="107"/>
      <c r="B29" s="107"/>
      <c r="C29" s="107"/>
      <c r="D29" s="81" t="s">
        <v>27</v>
      </c>
      <c r="E29" s="81" t="s">
        <v>1731</v>
      </c>
      <c r="F29" s="7" t="str">
        <f t="shared" ref="F29" si="38">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2017-09-25_G-015_GB</v>
      </c>
      <c r="G29" s="85">
        <v>43069</v>
      </c>
      <c r="H29" s="85">
        <v>43069</v>
      </c>
      <c r="I29" s="69" t="s">
        <v>2943</v>
      </c>
      <c r="J29" s="107"/>
      <c r="K29" s="81" t="str">
        <f>IF(AND(NOT(OR(G29="",G29="Ø")),H29=""),"In Progress",IF(AND(NOT(OR(H29="Ø",H29="")),NOT(OR(G29="Ø",G29=""))),"Completed",IF(AND(NOT(A28=""),NOT(OR(D29="",D29="???")),G29=""),"Waiting",IF(D29="???","Waiting",""))))</f>
        <v>Completed</v>
      </c>
      <c r="L29" s="107"/>
      <c r="M29" s="107"/>
      <c r="N29" s="4"/>
      <c r="O29" s="111"/>
      <c r="P29" s="107"/>
    </row>
    <row r="30" spans="1:16">
      <c r="A30" s="112" t="s">
        <v>2944</v>
      </c>
      <c r="B30" s="107" t="s">
        <v>2945</v>
      </c>
      <c r="C30" s="107"/>
      <c r="D30" s="81" t="s">
        <v>2404</v>
      </c>
      <c r="E30" s="81" t="s">
        <v>1442</v>
      </c>
      <c r="F30" s="7" t="str">
        <f t="shared" ref="F30" si="39">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2017-09-25_G-016_SA_MH</v>
      </c>
      <c r="G30" s="85">
        <v>43056</v>
      </c>
      <c r="H30" s="85">
        <v>43059</v>
      </c>
      <c r="I30" s="69" t="s">
        <v>2670</v>
      </c>
      <c r="J30" s="106">
        <v>42743</v>
      </c>
      <c r="K30" s="81" t="str">
        <f>IF(AND(NOT(OR(G30="",G30="Ø")),H30=""),"In Progress",IF(AND(NOT(OR(H30="Ø",H30="")),NOT(OR(G30="Ø",G30=""))),"Completed",IF(AND(NOT(A30=""),NOT(OR(D30="",D30="???")),G30=""),"Waiting",IF(D30="???","Waiting",""))))</f>
        <v>Completed</v>
      </c>
      <c r="L30" s="107" t="str">
        <f t="shared" ref="L30" si="40">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07" t="s">
        <v>0</v>
      </c>
      <c r="N30" s="4"/>
      <c r="O30" s="111" t="s">
        <v>25</v>
      </c>
      <c r="P30" s="107" t="s">
        <v>2946</v>
      </c>
    </row>
    <row r="31" spans="1:16">
      <c r="A31" s="107"/>
      <c r="B31" s="107"/>
      <c r="C31" s="107"/>
      <c r="D31" s="81" t="s">
        <v>187</v>
      </c>
      <c r="E31" s="81" t="s">
        <v>1731</v>
      </c>
      <c r="F31" s="7" t="str">
        <f t="shared" ref="F31" si="41">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2017-09-25_G-016_MW</v>
      </c>
      <c r="G31" s="85">
        <v>43059</v>
      </c>
      <c r="H31" s="85">
        <v>43059</v>
      </c>
      <c r="I31" s="69" t="s">
        <v>2947</v>
      </c>
      <c r="J31" s="107"/>
      <c r="K31" s="81" t="str">
        <f>IF(AND(NOT(OR(G31="",G31="Ø")),H31=""),"In Progress",IF(AND(NOT(OR(H31="Ø",H31="")),NOT(OR(G31="Ø",G31=""))),"Completed",IF(AND(NOT(A30=""),NOT(OR(D31="",D31="???")),G31=""),"Waiting",IF(D31="???","Waiting",""))))</f>
        <v>Completed</v>
      </c>
      <c r="L31" s="107"/>
      <c r="M31" s="107"/>
      <c r="N31" s="4" t="s">
        <v>2948</v>
      </c>
      <c r="O31" s="111"/>
      <c r="P31" s="107"/>
    </row>
    <row r="32" spans="1:16">
      <c r="A32" s="112" t="s">
        <v>2949</v>
      </c>
      <c r="B32" s="107" t="s">
        <v>2950</v>
      </c>
      <c r="C32" s="107" t="s">
        <v>1001</v>
      </c>
      <c r="D32" s="81" t="s">
        <v>161</v>
      </c>
      <c r="E32" s="81" t="s">
        <v>1442</v>
      </c>
      <c r="F32" s="7" t="str">
        <f t="shared" ref="F32" si="42">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2017-09-25_G-017_SA_BD</v>
      </c>
      <c r="G32" s="85">
        <v>43057</v>
      </c>
      <c r="H32" s="85">
        <v>43059</v>
      </c>
      <c r="I32" s="69" t="s">
        <v>2951</v>
      </c>
      <c r="J32" s="106">
        <v>43077</v>
      </c>
      <c r="K32" s="81" t="str">
        <f>IF(AND(NOT(OR(G32="",G32="Ø")),H32=""),"In Progress",IF(AND(NOT(OR(H32="Ø",H32="")),NOT(OR(G32="Ø",G32=""))),"Completed",IF(AND(NOT(A32=""),NOT(OR(D32="",D32="???")),G32=""),"Waiting",IF(D32="???","Waiting",""))))</f>
        <v>Completed</v>
      </c>
      <c r="L32" s="107" t="str">
        <f t="shared" ref="L32" si="43">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07" t="s">
        <v>0</v>
      </c>
      <c r="N32" s="4" t="s">
        <v>2711</v>
      </c>
      <c r="O32" s="111" t="s">
        <v>25</v>
      </c>
      <c r="P32" s="107" t="s">
        <v>2952</v>
      </c>
    </row>
    <row r="33" spans="1:16">
      <c r="A33" s="107"/>
      <c r="B33" s="107"/>
      <c r="C33" s="107"/>
      <c r="D33" s="81" t="s">
        <v>187</v>
      </c>
      <c r="E33" s="81" t="s">
        <v>1731</v>
      </c>
      <c r="F33" s="7" t="str">
        <f t="shared" ref="F33" si="44">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2017-09-25_G-017_MW</v>
      </c>
      <c r="G33" s="85">
        <v>43059</v>
      </c>
      <c r="H33" s="85">
        <v>43060</v>
      </c>
      <c r="I33" s="69" t="s">
        <v>2072</v>
      </c>
      <c r="J33" s="107"/>
      <c r="K33" s="81" t="str">
        <f>IF(AND(NOT(OR(G33="",G33="Ø")),H33=""),"In Progress",IF(AND(NOT(OR(H33="Ø",H33="")),NOT(OR(G33="Ø",G33=""))),"Completed",IF(AND(NOT(A32=""),NOT(OR(D33="",D33="???")),G33=""),"Waiting",IF(D33="???","Waiting",""))))</f>
        <v>Completed</v>
      </c>
      <c r="L33" s="107"/>
      <c r="M33" s="107"/>
      <c r="N33" s="4"/>
      <c r="O33" s="111"/>
      <c r="P33" s="107"/>
    </row>
    <row r="34" spans="1:16">
      <c r="A34" s="153" t="s">
        <v>2953</v>
      </c>
      <c r="B34" s="117" t="s">
        <v>2954</v>
      </c>
      <c r="C34" s="117" t="s">
        <v>1992</v>
      </c>
      <c r="D34" s="81" t="s">
        <v>161</v>
      </c>
      <c r="E34" s="81" t="s">
        <v>1442</v>
      </c>
      <c r="F34" s="7" t="str">
        <f t="shared" ref="F34" si="45">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2017-09-25_G-018_SA_BD</v>
      </c>
      <c r="G34" s="85">
        <v>43059</v>
      </c>
      <c r="H34" s="85">
        <v>43059</v>
      </c>
      <c r="I34" s="70" t="s">
        <v>2809</v>
      </c>
      <c r="J34" s="119">
        <v>43082</v>
      </c>
      <c r="K34" s="81" t="str">
        <f>IF(AND(NOT(OR(G34="",G34="Ø")),H34=""),"In Progress",IF(AND(NOT(OR(H34="Ø",H34="")),NOT(OR(G34="Ø",G34=""))),"Completed",IF(AND(NOT(A34=""),NOT(OR(D34="",D34="???")),G34=""),"Waiting",IF(D34="???","Waiting",""))))</f>
        <v>Completed</v>
      </c>
      <c r="L34" s="117" t="s">
        <v>0</v>
      </c>
      <c r="M34" s="117" t="s">
        <v>0</v>
      </c>
      <c r="N34" s="4" t="s">
        <v>2955</v>
      </c>
      <c r="O34" s="121" t="s">
        <v>25</v>
      </c>
      <c r="P34" s="117" t="s">
        <v>2956</v>
      </c>
    </row>
    <row r="35" spans="1:16">
      <c r="A35" s="154"/>
      <c r="B35" s="124"/>
      <c r="C35" s="124"/>
      <c r="D35" s="81" t="s">
        <v>23</v>
      </c>
      <c r="E35" s="81" t="s">
        <v>1731</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2017-09-25_G-018_CA</v>
      </c>
      <c r="G35" s="85">
        <v>43069</v>
      </c>
      <c r="H35" s="85" t="s">
        <v>51</v>
      </c>
      <c r="I35" s="69" t="str">
        <f t="shared" si="3"/>
        <v>Ø</v>
      </c>
      <c r="J35" s="124"/>
      <c r="K35" s="81" t="s">
        <v>3</v>
      </c>
      <c r="L35" s="124"/>
      <c r="M35" s="124"/>
      <c r="N35" s="4"/>
      <c r="O35" s="126"/>
      <c r="P35" s="124"/>
    </row>
    <row r="36" spans="1:16">
      <c r="A36" s="112" t="s">
        <v>2957</v>
      </c>
      <c r="B36" s="107" t="s">
        <v>2958</v>
      </c>
      <c r="C36" s="107"/>
      <c r="D36" s="81" t="s">
        <v>32</v>
      </c>
      <c r="E36" s="81" t="s">
        <v>1442</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2017-09-25_G-019_SA_AZ</v>
      </c>
      <c r="G36" s="85">
        <v>43059</v>
      </c>
      <c r="H36" s="85">
        <v>43059</v>
      </c>
      <c r="I36" s="69" t="s">
        <v>2809</v>
      </c>
      <c r="J36" s="106">
        <v>43108</v>
      </c>
      <c r="K36" s="81" t="str">
        <f>IF(AND(NOT(OR(G36="",G36="Ø")),H36=""),"In Progress",IF(AND(NOT(OR(H36="Ø",H36="")),NOT(OR(G36="Ø",G36=""))),"Completed",IF(AND(NOT(A36=""),NOT(OR(D36="",D36="???")),G36=""),"Waiting",IF(D36="???","Waiting",""))))</f>
        <v>Completed</v>
      </c>
      <c r="L36" s="107" t="s">
        <v>0</v>
      </c>
      <c r="M36" s="107" t="s">
        <v>0</v>
      </c>
      <c r="N36" s="4"/>
      <c r="O36" s="111" t="s">
        <v>25</v>
      </c>
      <c r="P36" s="107" t="s">
        <v>2959</v>
      </c>
    </row>
    <row r="37" spans="1:16">
      <c r="A37" s="107"/>
      <c r="B37" s="107"/>
      <c r="C37" s="107"/>
      <c r="D37" s="81" t="s">
        <v>187</v>
      </c>
      <c r="E37" s="81" t="s">
        <v>1731</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2017-09-25_G-019_MW</v>
      </c>
      <c r="G37" s="85">
        <v>43061</v>
      </c>
      <c r="H37" s="85">
        <v>43061</v>
      </c>
      <c r="I37" s="69" t="s">
        <v>2670</v>
      </c>
      <c r="J37" s="107"/>
      <c r="K37" s="81" t="str">
        <f>IF(AND(NOT(OR(G37="",G37="Ø")),H37=""),"In Progress",IF(AND(NOT(OR(H37="Ø",H37="")),NOT(OR(G37="Ø",G37=""))),"Completed",IF(AND(NOT(A36=""),NOT(OR(D37="",D37="???")),G37=""),"Waiting",IF(D37="???","Waiting",""))))</f>
        <v>Completed</v>
      </c>
      <c r="L37" s="107"/>
      <c r="M37" s="107"/>
      <c r="N37" s="4"/>
      <c r="O37" s="111"/>
      <c r="P37" s="107"/>
    </row>
    <row r="38" spans="1:16">
      <c r="A38" s="112" t="s">
        <v>2960</v>
      </c>
      <c r="B38" s="107" t="s">
        <v>2961</v>
      </c>
      <c r="C38" s="107" t="s">
        <v>1001</v>
      </c>
      <c r="D38" s="81" t="s">
        <v>23</v>
      </c>
      <c r="E38" s="81" t="s">
        <v>1442</v>
      </c>
      <c r="F38" s="7" t="str">
        <f t="shared" ref="F38" si="46">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2017-09-25_G-020_SA_CA</v>
      </c>
      <c r="G38" s="85">
        <v>43059</v>
      </c>
      <c r="H38" s="85">
        <v>43060</v>
      </c>
      <c r="I38" s="69" t="s">
        <v>2176</v>
      </c>
      <c r="J38" s="106">
        <v>42744</v>
      </c>
      <c r="K38" s="81" t="str">
        <f>IF(AND(NOT(OR(G38="",G38="Ø")),H38=""),"In Progress",IF(AND(NOT(OR(H38="Ø",H38="")),NOT(OR(G38="Ø",G38=""))),"Completed",IF(AND(NOT(A38=""),NOT(OR(D38="",D38="???")),G38=""),"Waiting",IF(D38="???","Waiting",""))))</f>
        <v>Completed</v>
      </c>
      <c r="L38" s="107" t="str">
        <f t="shared" ref="L38" si="47">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Completed</v>
      </c>
      <c r="M38" s="107" t="s">
        <v>0</v>
      </c>
      <c r="N38" s="4" t="s">
        <v>2962</v>
      </c>
      <c r="O38" s="111" t="s">
        <v>25</v>
      </c>
      <c r="P38" s="107" t="s">
        <v>2963</v>
      </c>
    </row>
    <row r="39" spans="1:16">
      <c r="A39" s="107"/>
      <c r="B39" s="107"/>
      <c r="C39" s="107"/>
      <c r="D39" s="81" t="s">
        <v>113</v>
      </c>
      <c r="E39" s="81" t="s">
        <v>1731</v>
      </c>
      <c r="F39" s="7" t="str">
        <f t="shared" ref="F39" si="48">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2017-09-25_G-020_DR</v>
      </c>
      <c r="G39" s="85">
        <v>43081</v>
      </c>
      <c r="H39" s="85">
        <v>43083</v>
      </c>
      <c r="I39" s="69" t="s">
        <v>2422</v>
      </c>
      <c r="J39" s="107"/>
      <c r="K39" s="81" t="str">
        <f>IF(AND(NOT(OR(G39="",G39="Ø")),H39=""),"In Progress",IF(AND(NOT(OR(H39="Ø",H39="")),NOT(OR(G39="Ø",G39=""))),"Completed",IF(AND(NOT(A38=""),NOT(OR(D39="",D39="???")),G39=""),"Waiting",IF(D39="???","Waiting",""))))</f>
        <v>Completed</v>
      </c>
      <c r="L39" s="107"/>
      <c r="M39" s="107"/>
      <c r="N39" s="4"/>
      <c r="O39" s="111"/>
      <c r="P39" s="107"/>
    </row>
    <row r="40" spans="1:16">
      <c r="A40" s="112" t="s">
        <v>2964</v>
      </c>
      <c r="B40" s="107" t="s">
        <v>2965</v>
      </c>
      <c r="C40" s="107"/>
      <c r="D40" s="81" t="s">
        <v>2404</v>
      </c>
      <c r="E40" s="81" t="s">
        <v>1442</v>
      </c>
      <c r="F40" s="7" t="str">
        <f t="shared" ref="F40" si="49">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2017-09-25_G-021_SA_MH</v>
      </c>
      <c r="G40" s="85">
        <v>43059</v>
      </c>
      <c r="H40" s="85">
        <v>43060</v>
      </c>
      <c r="I40" s="69" t="s">
        <v>2758</v>
      </c>
      <c r="J40" s="106">
        <v>43108</v>
      </c>
      <c r="K40" s="81" t="str">
        <f>IF(AND(NOT(OR(G40="",G40="Ø")),H40=""),"In Progress",IF(AND(NOT(OR(H40="Ø",H40="")),NOT(OR(G40="Ø",G40=""))),"Completed",IF(AND(NOT(A40=""),NOT(OR(D40="",D40="???")),G40=""),"Waiting",IF(D40="???","Waiting",""))))</f>
        <v>Completed</v>
      </c>
      <c r="L40" s="107" t="str">
        <f t="shared" ref="L40" si="50">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Completed</v>
      </c>
      <c r="M40" s="107" t="s">
        <v>0</v>
      </c>
      <c r="N40" s="4"/>
      <c r="O40" s="111" t="s">
        <v>25</v>
      </c>
      <c r="P40" s="107" t="s">
        <v>2966</v>
      </c>
    </row>
    <row r="41" spans="1:16">
      <c r="A41" s="107"/>
      <c r="B41" s="107"/>
      <c r="C41" s="107"/>
      <c r="D41" s="81" t="s">
        <v>187</v>
      </c>
      <c r="E41" s="81" t="s">
        <v>1731</v>
      </c>
      <c r="F41" s="7" t="str">
        <f t="shared" ref="F41" si="51">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2017-09-25_G-021_MW</v>
      </c>
      <c r="G41" s="85">
        <v>43067</v>
      </c>
      <c r="H41" s="85">
        <v>43067</v>
      </c>
      <c r="I41" s="69" t="s">
        <v>2927</v>
      </c>
      <c r="J41" s="107"/>
      <c r="K41" s="81" t="str">
        <f>IF(AND(NOT(OR(G41="",G41="Ø")),H41=""),"In Progress",IF(AND(NOT(OR(H41="Ø",H41="")),NOT(OR(G41="Ø",G41=""))),"Completed",IF(AND(NOT(A40=""),NOT(OR(D41="",D41="???")),G41=""),"Waiting",IF(D41="???","Waiting",""))))</f>
        <v>Completed</v>
      </c>
      <c r="L41" s="107"/>
      <c r="M41" s="107"/>
      <c r="N41" s="4"/>
      <c r="O41" s="111"/>
      <c r="P41" s="107"/>
    </row>
    <row r="42" spans="1:16">
      <c r="A42" s="112" t="s">
        <v>2967</v>
      </c>
      <c r="B42" s="107" t="s">
        <v>2968</v>
      </c>
      <c r="C42" s="107" t="s">
        <v>2065</v>
      </c>
      <c r="D42" s="81" t="s">
        <v>27</v>
      </c>
      <c r="E42" s="81" t="s">
        <v>1442</v>
      </c>
      <c r="F42" s="7" t="str">
        <f t="shared" ref="F42" si="52">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2017-09-25_G-022_SA_GB</v>
      </c>
      <c r="G42" s="85">
        <v>43059</v>
      </c>
      <c r="H42" s="85">
        <v>43061</v>
      </c>
      <c r="I42" s="69" t="s">
        <v>2943</v>
      </c>
      <c r="J42" s="106">
        <v>43083</v>
      </c>
      <c r="K42" s="81" t="str">
        <f>IF(AND(NOT(OR(G42="",G42="Ø")),H42=""),"In Progress",IF(AND(NOT(OR(H42="Ø",H42="")),NOT(OR(G42="Ø",G42=""))),"Completed",IF(AND(NOT(A42=""),NOT(OR(D42="",D42="???")),G42=""),"Waiting",IF(D42="???","Waiting",""))))</f>
        <v>Completed</v>
      </c>
      <c r="L42" s="107" t="str">
        <f t="shared" ref="L42" si="53">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07" t="s">
        <v>0</v>
      </c>
      <c r="N42" s="6"/>
      <c r="O42" s="111" t="s">
        <v>25</v>
      </c>
      <c r="P42" s="107" t="s">
        <v>2969</v>
      </c>
    </row>
    <row r="43" spans="1:16">
      <c r="A43" s="107"/>
      <c r="B43" s="107"/>
      <c r="C43" s="107"/>
      <c r="D43" s="81" t="s">
        <v>187</v>
      </c>
      <c r="E43" s="81" t="s">
        <v>1731</v>
      </c>
      <c r="F43" s="7" t="str">
        <f t="shared" ref="F43" si="54">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2017-09-25_G-022_MW</v>
      </c>
      <c r="G43" s="85">
        <v>43061</v>
      </c>
      <c r="H43" s="85">
        <v>43067</v>
      </c>
      <c r="I43" s="69" t="s">
        <v>2637</v>
      </c>
      <c r="J43" s="107"/>
      <c r="K43" s="81" t="str">
        <f>IF(AND(NOT(OR(G43="",G43="Ø")),H43=""),"In Progress",IF(AND(NOT(OR(H43="Ø",H43="")),NOT(OR(G43="Ø",G43=""))),"Completed",IF(AND(NOT(A42=""),NOT(OR(D43="",D43="???")),G43=""),"Waiting",IF(D43="???","Waiting",""))))</f>
        <v>Completed</v>
      </c>
      <c r="L43" s="107"/>
      <c r="M43" s="107"/>
      <c r="N43" s="4"/>
      <c r="O43" s="111"/>
      <c r="P43" s="107"/>
    </row>
    <row r="44" spans="1:16">
      <c r="A44" s="112" t="s">
        <v>2970</v>
      </c>
      <c r="B44" s="107" t="s">
        <v>2971</v>
      </c>
      <c r="C44" s="107"/>
      <c r="D44" s="81" t="s">
        <v>161</v>
      </c>
      <c r="E44" s="81" t="s">
        <v>1442</v>
      </c>
      <c r="F44" s="7" t="str">
        <f t="shared" ref="F44" si="55">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2017-09-25_G-023_SA_BD</v>
      </c>
      <c r="G44" s="85">
        <v>43059</v>
      </c>
      <c r="H44" s="85">
        <v>41964</v>
      </c>
      <c r="I44" s="69" t="s">
        <v>2972</v>
      </c>
      <c r="J44" s="106">
        <v>43108</v>
      </c>
      <c r="K44" s="81" t="str">
        <f>IF(AND(NOT(OR(G44="",G44="Ø")),H44=""),"In Progress",IF(AND(NOT(OR(H44="Ø",H44="")),NOT(OR(G44="Ø",G44=""))),"Completed",IF(AND(NOT(A44=""),NOT(OR(D44="",D44="???")),G44=""),"Waiting",IF(D44="???","Waiting",""))))</f>
        <v>Completed</v>
      </c>
      <c r="L44" s="107" t="s">
        <v>0</v>
      </c>
      <c r="M44" s="107" t="s">
        <v>0</v>
      </c>
      <c r="N44" s="4"/>
      <c r="O44" s="111" t="s">
        <v>25</v>
      </c>
      <c r="P44" s="107" t="s">
        <v>2973</v>
      </c>
    </row>
    <row r="45" spans="1:16">
      <c r="A45" s="107"/>
      <c r="B45" s="107"/>
      <c r="C45" s="107"/>
      <c r="D45" s="81" t="s">
        <v>187</v>
      </c>
      <c r="E45" s="81" t="s">
        <v>1731</v>
      </c>
      <c r="F45" s="7" t="str">
        <f t="shared" ref="F45" si="56">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2017-09-25_G-023_MW</v>
      </c>
      <c r="G45" s="85">
        <v>43060</v>
      </c>
      <c r="H45" s="85">
        <v>43061</v>
      </c>
      <c r="I45" s="69" t="s">
        <v>2943</v>
      </c>
      <c r="J45" s="107"/>
      <c r="K45" s="81" t="str">
        <f>IF(AND(NOT(OR(G45="",G45="Ø")),H45=""),"In Progress",IF(AND(NOT(OR(H45="Ø",H45="")),NOT(OR(G45="Ø",G45=""))),"Completed",IF(AND(NOT(A44=""),NOT(OR(D45="",D45="???")),G45=""),"Waiting",IF(D45="???","Waiting",""))))</f>
        <v>Completed</v>
      </c>
      <c r="L45" s="107"/>
      <c r="M45" s="107"/>
      <c r="N45" s="4"/>
      <c r="O45" s="111"/>
      <c r="P45" s="107"/>
    </row>
    <row r="46" spans="1:16">
      <c r="A46" s="112" t="s">
        <v>2974</v>
      </c>
      <c r="B46" s="109" t="s">
        <v>2975</v>
      </c>
      <c r="C46" s="109" t="s">
        <v>2065</v>
      </c>
      <c r="D46" s="81" t="s">
        <v>27</v>
      </c>
      <c r="E46" s="81" t="s">
        <v>1442</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2017-09-25_G-024_SA_GB</v>
      </c>
      <c r="G46" s="85">
        <v>43061</v>
      </c>
      <c r="H46" s="85">
        <v>43067</v>
      </c>
      <c r="I46" s="70" t="s">
        <v>2976</v>
      </c>
      <c r="J46" s="106">
        <v>43083</v>
      </c>
      <c r="K46" s="81" t="str">
        <f>IF(AND(NOT(OR(G46="",G46="Ø")),H46=""),"In Progress",IF(AND(NOT(OR(H46="Ø",H46="")),NOT(OR(G46="Ø",G46=""))),"Completed",IF(AND(NOT(A46=""),NOT(OR(D46="",D46="???")),G46=""),"Waiting",IF(D46="???","Waiting",""))))</f>
        <v>Completed</v>
      </c>
      <c r="L46" s="107" t="str">
        <f t="shared" ref="L46" si="57">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07" t="s">
        <v>0</v>
      </c>
      <c r="N46" s="6" t="s">
        <v>2977</v>
      </c>
      <c r="O46" s="111" t="s">
        <v>25</v>
      </c>
      <c r="P46" s="107" t="s">
        <v>2978</v>
      </c>
    </row>
    <row r="47" spans="1:16">
      <c r="A47" s="107"/>
      <c r="B47" s="107"/>
      <c r="C47" s="107"/>
      <c r="D47" s="81" t="s">
        <v>32</v>
      </c>
      <c r="E47" s="81" t="s">
        <v>1731</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2017-09-25_G-024_AZ</v>
      </c>
      <c r="G47" s="85">
        <v>43074</v>
      </c>
      <c r="H47" s="85">
        <v>43075</v>
      </c>
      <c r="I47" s="69" t="s">
        <v>2778</v>
      </c>
      <c r="J47" s="107"/>
      <c r="K47" s="81" t="str">
        <f>IF(AND(NOT(OR(G47="",G47="Ø")),H47=""),"In Progress",IF(AND(NOT(OR(H47="Ø",H47="")),NOT(OR(G47="Ø",G47=""))),"Completed",IF(AND(NOT(A46=""),NOT(OR(D47="",D47="???")),G47=""),"Waiting",IF(D47="???","Waiting",""))))</f>
        <v>Completed</v>
      </c>
      <c r="L47" s="107"/>
      <c r="M47" s="107"/>
      <c r="N47" s="4"/>
      <c r="O47" s="111"/>
      <c r="P47" s="107"/>
    </row>
    <row r="48" spans="1:16">
      <c r="A48" s="112" t="s">
        <v>2979</v>
      </c>
      <c r="B48" s="107" t="s">
        <v>2980</v>
      </c>
      <c r="C48" s="107" t="s">
        <v>2065</v>
      </c>
      <c r="D48" s="81" t="s">
        <v>161</v>
      </c>
      <c r="E48" s="81" t="s">
        <v>1442</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2017-09-25_G-025_SA_BD</v>
      </c>
      <c r="G48" s="85">
        <v>43061</v>
      </c>
      <c r="H48" s="85">
        <v>43074</v>
      </c>
      <c r="I48" s="69" t="s">
        <v>2758</v>
      </c>
      <c r="J48" s="106">
        <v>43109</v>
      </c>
      <c r="K48" s="81" t="str">
        <f>IF(AND(NOT(OR(G48="",G48="Ø")),H48=""),"In Progress",IF(AND(NOT(OR(H48="Ø",H48="")),NOT(OR(G48="Ø",G48=""))),"Completed",IF(AND(NOT(A48=""),NOT(OR(D48="",D48="???")),G48=""),"Waiting",IF(D48="???","Waiting",""))))</f>
        <v>Completed</v>
      </c>
      <c r="L48" s="107" t="str">
        <f t="shared" ref="L48" si="58">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07" t="s">
        <v>0</v>
      </c>
      <c r="N48" s="4"/>
      <c r="O48" s="111" t="s">
        <v>25</v>
      </c>
      <c r="P48" s="107" t="s">
        <v>2981</v>
      </c>
    </row>
    <row r="49" spans="1:16">
      <c r="A49" s="107"/>
      <c r="B49" s="107"/>
      <c r="C49" s="107"/>
      <c r="D49" s="81" t="s">
        <v>32</v>
      </c>
      <c r="E49" s="81" t="s">
        <v>1731</v>
      </c>
      <c r="F49" s="7" t="s">
        <v>2982</v>
      </c>
      <c r="G49" s="85">
        <v>43082</v>
      </c>
      <c r="H49" s="85">
        <v>43089</v>
      </c>
      <c r="I49" s="69" t="s">
        <v>1751</v>
      </c>
      <c r="J49" s="107"/>
      <c r="K49" s="81" t="str">
        <f>IF(AND(NOT(OR(G49="",G49="Ø")),H49=""),"In Progress",IF(AND(NOT(OR(H49="Ø",H49="")),NOT(OR(G49="Ø",G49=""))),"Completed",IF(AND(NOT(A48=""),NOT(OR(D49="",D49="???")),G49=""),"Waiting",IF(D49="???","Waiting",""))))</f>
        <v>Completed</v>
      </c>
      <c r="L49" s="107"/>
      <c r="M49" s="107"/>
      <c r="N49" s="8"/>
      <c r="O49" s="111"/>
      <c r="P49" s="107"/>
    </row>
    <row r="50" spans="1:16">
      <c r="A50" s="112" t="s">
        <v>2983</v>
      </c>
      <c r="B50" s="109" t="s">
        <v>2984</v>
      </c>
      <c r="C50" s="107" t="s">
        <v>2065</v>
      </c>
      <c r="D50" s="81" t="s">
        <v>161</v>
      </c>
      <c r="E50" s="81" t="s">
        <v>1442</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2017-09-25_G-026_SA_BD</v>
      </c>
      <c r="G50" s="85">
        <v>43060</v>
      </c>
      <c r="H50" s="85">
        <v>43061</v>
      </c>
      <c r="I50" s="69" t="s">
        <v>2985</v>
      </c>
      <c r="J50" s="106">
        <v>43077</v>
      </c>
      <c r="K50" s="81" t="str">
        <f>IF(AND(NOT(OR(G50="",G50="Ø")),H50=""),"In Progress",IF(AND(NOT(OR(H50="Ø",H50="")),NOT(OR(G50="Ø",G50=""))),"Completed",IF(AND(NOT(A50=""),NOT(OR(D50="",D50="???")),G50=""),"Waiting",IF(D50="???","Waiting",""))))</f>
        <v>Completed</v>
      </c>
      <c r="L50" s="107" t="str">
        <f t="shared" ref="L50:L52" si="59">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07" t="s">
        <v>0</v>
      </c>
      <c r="N50" s="4" t="s">
        <v>2986</v>
      </c>
      <c r="O50" s="111" t="s">
        <v>25</v>
      </c>
      <c r="P50" s="107" t="s">
        <v>2987</v>
      </c>
    </row>
    <row r="51" spans="1:16">
      <c r="A51" s="107"/>
      <c r="B51" s="107"/>
      <c r="C51" s="107"/>
      <c r="D51" s="81" t="s">
        <v>23</v>
      </c>
      <c r="E51" s="81" t="s">
        <v>1731</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2017-09-25_G-026_CA</v>
      </c>
      <c r="G51" s="85">
        <v>43061</v>
      </c>
      <c r="H51" s="85">
        <v>43068</v>
      </c>
      <c r="I51" s="69" t="s">
        <v>2988</v>
      </c>
      <c r="J51" s="107"/>
      <c r="K51" s="81" t="str">
        <f>IF(AND(NOT(OR(G51="",G51="Ø")),H51=""),"In Progress",IF(AND(NOT(OR(H51="Ø",H51="")),NOT(OR(G51="Ø",G51=""))),"Completed",IF(AND(NOT(A50=""),NOT(OR(D51="",D51="???")),G51=""),"Waiting",IF(D51="???","Waiting",""))))</f>
        <v>Completed</v>
      </c>
      <c r="L51" s="107"/>
      <c r="M51" s="107"/>
      <c r="N51" s="4"/>
      <c r="O51" s="111"/>
      <c r="P51" s="107"/>
    </row>
    <row r="52" spans="1:16">
      <c r="A52" s="112" t="s">
        <v>2989</v>
      </c>
      <c r="B52" s="109" t="s">
        <v>2990</v>
      </c>
      <c r="C52" s="109" t="s">
        <v>2065</v>
      </c>
      <c r="D52" s="81" t="s">
        <v>2404</v>
      </c>
      <c r="E52" s="81" t="s">
        <v>1442</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2017-09-25_G-027_SA_MH</v>
      </c>
      <c r="G52" s="85">
        <v>43060</v>
      </c>
      <c r="H52" s="85">
        <v>43061</v>
      </c>
      <c r="I52" s="69" t="s">
        <v>1751</v>
      </c>
      <c r="J52" s="106">
        <v>43075</v>
      </c>
      <c r="K52" s="81" t="str">
        <f>IF(AND(NOT(OR(G52="",G52="Ø")),H52=""),"In Progress",IF(AND(NOT(OR(H52="Ø",H52="")),NOT(OR(G52="Ø",G52=""))),"Completed",IF(AND(NOT(A52=""),NOT(OR(D52="",D52="???")),G52=""),"Waiting",IF(D52="???","Waiting",""))))</f>
        <v>Completed</v>
      </c>
      <c r="L52" s="107" t="str">
        <f t="shared" si="59"/>
        <v>Completed</v>
      </c>
      <c r="M52" s="107" t="s">
        <v>0</v>
      </c>
      <c r="O52" s="111" t="s">
        <v>25</v>
      </c>
      <c r="P52" s="107" t="s">
        <v>2991</v>
      </c>
    </row>
    <row r="53" spans="1:16">
      <c r="A53" s="107"/>
      <c r="B53" s="107"/>
      <c r="C53" s="107"/>
      <c r="D53" s="81" t="s">
        <v>27</v>
      </c>
      <c r="E53" s="81" t="s">
        <v>1731</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2017-09-25_G-027_GB</v>
      </c>
      <c r="G53" s="85">
        <v>43073</v>
      </c>
      <c r="H53" s="85">
        <v>43073</v>
      </c>
      <c r="I53" s="69" t="s">
        <v>2916</v>
      </c>
      <c r="J53" s="107"/>
      <c r="K53" s="81" t="s">
        <v>0</v>
      </c>
      <c r="L53" s="107"/>
      <c r="M53" s="107"/>
      <c r="N53" s="4"/>
      <c r="O53" s="111"/>
      <c r="P53" s="107"/>
    </row>
    <row r="54" spans="1:16">
      <c r="A54" s="112" t="s">
        <v>2992</v>
      </c>
      <c r="B54" s="109" t="s">
        <v>2993</v>
      </c>
      <c r="C54" s="107"/>
      <c r="D54" s="81" t="s">
        <v>113</v>
      </c>
      <c r="E54" s="81" t="s">
        <v>1442</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2017-09-25_G-028_SA_DR</v>
      </c>
      <c r="G54" s="85">
        <v>43060</v>
      </c>
      <c r="H54" s="85">
        <v>43061</v>
      </c>
      <c r="I54" s="69" t="s">
        <v>2637</v>
      </c>
      <c r="J54" s="106">
        <v>43080</v>
      </c>
      <c r="K54" s="81" t="str">
        <f>IF(AND(NOT(OR(G54="",G54="Ø")),H54=""),"In Progress",IF(AND(NOT(OR(H54="Ø",H54="")),NOT(OR(G54="Ø",G54=""))),"Completed",IF(AND(NOT(A54=""),NOT(OR(D54="",D54="???")),G54=""),"Waiting",IF(D54="???","Waiting",""))))</f>
        <v>Completed</v>
      </c>
      <c r="L54" s="107" t="str">
        <f t="shared" ref="L54" si="60">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07" t="s">
        <v>0</v>
      </c>
      <c r="N54" s="4" t="s">
        <v>2994</v>
      </c>
      <c r="O54" s="111" t="s">
        <v>25</v>
      </c>
      <c r="P54" s="107" t="s">
        <v>2995</v>
      </c>
    </row>
    <row r="55" spans="1:16">
      <c r="A55" s="107"/>
      <c r="B55" s="107"/>
      <c r="C55" s="107"/>
      <c r="D55" s="81" t="s">
        <v>187</v>
      </c>
      <c r="E55" s="81" t="s">
        <v>1731</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2017-09-25_G-028_MW</v>
      </c>
      <c r="G55" s="85">
        <v>43067</v>
      </c>
      <c r="H55" s="85">
        <v>43068</v>
      </c>
      <c r="I55" s="69" t="s">
        <v>1751</v>
      </c>
      <c r="J55" s="107"/>
      <c r="K55" s="81" t="str">
        <f>IF(AND(NOT(OR(G55="",G55="Ø")),H55=""),"In Progress",IF(AND(NOT(OR(H55="Ø",H55="")),NOT(OR(G55="Ø",G55=""))),"Completed",IF(AND(NOT(A54=""),NOT(OR(D55="",D55="???")),G55=""),"Waiting",IF(D55="???","Waiting",""))))</f>
        <v>Completed</v>
      </c>
      <c r="L55" s="107"/>
      <c r="M55" s="107"/>
      <c r="N55" s="4"/>
      <c r="O55" s="111"/>
      <c r="P55" s="107"/>
    </row>
    <row r="56" spans="1:16">
      <c r="A56" s="112" t="s">
        <v>2996</v>
      </c>
      <c r="B56" s="109" t="s">
        <v>2997</v>
      </c>
      <c r="C56" s="107"/>
      <c r="D56" s="81" t="s">
        <v>32</v>
      </c>
      <c r="E56" s="81" t="s">
        <v>1442</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2017-09-25_G-029_SA_AZ</v>
      </c>
      <c r="G56" s="85">
        <v>43060</v>
      </c>
      <c r="H56" s="85">
        <v>43066</v>
      </c>
      <c r="I56" s="69" t="s">
        <v>2206</v>
      </c>
      <c r="J56" s="106">
        <v>43109</v>
      </c>
      <c r="K56" s="81" t="str">
        <f>IF(AND(NOT(OR(G56="",G56="Ø")),H56=""),"In Progress",IF(AND(NOT(OR(H56="Ø",H56="")),NOT(OR(G56="Ø",G56=""))),"Completed",IF(AND(NOT(A56=""),NOT(OR(D56="",D56="???")),G56=""),"Waiting",IF(D56="???","Waiting",""))))</f>
        <v>Completed</v>
      </c>
      <c r="L56" s="107" t="s">
        <v>0</v>
      </c>
      <c r="M56" s="107" t="s">
        <v>0</v>
      </c>
      <c r="N56" s="4"/>
      <c r="O56" s="111" t="s">
        <v>25</v>
      </c>
      <c r="P56" s="107" t="s">
        <v>2998</v>
      </c>
    </row>
    <row r="57" spans="1:16">
      <c r="A57" s="107"/>
      <c r="B57" s="107"/>
      <c r="C57" s="107"/>
      <c r="D57" s="81" t="s">
        <v>187</v>
      </c>
      <c r="E57" s="81" t="s">
        <v>1731</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2017-09-25_G-029_MW</v>
      </c>
      <c r="G57" s="85">
        <v>43070</v>
      </c>
      <c r="H57" s="85">
        <v>43073</v>
      </c>
      <c r="I57" s="69" t="s">
        <v>2999</v>
      </c>
      <c r="J57" s="107"/>
      <c r="K57" s="81" t="str">
        <f>IF(AND(NOT(OR(G57="",G57="Ø")),H57=""),"In Progress",IF(AND(NOT(OR(H57="Ø",H57="")),NOT(OR(G57="Ø",G57=""))),"Completed",IF(AND(NOT(A56=""),NOT(OR(D57="",D57="???")),G57=""),"Waiting",IF(D57="???","Waiting",""))))</f>
        <v>Completed</v>
      </c>
      <c r="L57" s="107"/>
      <c r="M57" s="107"/>
      <c r="N57" s="4"/>
      <c r="O57" s="111"/>
      <c r="P57" s="107"/>
    </row>
    <row r="58" spans="1:16">
      <c r="A58" s="112" t="s">
        <v>3000</v>
      </c>
      <c r="B58" s="115" t="s">
        <v>3001</v>
      </c>
      <c r="C58" s="107" t="s">
        <v>1001</v>
      </c>
      <c r="D58" s="81" t="s">
        <v>23</v>
      </c>
      <c r="E58" s="81" t="s">
        <v>1442</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2017-09-25_G-030_SA_CA</v>
      </c>
      <c r="G58" s="85">
        <v>43060</v>
      </c>
      <c r="H58" s="85" t="s">
        <v>51</v>
      </c>
      <c r="I58" s="69" t="str">
        <f t="shared" si="3"/>
        <v>Ø</v>
      </c>
      <c r="J58" s="107" t="s">
        <v>51</v>
      </c>
      <c r="K58" s="81" t="s">
        <v>2</v>
      </c>
      <c r="L58" s="107" t="str">
        <f t="shared" ref="L58" si="61">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Incomplete</v>
      </c>
      <c r="M58" s="107" t="str">
        <f>IF(OR(L58="Untraceable",L58="Incomplete"),"Ignore",IF(L58="Completed","Waiting",IF(OR(L58="Waiting",L58="In Progress",L58="Review",L58="Other"),"HOLD","")))</f>
        <v>Ignore</v>
      </c>
      <c r="N58" s="4" t="s">
        <v>3002</v>
      </c>
      <c r="O58" s="111" t="str">
        <f t="shared" ref="O58" si="62">IF(OR(L58="Untraceable",L58="Incomplete"),"No",IF(L58="Completed","In Progress",""))</f>
        <v>No</v>
      </c>
      <c r="P58" s="107"/>
    </row>
    <row r="59" spans="1:16">
      <c r="A59" s="107"/>
      <c r="B59" s="118"/>
      <c r="C59" s="107"/>
      <c r="D59" s="81" t="s">
        <v>113</v>
      </c>
      <c r="E59" s="81" t="s">
        <v>24</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2017-09-25_G-030_DR</v>
      </c>
      <c r="G59" s="85">
        <v>43087</v>
      </c>
      <c r="H59" s="85" t="s">
        <v>51</v>
      </c>
      <c r="I59" s="69" t="str">
        <f t="shared" si="3"/>
        <v>Ø</v>
      </c>
      <c r="J59" s="107"/>
      <c r="K59" s="81" t="s">
        <v>2</v>
      </c>
      <c r="L59" s="107"/>
      <c r="M59" s="107"/>
      <c r="N59" s="4"/>
      <c r="O59" s="111"/>
      <c r="P59" s="107"/>
    </row>
    <row r="60" spans="1:16">
      <c r="A60" s="112" t="s">
        <v>3003</v>
      </c>
      <c r="B60" s="115" t="s">
        <v>3004</v>
      </c>
      <c r="C60" s="107"/>
      <c r="D60" s="81" t="s">
        <v>2404</v>
      </c>
      <c r="E60" s="81" t="s">
        <v>1442</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2017-09-25_G-031_SA_MH</v>
      </c>
      <c r="G60" s="85">
        <v>43061</v>
      </c>
      <c r="H60" s="85">
        <v>43066</v>
      </c>
      <c r="I60" s="69" t="s">
        <v>2809</v>
      </c>
      <c r="J60" s="106">
        <v>43108</v>
      </c>
      <c r="K60" s="81" t="str">
        <f>IF(AND(NOT(OR(G60="",G60="Ø")),H60=""),"In Progress",IF(AND(NOT(OR(H60="Ø",H60="")),NOT(OR(G60="Ø",G60=""))),"Completed",IF(AND(NOT(A60=""),NOT(OR(D60="",D60="???")),G60=""),"Waiting",IF(D60="???","Waiting",""))))</f>
        <v>Completed</v>
      </c>
      <c r="L60" s="107" t="s">
        <v>0</v>
      </c>
      <c r="M60" s="107" t="s">
        <v>0</v>
      </c>
      <c r="N60" s="4" t="s">
        <v>3005</v>
      </c>
      <c r="O60" s="111" t="s">
        <v>25</v>
      </c>
      <c r="P60" s="107" t="s">
        <v>3006</v>
      </c>
    </row>
    <row r="61" spans="1:16">
      <c r="A61" s="107"/>
      <c r="B61" s="118"/>
      <c r="C61" s="107"/>
      <c r="D61" s="81" t="s">
        <v>187</v>
      </c>
      <c r="E61" s="81" t="s">
        <v>1404</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2017-09-25_G-031_SA_MW</v>
      </c>
      <c r="G61" s="85">
        <v>43067</v>
      </c>
      <c r="H61" s="85">
        <v>43069</v>
      </c>
      <c r="I61" s="69" t="s">
        <v>2206</v>
      </c>
      <c r="J61" s="107"/>
      <c r="K61" s="81" t="str">
        <f>IF(AND(NOT(OR(G61="",G61="Ø")),H61=""),"In Progress",IF(AND(NOT(OR(H61="Ø",H61="")),NOT(OR(G61="Ø",G61=""))),"Completed",IF(AND(NOT(A60=""),NOT(OR(D61="",D61="???")),G61=""),"Waiting",IF(D61="???","Waiting",""))))</f>
        <v>Completed</v>
      </c>
      <c r="L61" s="107"/>
      <c r="M61" s="107"/>
      <c r="N61" s="4"/>
      <c r="O61" s="111"/>
      <c r="P61" s="107"/>
    </row>
    <row r="62" spans="1:16">
      <c r="A62" s="112" t="s">
        <v>3007</v>
      </c>
      <c r="B62" s="109" t="s">
        <v>3008</v>
      </c>
      <c r="C62" s="109"/>
      <c r="D62" s="81" t="s">
        <v>23</v>
      </c>
      <c r="E62" s="81" t="s">
        <v>1442</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2017-09-25_G-032_SA_CA</v>
      </c>
      <c r="G62" s="85">
        <v>43061</v>
      </c>
      <c r="H62" s="85">
        <v>43061</v>
      </c>
      <c r="I62" s="69" t="s">
        <v>3009</v>
      </c>
      <c r="J62" s="106">
        <v>43082</v>
      </c>
      <c r="K62" s="81" t="str">
        <f>IF(AND(NOT(OR(G62="",G62="Ø")),H62=""),"In Progress",IF(AND(NOT(OR(H62="Ø",H62="")),NOT(OR(G62="Ø",G62=""))),"Completed",IF(AND(NOT(A62=""),NOT(OR(D62="",D62="???")),G62=""),"Waiting",IF(D62="???","Waiting",""))))</f>
        <v>Completed</v>
      </c>
      <c r="L62" s="107" t="str">
        <f t="shared" ref="L62" si="63">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07" t="s">
        <v>0</v>
      </c>
      <c r="N62" s="4"/>
      <c r="O62" s="111" t="s">
        <v>25</v>
      </c>
      <c r="P62" s="107" t="s">
        <v>3010</v>
      </c>
    </row>
    <row r="63" spans="1:16">
      <c r="A63" s="107"/>
      <c r="B63" s="107"/>
      <c r="C63" s="107"/>
      <c r="D63" s="81" t="s">
        <v>27</v>
      </c>
      <c r="E63" s="81" t="s">
        <v>1731</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2017-09-25_G-032_GB</v>
      </c>
      <c r="G63" s="85">
        <v>43075</v>
      </c>
      <c r="H63" s="85">
        <v>43082</v>
      </c>
      <c r="I63" s="69" t="s">
        <v>3011</v>
      </c>
      <c r="J63" s="107"/>
      <c r="K63" s="81" t="str">
        <f>IF(AND(NOT(OR(G63="",G63="Ø")),H63=""),"In Progress",IF(AND(NOT(OR(H63="Ø",H63="")),NOT(OR(G63="Ø",G63=""))),"Completed",IF(AND(NOT(A62=""),NOT(OR(D63="",D63="???")),G63=""),"Waiting",IF(D63="???","Waiting",""))))</f>
        <v>Completed</v>
      </c>
      <c r="L63" s="107"/>
      <c r="M63" s="107"/>
      <c r="N63" s="4"/>
      <c r="O63" s="111"/>
      <c r="P63" s="107"/>
    </row>
    <row r="64" spans="1:16">
      <c r="A64" s="112" t="s">
        <v>3012</v>
      </c>
      <c r="B64" s="109" t="s">
        <v>3013</v>
      </c>
      <c r="C64" s="107"/>
      <c r="D64" s="81" t="s">
        <v>113</v>
      </c>
      <c r="E64" s="81" t="s">
        <v>1442</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2017-09-25_G-033_SA_DR</v>
      </c>
      <c r="G64" s="85">
        <v>43061</v>
      </c>
      <c r="H64" s="85">
        <v>43067</v>
      </c>
      <c r="I64" s="69" t="s">
        <v>1624</v>
      </c>
      <c r="J64" s="106">
        <v>42743</v>
      </c>
      <c r="K64" s="81" t="str">
        <f>IF(AND(NOT(OR(G64="",G64="Ø")),H64=""),"In Progress",IF(AND(NOT(OR(H64="Ø",H64="")),NOT(OR(G64="Ø",G64=""))),"Completed",IF(AND(NOT(A64=""),NOT(OR(D64="",D64="???")),G64=""),"Waiting",IF(D64="???","Waiting",""))))</f>
        <v>Completed</v>
      </c>
      <c r="L64" s="107" t="s">
        <v>0</v>
      </c>
      <c r="M64" s="107" t="s">
        <v>0</v>
      </c>
      <c r="N64" s="4"/>
      <c r="O64" s="111" t="s">
        <v>25</v>
      </c>
      <c r="P64" s="107" t="s">
        <v>3014</v>
      </c>
    </row>
    <row r="65" spans="1:16">
      <c r="A65" s="107"/>
      <c r="B65" s="107"/>
      <c r="C65" s="107"/>
      <c r="D65" s="81" t="s">
        <v>187</v>
      </c>
      <c r="E65" s="81" t="s">
        <v>1731</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2017-09-25_G-033_MW</v>
      </c>
      <c r="G65" s="85">
        <v>43069</v>
      </c>
      <c r="H65" s="85">
        <v>43070</v>
      </c>
      <c r="I65" s="69" t="s">
        <v>2655</v>
      </c>
      <c r="J65" s="107"/>
      <c r="K65" s="81" t="str">
        <f>IF(AND(NOT(OR(G65="",G65="Ø")),H65=""),"In Progress",IF(AND(NOT(OR(H65="Ø",H65="")),NOT(OR(G65="Ø",G65=""))),"Completed",IF(AND(NOT(A64=""),NOT(OR(D65="",D65="???")),G65=""),"Waiting",IF(D65="???","Waiting",""))))</f>
        <v>Completed</v>
      </c>
      <c r="L65" s="107"/>
      <c r="M65" s="107"/>
      <c r="N65" s="4"/>
      <c r="O65" s="111"/>
      <c r="P65" s="107"/>
    </row>
    <row r="66" spans="1:16">
      <c r="A66" s="112" t="s">
        <v>3015</v>
      </c>
      <c r="B66" s="109" t="s">
        <v>3016</v>
      </c>
      <c r="C66" s="107"/>
      <c r="D66" s="81" t="s">
        <v>2404</v>
      </c>
      <c r="E66" s="81" t="s">
        <v>1442</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2017-09-25_G-034_SA_MH</v>
      </c>
      <c r="G66" s="85">
        <v>43066</v>
      </c>
      <c r="H66" s="85">
        <v>43067</v>
      </c>
      <c r="I66" s="69" t="s">
        <v>1751</v>
      </c>
      <c r="J66" s="106">
        <v>43082</v>
      </c>
      <c r="K66" s="81" t="str">
        <f>IF(AND(NOT(OR(G66="",G66="Ø")),H66=""),"In Progress",IF(AND(NOT(OR(H66="Ø",H66="")),NOT(OR(G66="Ø",G66=""))),"Completed",IF(AND(NOT(A66=""),NOT(OR(D66="",D66="???")),G66=""),"Waiting",IF(D66="???","Waiting",""))))</f>
        <v>Completed</v>
      </c>
      <c r="L66" s="107" t="str">
        <f t="shared" ref="L66" si="64">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07" t="s">
        <v>0</v>
      </c>
      <c r="N66" s="4"/>
      <c r="O66" s="111" t="s">
        <v>25</v>
      </c>
      <c r="P66" s="107" t="s">
        <v>3017</v>
      </c>
    </row>
    <row r="67" spans="1:16">
      <c r="A67" s="107"/>
      <c r="B67" s="107"/>
      <c r="C67" s="107"/>
      <c r="D67" s="81" t="s">
        <v>113</v>
      </c>
      <c r="E67" s="81" t="s">
        <v>1731</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2017-09-25_G-034_DR</v>
      </c>
      <c r="G67" s="85">
        <v>43075</v>
      </c>
      <c r="H67" s="85">
        <v>43075</v>
      </c>
      <c r="I67" s="69" t="s">
        <v>1751</v>
      </c>
      <c r="J67" s="107"/>
      <c r="K67" s="81" t="str">
        <f>IF(AND(NOT(OR(G67="",G67="Ø")),H67=""),"In Progress",IF(AND(NOT(OR(H67="Ø",H67="")),NOT(OR(G67="Ø",G67=""))),"Completed",IF(AND(NOT(A66=""),NOT(OR(D67="",D67="???")),G67=""),"Waiting",IF(D67="???","Waiting",""))))</f>
        <v>Completed</v>
      </c>
      <c r="L67" s="107"/>
      <c r="M67" s="107"/>
      <c r="N67" s="4"/>
      <c r="O67" s="111"/>
      <c r="P67" s="107"/>
    </row>
    <row r="68" spans="1:16">
      <c r="A68" s="112" t="s">
        <v>3018</v>
      </c>
      <c r="B68" s="109" t="s">
        <v>3019</v>
      </c>
      <c r="C68" s="109"/>
      <c r="D68" s="81" t="s">
        <v>32</v>
      </c>
      <c r="E68" s="81" t="s">
        <v>1442</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2017-09-25_G-035_SA_AZ</v>
      </c>
      <c r="G68" s="85">
        <v>43067</v>
      </c>
      <c r="H68" s="85">
        <v>43068</v>
      </c>
      <c r="I68" s="69" t="s">
        <v>1751</v>
      </c>
      <c r="J68" s="106">
        <v>42744</v>
      </c>
      <c r="K68" s="81" t="str">
        <f>IF(AND(NOT(OR(G68="",G68="Ø")),H68=""),"In Progress",IF(AND(NOT(OR(H68="Ø",H68="")),NOT(OR(G68="Ø",G68=""))),"Completed",IF(AND(NOT(A68=""),NOT(OR(D68="",D68="???")),G68=""),"Waiting",IF(D68="???","Waiting",""))))</f>
        <v>Completed</v>
      </c>
      <c r="L68" s="107" t="s">
        <v>0</v>
      </c>
      <c r="M68" s="107" t="s">
        <v>0</v>
      </c>
      <c r="N68" s="4"/>
      <c r="O68" s="111" t="s">
        <v>25</v>
      </c>
      <c r="P68" s="107" t="s">
        <v>3020</v>
      </c>
    </row>
    <row r="69" spans="1:16">
      <c r="A69" s="107"/>
      <c r="B69" s="107"/>
      <c r="C69" s="107"/>
      <c r="D69" s="81" t="s">
        <v>23</v>
      </c>
      <c r="E69" s="81" t="s">
        <v>1731</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2017-09-25_G-035_CA</v>
      </c>
      <c r="G69" s="85">
        <v>43068</v>
      </c>
      <c r="H69" s="85">
        <v>43069</v>
      </c>
      <c r="I69" s="69" t="s">
        <v>2176</v>
      </c>
      <c r="J69" s="107"/>
      <c r="K69" s="81" t="str">
        <f>IF(AND(NOT(OR(G69="",G69="Ø")),H69=""),"In Progress",IF(AND(NOT(OR(H69="Ø",H69="")),NOT(OR(G69="Ø",G69=""))),"Completed",IF(AND(NOT(A68=""),NOT(OR(D69="",D69="???")),G69=""),"Waiting",IF(D69="???","Waiting",""))))</f>
        <v>Completed</v>
      </c>
      <c r="L69" s="107"/>
      <c r="M69" s="107"/>
      <c r="N69" s="4"/>
      <c r="O69" s="111"/>
      <c r="P69" s="107"/>
    </row>
    <row r="70" spans="1:16">
      <c r="A70" s="112" t="s">
        <v>3021</v>
      </c>
      <c r="B70" s="115" t="s">
        <v>3022</v>
      </c>
      <c r="C70" s="117"/>
      <c r="D70" s="81" t="s">
        <v>2404</v>
      </c>
      <c r="E70" s="81" t="s">
        <v>1442</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2017-09-25_G-036_SA_MH</v>
      </c>
      <c r="G70" s="85">
        <v>43067</v>
      </c>
      <c r="H70" s="85">
        <v>43068</v>
      </c>
      <c r="I70" s="69" t="s">
        <v>2637</v>
      </c>
      <c r="J70" s="106">
        <v>43082</v>
      </c>
      <c r="K70" s="81" t="str">
        <f>IF(AND(NOT(OR(G70="",G70="Ø")),H70=""),"In Progress",IF(AND(NOT(OR(H70="Ø",H70="")),NOT(OR(G70="Ø",G70=""))),"Completed",IF(AND(NOT(A70=""),NOT(OR(D70="",D70="???")),G70=""),"Waiting",IF(D70="???","Waiting",""))))</f>
        <v>Completed</v>
      </c>
      <c r="L70" s="107" t="str">
        <f t="shared" ref="L70" si="65">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07" t="s">
        <v>0</v>
      </c>
      <c r="N70" s="4" t="s">
        <v>3023</v>
      </c>
      <c r="O70" s="111" t="s">
        <v>25</v>
      </c>
      <c r="P70" s="107" t="s">
        <v>3024</v>
      </c>
    </row>
    <row r="71" spans="1:16">
      <c r="A71" s="107"/>
      <c r="B71" s="116"/>
      <c r="C71" s="118"/>
      <c r="D71" s="81" t="s">
        <v>113</v>
      </c>
      <c r="E71" s="81" t="s">
        <v>1731</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2017-09-25_G-036_DR</v>
      </c>
      <c r="G71" s="85">
        <v>43075</v>
      </c>
      <c r="H71" s="85">
        <v>43076</v>
      </c>
      <c r="I71" s="69" t="s">
        <v>2637</v>
      </c>
      <c r="J71" s="107"/>
      <c r="K71" s="81" t="str">
        <f>IF(AND(NOT(OR(G71="",G71="Ø")),H71=""),"In Progress",IF(AND(NOT(OR(H71="Ø",H71="")),NOT(OR(G71="Ø",G71=""))),"Completed",IF(AND(NOT(A70=""),NOT(OR(D71="",D71="???")),G71=""),"Waiting",IF(D71="???","Waiting",""))))</f>
        <v>Completed</v>
      </c>
      <c r="L71" s="107"/>
      <c r="M71" s="107"/>
      <c r="N71" s="4"/>
      <c r="O71" s="111"/>
      <c r="P71" s="107"/>
    </row>
    <row r="72" spans="1:16">
      <c r="A72" s="112" t="s">
        <v>3025</v>
      </c>
      <c r="B72" s="109" t="s">
        <v>3026</v>
      </c>
      <c r="C72" s="109"/>
      <c r="D72" s="81" t="s">
        <v>32</v>
      </c>
      <c r="E72" s="81" t="s">
        <v>1442</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2017-09-25_G-037_SA_AZ</v>
      </c>
      <c r="G72" s="85">
        <v>43068</v>
      </c>
      <c r="H72" s="85">
        <v>43069</v>
      </c>
      <c r="I72" s="69" t="s">
        <v>2670</v>
      </c>
      <c r="J72" s="106">
        <v>43076</v>
      </c>
      <c r="K72" s="81" t="str">
        <f>IF(AND(NOT(OR(G72="",G72="Ø")),H72=""),"In Progress",IF(AND(NOT(OR(H72="Ø",H72="")),NOT(OR(G72="Ø",G72=""))),"Completed",IF(AND(NOT(A72=""),NOT(OR(D72="",D72="???")),G72=""),"Waiting",IF(D72="???","Waiting",""))))</f>
        <v>Completed</v>
      </c>
      <c r="L72" s="107" t="str">
        <f t="shared" ref="L72" si="66">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07" t="s">
        <v>0</v>
      </c>
      <c r="N72" s="4"/>
      <c r="O72" s="111" t="s">
        <v>25</v>
      </c>
      <c r="P72" s="107" t="s">
        <v>3027</v>
      </c>
    </row>
    <row r="73" spans="1:16">
      <c r="A73" s="107"/>
      <c r="B73" s="107"/>
      <c r="C73" s="107"/>
      <c r="D73" s="81" t="s">
        <v>187</v>
      </c>
      <c r="E73" s="81" t="s">
        <v>1731</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2017-09-25_G-037_MW</v>
      </c>
      <c r="G73" s="85">
        <v>43073</v>
      </c>
      <c r="H73" s="85">
        <v>43075</v>
      </c>
      <c r="I73" s="69" t="s">
        <v>2846</v>
      </c>
      <c r="J73" s="107"/>
      <c r="K73" s="81" t="str">
        <f>IF(AND(NOT(OR(G73="",G73="Ø")),H73=""),"In Progress",IF(AND(NOT(OR(H73="Ø",H73="")),NOT(OR(G73="Ø",G73=""))),"Completed",IF(AND(NOT(A72=""),NOT(OR(D73="",D73="???")),G73=""),"Waiting",IF(D73="???","Waiting",""))))</f>
        <v>Completed</v>
      </c>
      <c r="L73" s="107"/>
      <c r="M73" s="107"/>
      <c r="N73" s="4" t="s">
        <v>3028</v>
      </c>
      <c r="O73" s="111"/>
      <c r="P73" s="107"/>
    </row>
    <row r="74" spans="1:16">
      <c r="A74" s="112" t="s">
        <v>3029</v>
      </c>
      <c r="B74" s="109" t="s">
        <v>3030</v>
      </c>
      <c r="C74" s="107"/>
      <c r="D74" s="81" t="s">
        <v>32</v>
      </c>
      <c r="E74" s="81" t="s">
        <v>1442</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2017-09-25_G-038_SA_AZ</v>
      </c>
      <c r="G74" s="85">
        <v>43069</v>
      </c>
      <c r="H74" s="85">
        <v>43073</v>
      </c>
      <c r="I74" s="69" t="s">
        <v>2467</v>
      </c>
      <c r="J74" s="106">
        <v>43108</v>
      </c>
      <c r="K74" s="81" t="str">
        <f>IF(AND(NOT(OR(G74="",G74="Ø")),H74=""),"In Progress",IF(AND(NOT(OR(H74="Ø",H74="")),NOT(OR(G74="Ø",G74=""))),"Completed",IF(AND(NOT(A74=""),NOT(OR(D74="",D74="???")),G74=""),"Waiting",IF(D74="???","Waiting",""))))</f>
        <v>Completed</v>
      </c>
      <c r="L74" s="107" t="str">
        <f t="shared" ref="L74" si="67">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07" t="s">
        <v>0</v>
      </c>
      <c r="N74" s="4"/>
      <c r="O74" s="111" t="s">
        <v>25</v>
      </c>
      <c r="P74" s="107" t="s">
        <v>3031</v>
      </c>
    </row>
    <row r="75" spans="1:16">
      <c r="A75" s="107"/>
      <c r="B75" s="107"/>
      <c r="C75" s="107"/>
      <c r="D75" s="81" t="s">
        <v>187</v>
      </c>
      <c r="E75" s="81" t="s">
        <v>1731</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2017-09-25_G-038_MW</v>
      </c>
      <c r="G75" s="85">
        <v>43075</v>
      </c>
      <c r="H75" s="85">
        <v>43077</v>
      </c>
      <c r="I75" s="69" t="s">
        <v>2805</v>
      </c>
      <c r="J75" s="107"/>
      <c r="K75" s="81" t="str">
        <f>IF(AND(NOT(OR(G75="",G75="Ø")),H75=""),"In Progress",IF(AND(NOT(OR(H75="Ø",H75="")),NOT(OR(G75="Ø",G75=""))),"Completed",IF(AND(NOT(A74=""),NOT(OR(D75="",D75="???")),G75=""),"Waiting",IF(D75="???","Waiting",""))))</f>
        <v>Completed</v>
      </c>
      <c r="L75" s="107"/>
      <c r="M75" s="107"/>
      <c r="N75" s="4"/>
      <c r="O75" s="111"/>
      <c r="P75" s="107"/>
    </row>
    <row r="76" spans="1:16">
      <c r="A76" s="112" t="s">
        <v>3032</v>
      </c>
      <c r="B76" s="109" t="s">
        <v>3033</v>
      </c>
      <c r="C76" s="107"/>
      <c r="D76" s="81" t="s">
        <v>2404</v>
      </c>
      <c r="E76" s="81" t="s">
        <v>1442</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2017-09-25_G-039_SA_MH</v>
      </c>
      <c r="G76" s="85">
        <v>43069</v>
      </c>
      <c r="H76" s="85">
        <v>43074</v>
      </c>
      <c r="I76" s="69"/>
      <c r="J76" s="106">
        <v>43109</v>
      </c>
      <c r="K76" s="81" t="str">
        <f>IF(AND(NOT(OR(G76="",G76="Ø")),H76=""),"In Progress",IF(AND(NOT(OR(H76="Ø",H76="")),NOT(OR(G76="Ø",G76=""))),"Completed",IF(AND(NOT(A76=""),NOT(OR(D76="",D76="???")),G76=""),"Waiting",IF(D76="???","Waiting",""))))</f>
        <v>Completed</v>
      </c>
      <c r="L76" s="107" t="str">
        <f t="shared" ref="L76" si="68">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07" t="s">
        <v>0</v>
      </c>
      <c r="N76" s="6"/>
      <c r="O76" s="111" t="s">
        <v>25</v>
      </c>
      <c r="P76" s="107" t="s">
        <v>3034</v>
      </c>
    </row>
    <row r="77" spans="1:16">
      <c r="A77" s="107"/>
      <c r="B77" s="107"/>
      <c r="C77" s="107"/>
      <c r="D77" s="81" t="s">
        <v>32</v>
      </c>
      <c r="E77" s="81" t="s">
        <v>1731</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2017-09-25_G-039_AZ</v>
      </c>
      <c r="G77" s="85">
        <v>43075</v>
      </c>
      <c r="H77" s="85">
        <v>43109</v>
      </c>
      <c r="I77" s="69" t="str">
        <f t="shared" ref="I77:I89" si="69">IF(H77="Ø","Ø",IF(NOT(OR(H77="Ø",H77="")),"Enter Tracing Time",""))</f>
        <v>Enter Tracing Time</v>
      </c>
      <c r="J77" s="107"/>
      <c r="K77" s="81" t="str">
        <f>IF(AND(NOT(OR(G77="",G77="Ø")),H77=""),"In Progress",IF(AND(NOT(OR(H77="Ø",H77="")),NOT(OR(G77="Ø",G77=""))),"Completed",IF(AND(NOT(A76=""),NOT(OR(D77="",D77="???")),G77=""),"Waiting",IF(D77="???","Waiting",""))))</f>
        <v>Completed</v>
      </c>
      <c r="L77" s="107"/>
      <c r="M77" s="107"/>
      <c r="N77" s="6"/>
      <c r="O77" s="111"/>
      <c r="P77" s="107"/>
    </row>
    <row r="78" spans="1:16">
      <c r="A78" s="112" t="s">
        <v>3035</v>
      </c>
      <c r="B78" s="109" t="s">
        <v>3036</v>
      </c>
      <c r="C78" s="107"/>
      <c r="D78" s="81" t="s">
        <v>161</v>
      </c>
      <c r="E78" s="81" t="s">
        <v>1442</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2017-09-25_G-040_SA_BD</v>
      </c>
      <c r="G78" s="85">
        <v>43074</v>
      </c>
      <c r="H78" s="85" t="s">
        <v>51</v>
      </c>
      <c r="I78" s="69" t="str">
        <f t="shared" si="69"/>
        <v>Ø</v>
      </c>
      <c r="J78" s="107" t="s">
        <v>51</v>
      </c>
      <c r="K78" s="81" t="s">
        <v>1</v>
      </c>
      <c r="L78" s="107" t="str">
        <f t="shared" ref="L78" si="70">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Untraceable</v>
      </c>
      <c r="M78" s="107" t="str">
        <f>IF(OR(L78="Untraceable",L78="Incomplete"),"Ignore",IF(L78="Completed","Waiting",IF(OR(L78="Waiting",L78="In Progress",L78="Review",L78="Other"),"HOLD","")))</f>
        <v>Ignore</v>
      </c>
      <c r="N78" s="4" t="s">
        <v>3037</v>
      </c>
      <c r="O78" s="111" t="str">
        <f t="shared" ref="O78" si="71">IF(OR(L78="Untraceable",L78="Incomplete"),"No",IF(L78="Completed","In Progress",""))</f>
        <v>No</v>
      </c>
      <c r="P78" s="107"/>
    </row>
    <row r="79" spans="1:16">
      <c r="A79" s="107"/>
      <c r="B79" s="107"/>
      <c r="C79" s="107"/>
      <c r="D79" s="81" t="str">
        <f>IF(AND(NOT(A78=""),NOT(K78="Untraceable")),"???","")</f>
        <v/>
      </c>
      <c r="E79" s="81"/>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5"/>
      <c r="H79" s="85"/>
      <c r="I79" s="69" t="str">
        <f t="shared" si="69"/>
        <v/>
      </c>
      <c r="J79" s="107"/>
      <c r="K79" s="81" t="str">
        <f>IF(AND(NOT(OR(G79="",G79="Ø")),H79=""),"In Progress",IF(AND(NOT(OR(H79="Ø",H79="")),NOT(OR(G79="Ø",G79=""))),"Completed",IF(AND(NOT(A78=""),NOT(OR(D79="",D79="???")),G79=""),"Waiting",IF(D79="???","Waiting",""))))</f>
        <v/>
      </c>
      <c r="L79" s="107"/>
      <c r="M79" s="107"/>
      <c r="N79" s="4"/>
      <c r="O79" s="111"/>
      <c r="P79" s="107"/>
    </row>
    <row r="80" spans="1:16">
      <c r="A80" s="112" t="s">
        <v>3038</v>
      </c>
      <c r="B80" s="109" t="s">
        <v>3039</v>
      </c>
      <c r="C80" s="107" t="s">
        <v>2065</v>
      </c>
      <c r="D80" s="81" t="s">
        <v>161</v>
      </c>
      <c r="E80" s="81" t="s">
        <v>1442</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2017-09-25_G-041_SA_BD</v>
      </c>
      <c r="G80" s="85">
        <v>43074</v>
      </c>
      <c r="H80" s="85">
        <v>43076</v>
      </c>
      <c r="I80" s="69" t="s">
        <v>2809</v>
      </c>
      <c r="J80" s="106">
        <v>43082</v>
      </c>
      <c r="K80" s="81" t="str">
        <f>IF(AND(NOT(OR(G80="",G80="Ø")),H80=""),"In Progress",IF(AND(NOT(OR(H80="Ø",H80="")),NOT(OR(G80="Ø",G80=""))),"Completed",IF(AND(NOT(A80=""),NOT(OR(D80="",D80="???")),G80=""),"Waiting",IF(D80="???","Waiting",""))))</f>
        <v>Completed</v>
      </c>
      <c r="L80" s="107" t="str">
        <f t="shared" ref="L80" si="72">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Completed</v>
      </c>
      <c r="M80" s="107" t="s">
        <v>0</v>
      </c>
      <c r="N80" s="4" t="s">
        <v>3040</v>
      </c>
      <c r="O80" s="111" t="s">
        <v>25</v>
      </c>
      <c r="P80" s="107" t="s">
        <v>3041</v>
      </c>
    </row>
    <row r="81" spans="1:16">
      <c r="A81" s="107"/>
      <c r="B81" s="107"/>
      <c r="C81" s="107"/>
      <c r="D81" s="81" t="s">
        <v>32</v>
      </c>
      <c r="E81" s="81" t="s">
        <v>1731</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2017-09-25_G-041_AZ</v>
      </c>
      <c r="G81" s="85">
        <v>43076</v>
      </c>
      <c r="H81" s="85">
        <v>43077</v>
      </c>
      <c r="I81" s="69" t="s">
        <v>2670</v>
      </c>
      <c r="J81" s="107"/>
      <c r="K81" s="81" t="str">
        <f>IF(AND(NOT(OR(G81="",G81="Ø")),H81=""),"In Progress",IF(AND(NOT(OR(H81="Ø",H81="")),NOT(OR(G81="Ø",G81=""))),"Completed",IF(AND(NOT(A80=""),NOT(OR(D81="",D81="???")),G81=""),"Waiting",IF(D81="???","Waiting",""))))</f>
        <v>Completed</v>
      </c>
      <c r="L81" s="107"/>
      <c r="M81" s="107"/>
      <c r="N81" s="4"/>
      <c r="O81" s="111"/>
      <c r="P81" s="107"/>
    </row>
    <row r="82" spans="1:16">
      <c r="A82" s="112" t="s">
        <v>3042</v>
      </c>
      <c r="B82" s="109" t="s">
        <v>3043</v>
      </c>
      <c r="C82" s="107"/>
      <c r="D82" s="81" t="s">
        <v>113</v>
      </c>
      <c r="E82" s="81" t="s">
        <v>1442</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2017-09-25_G-042_SA_DR</v>
      </c>
      <c r="G82" s="85">
        <v>43074</v>
      </c>
      <c r="H82" s="85" t="s">
        <v>51</v>
      </c>
      <c r="I82" s="69" t="str">
        <f t="shared" si="69"/>
        <v>Ø</v>
      </c>
      <c r="J82" s="107" t="s">
        <v>51</v>
      </c>
      <c r="K82" s="81" t="s">
        <v>2</v>
      </c>
      <c r="L82" s="107" t="s">
        <v>2</v>
      </c>
      <c r="M82" s="107" t="str">
        <f>IF(OR(L82="Untraceable",L82="Incomplete"),"Ignore",IF(L82="Completed","Waiting",IF(OR(L82="Waiting",L82="In Progress",L82="Review",L82="Other"),"HOLD","")))</f>
        <v>Ignore</v>
      </c>
      <c r="N82" s="4" t="s">
        <v>3044</v>
      </c>
      <c r="O82" s="111" t="str">
        <f t="shared" ref="O82" si="73">IF(OR(L82="Untraceable",L82="Incomplete"),"No",IF(L82="Completed","In Progress",""))</f>
        <v>No</v>
      </c>
      <c r="P82" s="107"/>
    </row>
    <row r="83" spans="1:16">
      <c r="A83" s="107"/>
      <c r="B83" s="107"/>
      <c r="C83" s="107"/>
      <c r="D83" s="81"/>
      <c r="E83" s="81"/>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5"/>
      <c r="H83" s="85"/>
      <c r="I83" s="69" t="str">
        <f t="shared" si="69"/>
        <v/>
      </c>
      <c r="J83" s="107"/>
      <c r="K83" s="81" t="str">
        <f>IF(AND(NOT(OR(G83="",G83="Ø")),H83=""),"In Progress",IF(AND(NOT(OR(H83="Ø",H83="")),NOT(OR(G83="Ø",G83=""))),"Completed",IF(AND(NOT(A82=""),NOT(OR(D83="",D83="???")),G83=""),"Waiting",IF(D83="???","Waiting",""))))</f>
        <v/>
      </c>
      <c r="L83" s="107"/>
      <c r="M83" s="107"/>
      <c r="N83" s="4"/>
      <c r="O83" s="111"/>
      <c r="P83" s="107"/>
    </row>
    <row r="84" spans="1:16">
      <c r="A84" s="112" t="s">
        <v>3045</v>
      </c>
      <c r="B84" s="109" t="s">
        <v>3046</v>
      </c>
      <c r="C84" s="107"/>
      <c r="D84" s="81" t="s">
        <v>2404</v>
      </c>
      <c r="E84" s="81" t="s">
        <v>1442</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2017-09-25_G-043_SA_MH</v>
      </c>
      <c r="G84" s="85">
        <v>43074</v>
      </c>
      <c r="H84" s="85">
        <v>43076</v>
      </c>
      <c r="I84" s="69" t="s">
        <v>2206</v>
      </c>
      <c r="J84" s="106">
        <v>43109</v>
      </c>
      <c r="K84" s="81" t="str">
        <f>IF(AND(NOT(OR(G84="",G84="Ø")),H84=""),"In Progress",IF(AND(NOT(OR(H84="Ø",H84="")),NOT(OR(G84="Ø",G84=""))),"Completed",IF(AND(NOT(A84=""),NOT(OR(D84="",D84="???")),G84=""),"Waiting",IF(D84="???","Waiting",""))))</f>
        <v>Completed</v>
      </c>
      <c r="L84" s="107" t="str">
        <f t="shared" ref="L84" si="74">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07" t="s">
        <v>1</v>
      </c>
      <c r="N84" s="4" t="s">
        <v>3047</v>
      </c>
      <c r="O84" s="111" t="s">
        <v>25</v>
      </c>
      <c r="P84" s="107" t="s">
        <v>3048</v>
      </c>
    </row>
    <row r="85" spans="1:16">
      <c r="A85" s="107"/>
      <c r="B85" s="107"/>
      <c r="C85" s="107"/>
      <c r="D85" s="81" t="s">
        <v>161</v>
      </c>
      <c r="E85" s="81" t="s">
        <v>1731</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2017-09-25_G-043_BD</v>
      </c>
      <c r="G85" s="85">
        <v>43108</v>
      </c>
      <c r="H85" s="85">
        <v>43109</v>
      </c>
      <c r="I85" s="69" t="s">
        <v>2670</v>
      </c>
      <c r="J85" s="107"/>
      <c r="K85" s="81" t="s">
        <v>0</v>
      </c>
      <c r="L85" s="107"/>
      <c r="M85" s="107"/>
      <c r="N85" s="4"/>
      <c r="O85" s="111"/>
      <c r="P85" s="107"/>
    </row>
    <row r="86" spans="1:16">
      <c r="A86" s="112" t="s">
        <v>3049</v>
      </c>
      <c r="B86" s="109" t="s">
        <v>3050</v>
      </c>
      <c r="C86" s="107"/>
      <c r="D86" s="81" t="s">
        <v>161</v>
      </c>
      <c r="E86" s="81"/>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5"/>
      <c r="H86" s="85"/>
      <c r="I86" s="69" t="str">
        <f t="shared" si="69"/>
        <v/>
      </c>
      <c r="J86" s="107" t="s">
        <v>51</v>
      </c>
      <c r="K86" s="81" t="s">
        <v>1</v>
      </c>
      <c r="L86" s="107" t="str">
        <f t="shared" ref="L86" si="75">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Untraceable</v>
      </c>
      <c r="M86" s="107" t="str">
        <f>IF(OR(L86="Untraceable",L86="Incomplete"),"Ignore",IF(L86="Completed","Waiting",IF(OR(L86="Waiting",L86="In Progress",L86="Review",L86="Other"),"HOLD","")))</f>
        <v>Ignore</v>
      </c>
      <c r="N86" s="4" t="s">
        <v>1716</v>
      </c>
      <c r="O86" s="111" t="str">
        <f t="shared" ref="O86" si="76">IF(OR(L86="Untraceable",L86="Incomplete"),"No",IF(L86="Completed","In Progress",""))</f>
        <v>No</v>
      </c>
      <c r="P86" s="107"/>
    </row>
    <row r="87" spans="1:16">
      <c r="A87" s="107"/>
      <c r="B87" s="107"/>
      <c r="C87" s="107"/>
      <c r="D87" s="81" t="str">
        <f>IF(AND(NOT(A86=""),NOT(K86="Untraceable")),"???","")</f>
        <v/>
      </c>
      <c r="E87" s="81"/>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5"/>
      <c r="H87" s="85"/>
      <c r="I87" s="69" t="str">
        <f t="shared" si="69"/>
        <v/>
      </c>
      <c r="J87" s="107"/>
      <c r="K87" s="81" t="str">
        <f>IF(AND(NOT(OR(G87="",G87="Ø")),H87=""),"In Progress",IF(AND(NOT(OR(H87="Ø",H87="")),NOT(OR(G87="Ø",G87=""))),"Completed",IF(AND(NOT(A86=""),NOT(OR(D87="",D87="???")),G87=""),"Waiting",IF(D87="???","Waiting",""))))</f>
        <v/>
      </c>
      <c r="L87" s="107"/>
      <c r="M87" s="107"/>
      <c r="N87" s="4"/>
      <c r="O87" s="111"/>
      <c r="P87" s="107"/>
    </row>
    <row r="88" spans="1:16">
      <c r="A88" s="112" t="s">
        <v>3051</v>
      </c>
      <c r="B88" s="109" t="s">
        <v>3052</v>
      </c>
      <c r="C88" s="107" t="s">
        <v>2065</v>
      </c>
      <c r="D88" s="81" t="s">
        <v>161</v>
      </c>
      <c r="E88" s="81" t="s">
        <v>1442</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2017-09-25_G-045_SA_BD</v>
      </c>
      <c r="G88" s="85">
        <v>43076</v>
      </c>
      <c r="H88" s="85"/>
      <c r="I88" s="69" t="s">
        <v>2792</v>
      </c>
      <c r="J88" s="106">
        <v>43109</v>
      </c>
      <c r="K88" s="81" t="s">
        <v>0</v>
      </c>
      <c r="L88" s="107" t="s">
        <v>0</v>
      </c>
      <c r="M88" s="107" t="s">
        <v>0</v>
      </c>
      <c r="N88" s="4" t="s">
        <v>3053</v>
      </c>
      <c r="O88" s="111" t="s">
        <v>25</v>
      </c>
      <c r="P88" s="107" t="s">
        <v>3054</v>
      </c>
    </row>
    <row r="89" spans="1:16">
      <c r="A89" s="107"/>
      <c r="B89" s="107"/>
      <c r="C89" s="107"/>
      <c r="D89" s="81" t="s">
        <v>187</v>
      </c>
      <c r="E89" s="81" t="s">
        <v>1731</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2017-09-25_G-045_MW</v>
      </c>
      <c r="G89" s="85">
        <v>43083</v>
      </c>
      <c r="H89" s="85"/>
      <c r="I89" s="69" t="str">
        <f t="shared" si="69"/>
        <v/>
      </c>
      <c r="J89" s="107"/>
      <c r="K89" s="81" t="s">
        <v>0</v>
      </c>
      <c r="L89" s="107"/>
      <c r="M89" s="107"/>
      <c r="N89" s="4"/>
      <c r="O89" s="111"/>
      <c r="P89" s="107"/>
    </row>
    <row r="90" spans="1:16">
      <c r="A90" s="112" t="s">
        <v>3055</v>
      </c>
      <c r="B90" s="109" t="s">
        <v>3056</v>
      </c>
      <c r="C90" s="107" t="s">
        <v>2065</v>
      </c>
      <c r="D90" s="81" t="s">
        <v>161</v>
      </c>
      <c r="E90" s="81" t="s">
        <v>1442</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2017-09-25_G-046_SA_BD</v>
      </c>
      <c r="G90" s="85">
        <v>43077</v>
      </c>
      <c r="H90" s="85"/>
      <c r="I90" s="69" t="s">
        <v>2792</v>
      </c>
      <c r="J90" s="136">
        <v>43088</v>
      </c>
      <c r="K90" s="81" t="s">
        <v>0</v>
      </c>
      <c r="L90" s="107" t="s">
        <v>0</v>
      </c>
      <c r="M90" s="107" t="s">
        <v>0</v>
      </c>
      <c r="N90" s="4" t="s">
        <v>3057</v>
      </c>
      <c r="O90" s="111" t="s">
        <v>25</v>
      </c>
      <c r="P90" s="107" t="s">
        <v>3058</v>
      </c>
    </row>
    <row r="91" spans="1:16">
      <c r="A91" s="107"/>
      <c r="B91" s="107"/>
      <c r="C91" s="107"/>
      <c r="D91" s="81" t="s">
        <v>3059</v>
      </c>
      <c r="E91" s="81" t="s">
        <v>1731</v>
      </c>
      <c r="F91" s="7" t="s">
        <v>3060</v>
      </c>
      <c r="G91" s="85">
        <v>43084</v>
      </c>
      <c r="H91" s="85">
        <v>43087</v>
      </c>
      <c r="I91" s="69" t="s">
        <v>2206</v>
      </c>
      <c r="J91" s="137"/>
      <c r="K91" s="81" t="str">
        <f>IF(AND(NOT(OR(G91="",G91="Ø")),H91=""),"In Progress",IF(AND(NOT(OR(H91="Ø",H91="")),NOT(OR(G91="Ø",G91=""))),"Completed",IF(AND(NOT(A90=""),NOT(OR(D91="",D91="???")),G91=""),"Waiting",IF(D91="???","Waiting",""))))</f>
        <v>Completed</v>
      </c>
      <c r="L91" s="107"/>
      <c r="M91" s="107"/>
      <c r="N91" s="4"/>
      <c r="O91" s="111"/>
      <c r="P91" s="107"/>
    </row>
    <row r="92" spans="1:16">
      <c r="A92" s="112" t="s">
        <v>3061</v>
      </c>
      <c r="B92" s="109" t="s">
        <v>3062</v>
      </c>
      <c r="C92" s="107"/>
      <c r="D92" s="81" t="s">
        <v>187</v>
      </c>
      <c r="E92" s="81" t="s">
        <v>1442</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2017-09-25_G-047_SA_MW</v>
      </c>
      <c r="G92" s="85">
        <v>43077</v>
      </c>
      <c r="H92" s="85">
        <v>43077</v>
      </c>
      <c r="I92" s="69" t="s">
        <v>2725</v>
      </c>
      <c r="J92" s="106">
        <v>43108</v>
      </c>
      <c r="K92" s="81" t="str">
        <f>IF(AND(NOT(OR(G92="",G92="Ø")),H92=""),"In Progress",IF(AND(NOT(OR(H92="Ø",H92="")),NOT(OR(G92="Ø",G92=""))),"Completed",IF(AND(NOT(A92=""),NOT(OR(D92="",D92="???")),G92=""),"Waiting",IF(D92="???","Waiting",""))))</f>
        <v>Completed</v>
      </c>
      <c r="L92" s="107" t="str">
        <f t="shared" ref="L92" si="77">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07" t="s">
        <v>0</v>
      </c>
      <c r="N92" s="4"/>
      <c r="O92" s="111" t="s">
        <v>25</v>
      </c>
      <c r="P92" s="107" t="s">
        <v>3063</v>
      </c>
    </row>
    <row r="93" spans="1:16">
      <c r="A93" s="107"/>
      <c r="B93" s="107"/>
      <c r="C93" s="107"/>
      <c r="D93" s="81" t="s">
        <v>2404</v>
      </c>
      <c r="E93" s="81" t="s">
        <v>1731</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2017-09-25_G-047_MH</v>
      </c>
      <c r="G93" s="85">
        <v>43077</v>
      </c>
      <c r="H93" s="85">
        <v>43080</v>
      </c>
      <c r="I93" s="69" t="s">
        <v>2809</v>
      </c>
      <c r="J93" s="107"/>
      <c r="K93" s="81" t="str">
        <f>IF(AND(NOT(OR(G93="",G93="Ø")),H93=""),"In Progress",IF(AND(NOT(OR(H93="Ø",H93="")),NOT(OR(G93="Ø",G93=""))),"Completed",IF(AND(NOT(A92=""),NOT(OR(D93="",D93="???")),G93=""),"Waiting",IF(D93="???","Waiting",""))))</f>
        <v>Completed</v>
      </c>
      <c r="L93" s="107"/>
      <c r="M93" s="107"/>
      <c r="N93" s="4"/>
      <c r="O93" s="111"/>
      <c r="P93" s="107"/>
    </row>
    <row r="94" spans="1:16">
      <c r="A94" s="112" t="s">
        <v>3064</v>
      </c>
      <c r="B94" s="109" t="s">
        <v>3065</v>
      </c>
      <c r="C94" s="107"/>
      <c r="D94" s="81" t="s">
        <v>32</v>
      </c>
      <c r="E94" s="81" t="s">
        <v>1442</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2017-09-25_G-048_SA_AZ</v>
      </c>
      <c r="G94" s="85">
        <v>43077</v>
      </c>
      <c r="H94" s="85">
        <v>43080</v>
      </c>
      <c r="I94" s="69" t="s">
        <v>3066</v>
      </c>
      <c r="J94" s="106">
        <v>43081</v>
      </c>
      <c r="K94" s="81" t="str">
        <f>IF(AND(NOT(OR(G94="",G94="Ø")),H94=""),"In Progress",IF(AND(NOT(OR(H94="Ø",H94="")),NOT(OR(G94="Ø",G94=""))),"Completed",IF(AND(NOT(A94=""),NOT(OR(D94="",D94="???")),G94=""),"Waiting",IF(D94="???","Waiting",""))))</f>
        <v>Completed</v>
      </c>
      <c r="L94" s="107" t="str">
        <f t="shared" ref="L94" si="78">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Completed</v>
      </c>
      <c r="M94" s="107" t="s">
        <v>0</v>
      </c>
      <c r="N94" s="4"/>
      <c r="O94" s="111" t="s">
        <v>25</v>
      </c>
      <c r="P94" s="107" t="s">
        <v>3067</v>
      </c>
    </row>
    <row r="95" spans="1:16">
      <c r="A95" s="107"/>
      <c r="B95" s="107"/>
      <c r="C95" s="107"/>
      <c r="D95" s="81" t="s">
        <v>2404</v>
      </c>
      <c r="E95" s="81" t="s">
        <v>1731</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2017-09-25_G-048_MH</v>
      </c>
      <c r="G95" s="85">
        <v>43080</v>
      </c>
      <c r="H95" s="85">
        <v>43081</v>
      </c>
      <c r="I95" s="69" t="s">
        <v>2670</v>
      </c>
      <c r="J95" s="107"/>
      <c r="K95" s="81" t="str">
        <f>IF(AND(NOT(OR(G95="",G95="Ø")),H95=""),"In Progress",IF(AND(NOT(OR(H95="Ø",H95="")),NOT(OR(G95="Ø",G95=""))),"Completed",IF(AND(NOT(A94=""),NOT(OR(D95="",D95="???")),G95=""),"Waiting",IF(D95="???","Waiting",""))))</f>
        <v>Completed</v>
      </c>
      <c r="L95" s="107"/>
      <c r="M95" s="107"/>
      <c r="N95" s="4"/>
      <c r="O95" s="111"/>
      <c r="P95" s="107"/>
    </row>
    <row r="96" spans="1:16">
      <c r="A96" s="112" t="s">
        <v>3068</v>
      </c>
      <c r="B96" s="109" t="s">
        <v>3069</v>
      </c>
      <c r="C96" s="107"/>
      <c r="D96" s="81" t="s">
        <v>161</v>
      </c>
      <c r="E96" s="81" t="s">
        <v>1442</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2017-09-25_G-050_SA_BD</v>
      </c>
      <c r="G96" s="85">
        <v>43077</v>
      </c>
      <c r="H96" s="85">
        <v>43081</v>
      </c>
      <c r="I96" s="69" t="s">
        <v>2206</v>
      </c>
      <c r="J96" s="106">
        <v>43084</v>
      </c>
      <c r="K96" s="81" t="str">
        <f>IF(AND(NOT(OR(G96="",G96="Ø")),H96=""),"In Progress",IF(AND(NOT(OR(H96="Ø",H96="")),NOT(OR(G96="Ø",G96=""))),"Completed",IF(AND(NOT(A96=""),NOT(OR(D96="",D96="???")),G96=""),"Waiting",IF(D96="???","Waiting",""))))</f>
        <v>Completed</v>
      </c>
      <c r="L96" s="107" t="s">
        <v>0</v>
      </c>
      <c r="M96" s="107" t="s">
        <v>0</v>
      </c>
      <c r="N96" s="4" t="s">
        <v>3070</v>
      </c>
      <c r="O96" s="111" t="s">
        <v>25</v>
      </c>
      <c r="P96" s="107" t="s">
        <v>3071</v>
      </c>
    </row>
    <row r="97" spans="1:16">
      <c r="A97" s="107"/>
      <c r="B97" s="107"/>
      <c r="C97" s="107"/>
      <c r="D97" s="81" t="s">
        <v>3059</v>
      </c>
      <c r="E97" s="81" t="s">
        <v>1731</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2017-09-25_G-050_RA</v>
      </c>
      <c r="G97" s="85">
        <v>43081</v>
      </c>
      <c r="H97" s="85">
        <v>43084</v>
      </c>
      <c r="I97" s="69" t="s">
        <v>2498</v>
      </c>
      <c r="J97" s="107"/>
      <c r="K97" s="81" t="s">
        <v>0</v>
      </c>
      <c r="L97" s="107"/>
      <c r="M97" s="107"/>
      <c r="N97" s="4"/>
      <c r="O97" s="111"/>
      <c r="P97" s="107"/>
    </row>
    <row r="98" spans="1:16">
      <c r="A98" s="112" t="s">
        <v>3072</v>
      </c>
      <c r="B98" s="109" t="s">
        <v>3073</v>
      </c>
      <c r="C98" s="107"/>
      <c r="D98" s="81" t="s">
        <v>32</v>
      </c>
      <c r="E98" s="81" t="s">
        <v>1442</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2017-09-25_G-051_SA_AZ</v>
      </c>
      <c r="G98" s="85">
        <v>43080</v>
      </c>
      <c r="H98" s="85">
        <v>43082</v>
      </c>
      <c r="I98" s="69" t="s">
        <v>2117</v>
      </c>
      <c r="J98" s="106">
        <v>43087</v>
      </c>
      <c r="K98" s="81" t="str">
        <f>IF(AND(NOT(OR(G98="",G98="Ø")),H98=""),"In Progress",IF(AND(NOT(OR(H98="Ø",H98="")),NOT(OR(G98="Ø",G98=""))),"Completed",IF(AND(NOT(A98=""),NOT(OR(D98="",D98="???")),G98=""),"Waiting",IF(D98="???","Waiting",""))))</f>
        <v>Completed</v>
      </c>
      <c r="L98" s="107" t="str">
        <f t="shared" ref="L98" si="79">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Completed</v>
      </c>
      <c r="M98" s="107" t="s">
        <v>0</v>
      </c>
      <c r="N98" s="4" t="s">
        <v>3074</v>
      </c>
      <c r="O98" s="111" t="s">
        <v>25</v>
      </c>
      <c r="P98" s="107" t="s">
        <v>3075</v>
      </c>
    </row>
    <row r="99" spans="1:16">
      <c r="A99" s="107"/>
      <c r="B99" s="107"/>
      <c r="C99" s="107"/>
      <c r="D99" s="81" t="s">
        <v>27</v>
      </c>
      <c r="E99" s="81" t="s">
        <v>1731</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2017-09-25_G-051_GB</v>
      </c>
      <c r="G99" s="85">
        <v>43082</v>
      </c>
      <c r="H99" s="85">
        <v>43084</v>
      </c>
      <c r="I99" s="69">
        <v>3.5</v>
      </c>
      <c r="J99" s="107"/>
      <c r="K99" s="81" t="str">
        <f>IF(AND(NOT(OR(G99="",G99="Ø")),H99=""),"In Progress",IF(AND(NOT(OR(H99="Ø",H99="")),NOT(OR(G99="Ø",G99=""))),"Completed",IF(AND(NOT(A98=""),NOT(OR(D99="",D99="???")),G99=""),"Waiting",IF(D99="???","Waiting",""))))</f>
        <v>Completed</v>
      </c>
      <c r="L99" s="107"/>
      <c r="M99" s="107"/>
      <c r="N99" s="4"/>
      <c r="O99" s="111"/>
      <c r="P99" s="107"/>
    </row>
    <row r="100" spans="1:16">
      <c r="A100" s="112" t="s">
        <v>3076</v>
      </c>
      <c r="B100" s="109" t="s">
        <v>3077</v>
      </c>
      <c r="C100" s="107"/>
      <c r="D100" s="81" t="s">
        <v>187</v>
      </c>
      <c r="E100" s="81"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2017-09-25_G-052_MW</v>
      </c>
      <c r="G100" s="85">
        <v>43080</v>
      </c>
      <c r="H100" s="85" t="s">
        <v>51</v>
      </c>
      <c r="I100" s="69" t="str">
        <f t="shared" ref="I100:I125" si="80">IF(H100="Ø","Ø",IF(NOT(OR(H100="Ø",H100="")),"Enter Tracing Time",""))</f>
        <v>Ø</v>
      </c>
      <c r="J100" s="107" t="str">
        <f t="shared" ref="J100" si="81">IF(AND(NOT(OR(H100="",H100="Ø")),NOT(OR(H101="",H101="Ø"))),"Needs to be Split","")</f>
        <v/>
      </c>
      <c r="K100" s="81" t="s">
        <v>1</v>
      </c>
      <c r="L100" s="107" t="str">
        <f t="shared" ref="L100" si="82">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Untraceable</v>
      </c>
      <c r="M100" s="107" t="str">
        <f>IF(OR(L100="Untraceable",L100="Incomplete"),"Ignore",IF(L100="Completed","Waiting",IF(OR(L100="Waiting",L100="In Progress",L100="Review",L100="Other"),"HOLD","")))</f>
        <v>Ignore</v>
      </c>
      <c r="N100" s="4" t="s">
        <v>3078</v>
      </c>
      <c r="O100" s="111" t="str">
        <f t="shared" ref="O100" si="83">IF(OR(L100="Untraceable",L100="Incomplete"),"No",IF(L100="Completed","In Progress",""))</f>
        <v>No</v>
      </c>
      <c r="P100" s="107"/>
    </row>
    <row r="101" spans="1:16">
      <c r="A101" s="107"/>
      <c r="B101" s="107"/>
      <c r="C101" s="107"/>
      <c r="D101" s="81" t="str">
        <f>IF(AND(NOT(A100=""),NOT(K100="Untraceable")),"???","")</f>
        <v/>
      </c>
      <c r="E101" s="81"/>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5"/>
      <c r="H101" s="85"/>
      <c r="I101" s="69" t="str">
        <f t="shared" si="80"/>
        <v/>
      </c>
      <c r="J101" s="107"/>
      <c r="K101" s="81" t="str">
        <f>IF(AND(NOT(OR(G101="",G101="Ø")),H101=""),"In Progress",IF(AND(NOT(OR(H101="Ø",H101="")),NOT(OR(G101="Ø",G101=""))),"Completed",IF(AND(NOT(A100=""),NOT(OR(D101="",D101="???")),G101=""),"Waiting",IF(D101="???","Waiting",""))))</f>
        <v/>
      </c>
      <c r="L101" s="107"/>
      <c r="M101" s="107"/>
      <c r="N101" s="4"/>
      <c r="O101" s="111"/>
      <c r="P101" s="107"/>
    </row>
    <row r="102" spans="1:16">
      <c r="A102" s="112" t="s">
        <v>3079</v>
      </c>
      <c r="B102" s="109" t="s">
        <v>3080</v>
      </c>
      <c r="C102" s="107"/>
      <c r="D102" s="81" t="s">
        <v>161</v>
      </c>
      <c r="E102" s="81" t="s">
        <v>1442</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2017-09-25_G-053_SA_BD</v>
      </c>
      <c r="G102" s="85">
        <v>43081</v>
      </c>
      <c r="H102" s="85"/>
      <c r="I102" s="69">
        <v>3.5</v>
      </c>
      <c r="J102" s="106">
        <v>43088</v>
      </c>
      <c r="K102" s="81" t="s">
        <v>0</v>
      </c>
      <c r="L102" s="107" t="s">
        <v>0</v>
      </c>
      <c r="M102" s="107" t="s">
        <v>0</v>
      </c>
      <c r="N102" s="4" t="s">
        <v>3081</v>
      </c>
      <c r="O102" s="111" t="s">
        <v>25</v>
      </c>
      <c r="P102" s="107" t="s">
        <v>3082</v>
      </c>
    </row>
    <row r="103" spans="1:16">
      <c r="A103" s="107"/>
      <c r="B103" s="107"/>
      <c r="C103" s="107"/>
      <c r="D103" s="81" t="s">
        <v>27</v>
      </c>
      <c r="E103" s="81" t="s">
        <v>1731</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2017-09-25_G-053_GB</v>
      </c>
      <c r="G103" s="85">
        <v>43087</v>
      </c>
      <c r="H103" s="85">
        <v>43087</v>
      </c>
      <c r="I103" s="69">
        <v>2.25</v>
      </c>
      <c r="J103" s="107"/>
      <c r="K103" s="81" t="str">
        <f>IF(AND(NOT(OR(G103="",G103="Ø")),H103=""),"In Progress",IF(AND(NOT(OR(H103="Ø",H103="")),NOT(OR(G103="Ø",G103=""))),"Completed",IF(AND(NOT(A102=""),NOT(OR(D103="",D103="???")),G103=""),"Waiting",IF(D103="???","Waiting",""))))</f>
        <v>Completed</v>
      </c>
      <c r="L103" s="107"/>
      <c r="M103" s="107"/>
      <c r="N103" s="4" t="s">
        <v>3083</v>
      </c>
      <c r="O103" s="111"/>
      <c r="P103" s="107"/>
    </row>
    <row r="104" spans="1:16">
      <c r="A104" s="112" t="s">
        <v>3084</v>
      </c>
      <c r="B104" s="109" t="s">
        <v>3085</v>
      </c>
      <c r="C104" s="107"/>
      <c r="D104" s="81" t="s">
        <v>187</v>
      </c>
      <c r="E104" s="81"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2017-09-25_G-054_MW</v>
      </c>
      <c r="G104" s="85">
        <v>43081</v>
      </c>
      <c r="H104" s="85">
        <v>43082</v>
      </c>
      <c r="I104" s="69" t="s">
        <v>3086</v>
      </c>
      <c r="J104" s="106">
        <v>43088</v>
      </c>
      <c r="K104" s="81" t="str">
        <f>IF(AND(NOT(OR(G104="",G104="Ø")),H104=""),"In Progress",IF(AND(NOT(OR(H104="Ø",H104="")),NOT(OR(G104="Ø",G104=""))),"Completed",IF(AND(NOT(A104=""),NOT(OR(D104="",D104="???")),G104=""),"Waiting",IF(D104="???","Waiting",""))))</f>
        <v>Completed</v>
      </c>
      <c r="L104" s="107" t="str">
        <f t="shared" ref="L104" si="84">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Completed</v>
      </c>
      <c r="M104" s="107" t="s">
        <v>0</v>
      </c>
      <c r="N104" s="4"/>
      <c r="O104" s="111" t="s">
        <v>25</v>
      </c>
      <c r="P104" s="107" t="s">
        <v>3087</v>
      </c>
    </row>
    <row r="105" spans="1:16">
      <c r="A105" s="107"/>
      <c r="B105" s="107"/>
      <c r="C105" s="107"/>
      <c r="D105" s="81" t="s">
        <v>161</v>
      </c>
      <c r="E105" s="81" t="s">
        <v>1404</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2017-09-25_G-054_SA_BD</v>
      </c>
      <c r="G105" s="85">
        <v>43082</v>
      </c>
      <c r="H105" s="85">
        <v>43083</v>
      </c>
      <c r="I105" s="69" t="s">
        <v>2758</v>
      </c>
      <c r="J105" s="107"/>
      <c r="K105" s="81" t="str">
        <f>IF(AND(NOT(OR(G105="",G105="Ø")),H105=""),"In Progress",IF(AND(NOT(OR(H105="Ø",H105="")),NOT(OR(G105="Ø",G105=""))),"Completed",IF(AND(NOT(A104=""),NOT(OR(D105="",D105="???")),G105=""),"Waiting",IF(D105="???","Waiting",""))))</f>
        <v>Completed</v>
      </c>
      <c r="L105" s="107"/>
      <c r="M105" s="107"/>
      <c r="N105" s="4"/>
      <c r="O105" s="111"/>
      <c r="P105" s="107"/>
    </row>
    <row r="106" spans="1:16">
      <c r="A106" s="112" t="s">
        <v>3088</v>
      </c>
      <c r="B106" s="109" t="s">
        <v>3089</v>
      </c>
      <c r="C106" s="107"/>
      <c r="D106" s="81" t="s">
        <v>2404</v>
      </c>
      <c r="E106" s="81"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2017-09-25_G-055_MH</v>
      </c>
      <c r="G106" s="85">
        <v>43081</v>
      </c>
      <c r="H106" s="85" t="s">
        <v>51</v>
      </c>
      <c r="I106" s="69" t="str">
        <f t="shared" si="80"/>
        <v>Ø</v>
      </c>
      <c r="J106" s="107" t="str">
        <f t="shared" ref="J106" si="85">IF(AND(NOT(OR(H106="",H106="Ø")),NOT(OR(H107="",H107="Ø"))),"Needs to be Split","")</f>
        <v/>
      </c>
      <c r="K106" s="81" t="s">
        <v>2</v>
      </c>
      <c r="L106" s="107" t="str">
        <f t="shared" ref="L106" si="86">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Untraceable</v>
      </c>
      <c r="M106" s="107" t="str">
        <f>IF(OR(L106="Untraceable",L106="Incomplete"),"Ignore",IF(L106="Completed","Waiting",IF(OR(L106="Waiting",L106="In Progress",L106="Review",L106="Other"),"HOLD","")))</f>
        <v>Ignore</v>
      </c>
      <c r="N106" s="4" t="s">
        <v>3090</v>
      </c>
      <c r="O106" s="111" t="str">
        <f t="shared" ref="O106" si="87">IF(OR(L106="Untraceable",L106="Incomplete"),"No",IF(L106="Completed","In Progress",""))</f>
        <v>No</v>
      </c>
      <c r="P106" s="107"/>
    </row>
    <row r="107" spans="1:16">
      <c r="A107" s="107"/>
      <c r="B107" s="107"/>
      <c r="C107" s="107"/>
      <c r="D107" s="81" t="s">
        <v>113</v>
      </c>
      <c r="E107" s="81" t="s">
        <v>24</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2017-09-25_G-055_DR</v>
      </c>
      <c r="G107" s="85">
        <v>43088</v>
      </c>
      <c r="H107" s="85" t="s">
        <v>51</v>
      </c>
      <c r="I107" s="69" t="str">
        <f t="shared" si="80"/>
        <v>Ø</v>
      </c>
      <c r="J107" s="107"/>
      <c r="K107" s="81" t="s">
        <v>1</v>
      </c>
      <c r="L107" s="107"/>
      <c r="M107" s="107"/>
      <c r="N107" s="4"/>
      <c r="O107" s="111"/>
      <c r="P107" s="107"/>
    </row>
    <row r="108" spans="1:16">
      <c r="A108" s="112" t="s">
        <v>3091</v>
      </c>
      <c r="B108" s="109" t="s">
        <v>3092</v>
      </c>
      <c r="C108" s="107"/>
      <c r="D108" s="81" t="s">
        <v>2404</v>
      </c>
      <c r="E108" s="81" t="s">
        <v>1442</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2017-09-25_G-056_SA_MH</v>
      </c>
      <c r="G108" s="85">
        <v>43082</v>
      </c>
      <c r="H108" s="85">
        <v>43084</v>
      </c>
      <c r="I108" s="69" t="s">
        <v>1624</v>
      </c>
      <c r="J108" s="106">
        <v>43088</v>
      </c>
      <c r="K108" s="81" t="str">
        <f>IF(AND(NOT(OR(G108="",G108="Ø")),H108=""),"In Progress",IF(AND(NOT(OR(H108="Ø",H108="")),NOT(OR(G108="Ø",G108=""))),"Completed",IF(AND(NOT(A108=""),NOT(OR(D108="",D108="???")),G108=""),"Waiting",IF(D108="???","Waiting",""))))</f>
        <v>Completed</v>
      </c>
      <c r="L108" s="107" t="str">
        <f t="shared" ref="L108" si="88">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Completed</v>
      </c>
      <c r="M108" s="107" t="s">
        <v>0</v>
      </c>
      <c r="N108" s="4" t="s">
        <v>3093</v>
      </c>
      <c r="O108" s="111" t="s">
        <v>25</v>
      </c>
      <c r="P108" s="107" t="s">
        <v>3094</v>
      </c>
    </row>
    <row r="109" spans="1:16">
      <c r="A109" s="107"/>
      <c r="B109" s="107"/>
      <c r="C109" s="107"/>
      <c r="D109" s="81" t="s">
        <v>161</v>
      </c>
      <c r="E109" s="81" t="s">
        <v>1731</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2017-09-25_G-056_BD</v>
      </c>
      <c r="G109" s="85">
        <v>43084</v>
      </c>
      <c r="H109" s="85">
        <v>43088</v>
      </c>
      <c r="I109" s="69" t="s">
        <v>1624</v>
      </c>
      <c r="J109" s="107"/>
      <c r="K109" s="81" t="str">
        <f>IF(AND(NOT(OR(G109="",G109="Ø")),H109=""),"In Progress",IF(AND(NOT(OR(H109="Ø",H109="")),NOT(OR(G109="Ø",G109=""))),"Completed",IF(AND(NOT(A108=""),NOT(OR(D109="",D109="???")),G109=""),"Waiting",IF(D109="???","Waiting",""))))</f>
        <v>Completed</v>
      </c>
      <c r="L109" s="107"/>
      <c r="M109" s="107"/>
      <c r="N109" s="4"/>
      <c r="O109" s="111"/>
      <c r="P109" s="107"/>
    </row>
    <row r="110" spans="1:16">
      <c r="A110" s="112" t="s">
        <v>3095</v>
      </c>
      <c r="B110" s="109" t="s">
        <v>3096</v>
      </c>
      <c r="C110" s="107"/>
      <c r="D110" s="81" t="s">
        <v>187</v>
      </c>
      <c r="E110" s="81" t="s">
        <v>1731</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2017-09-25_G-057_MW</v>
      </c>
      <c r="G110" s="85">
        <v>43082</v>
      </c>
      <c r="H110" s="85">
        <v>43082</v>
      </c>
      <c r="I110" s="69" t="s">
        <v>2927</v>
      </c>
      <c r="J110" s="107" t="s">
        <v>3097</v>
      </c>
      <c r="K110" s="81" t="str">
        <f>IF(AND(NOT(OR(G110="",G110="Ø")),H110=""),"In Progress",IF(AND(NOT(OR(H110="Ø",H110="")),NOT(OR(G110="Ø",G110=""))),"Completed",IF(AND(NOT(A110=""),NOT(OR(D110="",D110="???")),G110=""),"Waiting",IF(D110="???","Waiting",""))))</f>
        <v>Completed</v>
      </c>
      <c r="L110" s="107" t="str">
        <f t="shared" ref="L110" si="89">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Completed</v>
      </c>
      <c r="M110" s="107" t="s">
        <v>0</v>
      </c>
      <c r="N110" s="4"/>
      <c r="O110" s="111" t="s">
        <v>25</v>
      </c>
      <c r="P110" s="107" t="s">
        <v>3098</v>
      </c>
    </row>
    <row r="111" spans="1:16">
      <c r="A111" s="107"/>
      <c r="B111" s="107"/>
      <c r="C111" s="107"/>
      <c r="D111" s="81" t="s">
        <v>161</v>
      </c>
      <c r="E111" s="81" t="s">
        <v>1404</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2017-09-25_G-057_SA_BD</v>
      </c>
      <c r="G111" s="85">
        <v>43083</v>
      </c>
      <c r="H111" s="85">
        <v>43083</v>
      </c>
      <c r="I111" s="69" t="s">
        <v>2670</v>
      </c>
      <c r="J111" s="107"/>
      <c r="K111" s="81" t="str">
        <f>IF(AND(NOT(OR(G111="",G111="Ø")),H111=""),"In Progress",IF(AND(NOT(OR(H111="Ø",H111="")),NOT(OR(G111="Ø",G111=""))),"Completed",IF(AND(NOT(A110=""),NOT(OR(D111="",D111="???")),G111=""),"Waiting",IF(D111="???","Waiting",""))))</f>
        <v>Completed</v>
      </c>
      <c r="L111" s="107"/>
      <c r="M111" s="107"/>
      <c r="N111" s="4"/>
      <c r="O111" s="111"/>
      <c r="P111" s="107"/>
    </row>
    <row r="112" spans="1:16">
      <c r="A112" s="112" t="s">
        <v>3099</v>
      </c>
      <c r="B112" s="109" t="s">
        <v>3100</v>
      </c>
      <c r="C112" s="107"/>
      <c r="D112" s="81" t="s">
        <v>113</v>
      </c>
      <c r="E112" s="81" t="s">
        <v>1442</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2017-09-25_G-058_SA_DR</v>
      </c>
      <c r="G112" s="85">
        <v>43083</v>
      </c>
      <c r="H112" s="85" t="s">
        <v>51</v>
      </c>
      <c r="I112" s="69" t="str">
        <f t="shared" si="80"/>
        <v>Ø</v>
      </c>
      <c r="J112" s="107" t="str">
        <f t="shared" ref="J112" si="90">IF(AND(NOT(OR(H112="",H112="Ø")),NOT(OR(H113="",H113="Ø"))),"Needs to be Split","")</f>
        <v/>
      </c>
      <c r="K112" s="81" t="s">
        <v>2</v>
      </c>
      <c r="L112" s="107" t="s">
        <v>2</v>
      </c>
      <c r="M112" s="107" t="str">
        <f>IF(OR(L112="Untraceable",L112="Incomplete"),"Ignore",IF(L112="Completed","Waiting",IF(OR(L112="Waiting",L112="In Progress",L112="Review",L112="Other"),"HOLD","")))</f>
        <v>Ignore</v>
      </c>
      <c r="N112" s="4" t="s">
        <v>3101</v>
      </c>
      <c r="O112" s="111" t="str">
        <f t="shared" ref="O112" si="91">IF(OR(L112="Untraceable",L112="Incomplete"),"No",IF(L112="Completed","In Progress",""))</f>
        <v>No</v>
      </c>
      <c r="P112" s="107"/>
    </row>
    <row r="113" spans="1:16">
      <c r="A113" s="107"/>
      <c r="B113" s="107"/>
      <c r="C113" s="107"/>
      <c r="D113" s="81"/>
      <c r="E113" s="81"/>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5"/>
      <c r="H113" s="85"/>
      <c r="I113" s="69" t="str">
        <f t="shared" si="80"/>
        <v/>
      </c>
      <c r="J113" s="107"/>
      <c r="K113" s="81" t="str">
        <f>IF(AND(NOT(OR(G113="",G113="Ø")),H113=""),"In Progress",IF(AND(NOT(OR(H113="Ø",H113="")),NOT(OR(G113="Ø",G113=""))),"Completed",IF(AND(NOT(A112=""),NOT(OR(D113="",D113="???")),G113=""),"Waiting",IF(D113="???","Waiting",""))))</f>
        <v/>
      </c>
      <c r="L113" s="107"/>
      <c r="M113" s="107"/>
      <c r="N113" s="4"/>
      <c r="O113" s="111"/>
      <c r="P113" s="107"/>
    </row>
    <row r="114" spans="1:16">
      <c r="A114" s="112" t="s">
        <v>3102</v>
      </c>
      <c r="B114" s="109" t="s">
        <v>3103</v>
      </c>
      <c r="C114" s="107"/>
      <c r="D114" s="81" t="s">
        <v>187</v>
      </c>
      <c r="E114" s="81"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2017-09-25_G-059_MW</v>
      </c>
      <c r="G114" s="85">
        <v>43083</v>
      </c>
      <c r="H114" s="85">
        <v>43087</v>
      </c>
      <c r="I114" s="69">
        <v>10</v>
      </c>
      <c r="J114" s="106">
        <v>43088</v>
      </c>
      <c r="K114" s="81" t="str">
        <f>IF(AND(NOT(OR(G114="",G114="Ø")),H114=""),"In Progress",IF(AND(NOT(OR(H114="Ø",H114="")),NOT(OR(G114="Ø",G114=""))),"Completed",IF(AND(NOT(A114=""),NOT(OR(D114="",D114="???")),G114=""),"Waiting",IF(D114="???","Waiting",""))))</f>
        <v>Completed</v>
      </c>
      <c r="L114" s="107" t="str">
        <f t="shared" ref="L114" si="92">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Completed</v>
      </c>
      <c r="M114" s="107" t="s">
        <v>0</v>
      </c>
      <c r="N114" s="4"/>
      <c r="O114" s="111" t="s">
        <v>25</v>
      </c>
      <c r="P114" s="107" t="s">
        <v>3104</v>
      </c>
    </row>
    <row r="115" spans="1:16">
      <c r="A115" s="107"/>
      <c r="B115" s="107"/>
      <c r="C115" s="107"/>
      <c r="D115" s="81" t="s">
        <v>27</v>
      </c>
      <c r="E115" s="81" t="s">
        <v>1731</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2017-09-25_G-059_GB</v>
      </c>
      <c r="G115" s="85">
        <v>43088</v>
      </c>
      <c r="H115" s="85">
        <v>43088</v>
      </c>
      <c r="I115" s="69">
        <v>2.75</v>
      </c>
      <c r="J115" s="107"/>
      <c r="K115" s="81" t="str">
        <f>IF(AND(NOT(OR(G115="",G115="Ø")),H115=""),"In Progress",IF(AND(NOT(OR(H115="Ø",H115="")),NOT(OR(G115="Ø",G115=""))),"Completed",IF(AND(NOT(A114=""),NOT(OR(D115="",D115="???")),G115=""),"Waiting",IF(D115="???","Waiting",""))))</f>
        <v>Completed</v>
      </c>
      <c r="L115" s="107"/>
      <c r="M115" s="107"/>
      <c r="N115" s="4"/>
      <c r="O115" s="111"/>
      <c r="P115" s="107"/>
    </row>
    <row r="116" spans="1:16">
      <c r="A116" s="112" t="s">
        <v>3105</v>
      </c>
      <c r="B116" s="107" t="s">
        <v>3106</v>
      </c>
      <c r="C116" s="107"/>
      <c r="D116" s="81" t="s">
        <v>113</v>
      </c>
      <c r="E116" s="81"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2017-09-25_G-060_DR</v>
      </c>
      <c r="G116" s="85">
        <v>43087</v>
      </c>
      <c r="H116" s="85">
        <v>43088</v>
      </c>
      <c r="I116" s="69">
        <v>10</v>
      </c>
      <c r="J116" s="106">
        <v>42743</v>
      </c>
      <c r="K116" s="81" t="str">
        <f>IF(AND(NOT(OR(G116="",G116="Ø")),H116=""),"In Progress",IF(AND(NOT(OR(H116="Ø",H116="")),NOT(OR(G116="Ø",G116=""))),"Completed",IF(AND(NOT(A116=""),NOT(OR(D116="",D116="???")),G116=""),"Waiting",IF(D116="???","Waiting",""))))</f>
        <v>Completed</v>
      </c>
      <c r="L116" s="107" t="str">
        <f t="shared" ref="L116" si="93">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Completed</v>
      </c>
      <c r="M116" s="107" t="s">
        <v>0</v>
      </c>
      <c r="N116" s="4"/>
      <c r="O116" s="111" t="s">
        <v>25</v>
      </c>
      <c r="P116" s="107" t="s">
        <v>3107</v>
      </c>
    </row>
    <row r="117" spans="1:16">
      <c r="A117" s="107"/>
      <c r="B117" s="107"/>
      <c r="C117" s="107"/>
      <c r="D117" s="81" t="s">
        <v>27</v>
      </c>
      <c r="E117" s="81" t="s">
        <v>1731</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2017-09-25_G-060_GB</v>
      </c>
      <c r="G117" s="85">
        <v>43089</v>
      </c>
      <c r="H117" s="85">
        <v>43089</v>
      </c>
      <c r="I117" s="69">
        <v>2</v>
      </c>
      <c r="J117" s="107"/>
      <c r="K117" s="81" t="str">
        <f>IF(AND(NOT(OR(G117="",G117="Ø")),H117=""),"In Progress",IF(AND(NOT(OR(H117="Ø",H117="")),NOT(OR(G117="Ø",G117=""))),"Completed",IF(AND(NOT(A116=""),NOT(OR(D117="",D117="???")),G117=""),"Waiting",IF(D117="???","Waiting",""))))</f>
        <v>Completed</v>
      </c>
      <c r="L117" s="107"/>
      <c r="M117" s="107"/>
      <c r="N117" s="4"/>
      <c r="O117" s="111"/>
      <c r="P117" s="107"/>
    </row>
    <row r="118" spans="1:16">
      <c r="A118" s="112" t="s">
        <v>3108</v>
      </c>
      <c r="B118" s="109" t="s">
        <v>3109</v>
      </c>
      <c r="C118" s="107"/>
      <c r="D118" s="81" t="s">
        <v>187</v>
      </c>
      <c r="E118" s="81"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2017-09-25_G-061_MW</v>
      </c>
      <c r="G118" s="85">
        <v>43087</v>
      </c>
      <c r="H118" s="85">
        <v>43088</v>
      </c>
      <c r="I118" s="69" t="s">
        <v>1624</v>
      </c>
      <c r="J118" s="106">
        <v>43109</v>
      </c>
      <c r="K118" s="81" t="str">
        <f>IF(AND(NOT(OR(G118="",G118="Ø")),H118=""),"In Progress",IF(AND(NOT(OR(H118="Ø",H118="")),NOT(OR(G118="Ø",G118=""))),"Completed",IF(AND(NOT(A118=""),NOT(OR(D118="",D118="???")),G118=""),"Waiting",IF(D118="???","Waiting",""))))</f>
        <v>Completed</v>
      </c>
      <c r="L118" s="107" t="s">
        <v>0</v>
      </c>
      <c r="M118" s="107" t="s">
        <v>0</v>
      </c>
      <c r="N118" s="4"/>
      <c r="O118" s="111" t="s">
        <v>25</v>
      </c>
      <c r="P118" s="107" t="s">
        <v>3110</v>
      </c>
    </row>
    <row r="119" spans="1:16">
      <c r="A119" s="107"/>
      <c r="B119" s="107"/>
      <c r="C119" s="107"/>
      <c r="D119" s="81" t="s">
        <v>161</v>
      </c>
      <c r="E119" s="81" t="s">
        <v>1404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2017-09-25_G-061_SA_BD</v>
      </c>
      <c r="G119" s="85">
        <v>43088</v>
      </c>
      <c r="H119" s="85">
        <v>43105</v>
      </c>
      <c r="I119" s="69">
        <v>5.5</v>
      </c>
      <c r="J119" s="107"/>
      <c r="K119" s="81" t="s">
        <v>0</v>
      </c>
      <c r="L119" s="107"/>
      <c r="M119" s="107"/>
      <c r="N119" s="4"/>
      <c r="O119" s="111"/>
      <c r="P119" s="107"/>
    </row>
    <row r="120" spans="1:16">
      <c r="A120" s="112" t="s">
        <v>3111</v>
      </c>
      <c r="B120" s="109" t="s">
        <v>3112</v>
      </c>
      <c r="C120" s="107"/>
      <c r="D120" s="81" t="s">
        <v>187</v>
      </c>
      <c r="E120" s="81"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2017-09-25_G-062_MW</v>
      </c>
      <c r="G120" s="85">
        <v>43088</v>
      </c>
      <c r="H120" s="85">
        <v>43090</v>
      </c>
      <c r="I120" s="69" t="s">
        <v>2846</v>
      </c>
      <c r="J120" s="106">
        <v>42743</v>
      </c>
      <c r="K120" s="81" t="str">
        <f>IF(AND(NOT(OR(G120="",G120="Ø")),H120=""),"In Progress",IF(AND(NOT(OR(H120="Ø",H120="")),NOT(OR(G120="Ø",G120=""))),"Completed",IF(AND(NOT(A120=""),NOT(OR(D120="",D120="???")),G120=""),"Waiting",IF(D120="???","Waiting",""))))</f>
        <v>Completed</v>
      </c>
      <c r="L120" s="107" t="s">
        <v>0</v>
      </c>
      <c r="M120" s="107" t="s">
        <v>0</v>
      </c>
      <c r="N120" s="4"/>
      <c r="O120" s="111" t="s">
        <v>25</v>
      </c>
      <c r="P120" s="107" t="s">
        <v>3113</v>
      </c>
    </row>
    <row r="121" spans="1:16">
      <c r="A121" s="107"/>
      <c r="B121" s="107"/>
      <c r="C121" s="107"/>
      <c r="D121" s="81" t="s">
        <v>113</v>
      </c>
      <c r="E121" s="81"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2017-09-25_G-062_DR</v>
      </c>
      <c r="G121" s="85">
        <v>43089</v>
      </c>
      <c r="H121" s="85">
        <v>43105</v>
      </c>
      <c r="I121" s="69"/>
      <c r="J121" s="107"/>
      <c r="K121" s="81" t="str">
        <f>IF(AND(NOT(OR(G121="",G121="Ø")),H121=""),"In Progress",IF(AND(NOT(OR(H121="Ø",H121="")),NOT(OR(G121="Ø",G121=""))),"Completed",IF(AND(NOT(A120=""),NOT(OR(D121="",D121="???")),G121=""),"Waiting",IF(D121="???","Waiting",""))))</f>
        <v>Completed</v>
      </c>
      <c r="L121" s="107"/>
      <c r="M121" s="107"/>
      <c r="N121" s="4"/>
      <c r="O121" s="111"/>
      <c r="P121" s="107"/>
    </row>
    <row r="122" spans="1:16">
      <c r="A122" s="112" t="s">
        <v>3114</v>
      </c>
      <c r="B122" s="109" t="s">
        <v>3115</v>
      </c>
      <c r="C122" s="107"/>
      <c r="D122" s="81" t="s">
        <v>3059</v>
      </c>
      <c r="E122" s="81"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2017-09-25_G-063_RA</v>
      </c>
      <c r="G122" s="85">
        <v>43088</v>
      </c>
      <c r="H122" s="85">
        <v>43091</v>
      </c>
      <c r="I122" s="69" t="s">
        <v>3116</v>
      </c>
      <c r="J122" s="106">
        <v>43109</v>
      </c>
      <c r="K122" s="81" t="s">
        <v>0</v>
      </c>
      <c r="L122" s="107" t="s">
        <v>0</v>
      </c>
      <c r="M122" s="107" t="s">
        <v>0</v>
      </c>
      <c r="N122" s="4"/>
      <c r="O122" s="111" t="s">
        <v>25</v>
      </c>
      <c r="P122" s="107" t="s">
        <v>3117</v>
      </c>
    </row>
    <row r="123" spans="1:16">
      <c r="A123" s="107"/>
      <c r="B123" s="107"/>
      <c r="C123" s="107"/>
      <c r="D123" s="81" t="s">
        <v>161</v>
      </c>
      <c r="E123" s="81" t="s">
        <v>1404</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2017-09-25_G-063_SA_BD</v>
      </c>
      <c r="G123" s="85">
        <v>43108</v>
      </c>
      <c r="H123" s="85">
        <v>43108</v>
      </c>
      <c r="I123" s="69" t="s">
        <v>2725</v>
      </c>
      <c r="J123" s="107"/>
      <c r="K123" s="81" t="str">
        <f>IF(AND(NOT(OR(G123="",G123="Ø")),H123=""),"In Progress",IF(AND(NOT(OR(H123="Ø",H123="")),NOT(OR(G123="Ø",G123=""))),"Completed",IF(AND(NOT(A122=""),NOT(OR(D123="",D123="???")),G123=""),"Waiting",IF(D123="???","Waiting",""))))</f>
        <v>Completed</v>
      </c>
      <c r="L123" s="107"/>
      <c r="M123" s="107"/>
      <c r="N123" s="4" t="s">
        <v>3118</v>
      </c>
      <c r="O123" s="111"/>
      <c r="P123" s="107"/>
    </row>
    <row r="124" spans="1:16">
      <c r="A124" s="112" t="s">
        <v>3119</v>
      </c>
      <c r="B124" s="109" t="s">
        <v>3120</v>
      </c>
      <c r="C124" s="107"/>
      <c r="D124" s="81" t="s">
        <v>2404</v>
      </c>
      <c r="E124" s="81" t="s">
        <v>1442</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2017-09-25_G-064_SA_MH</v>
      </c>
      <c r="G124" s="85">
        <v>43089</v>
      </c>
      <c r="H124" s="85" t="s">
        <v>51</v>
      </c>
      <c r="I124" s="69" t="str">
        <f t="shared" si="80"/>
        <v>Ø</v>
      </c>
      <c r="J124" s="106">
        <v>43109</v>
      </c>
      <c r="K124" s="81" t="s">
        <v>0</v>
      </c>
      <c r="L124" s="107" t="s">
        <v>0</v>
      </c>
      <c r="M124" s="107" t="s">
        <v>0</v>
      </c>
      <c r="N124" s="4" t="s">
        <v>3121</v>
      </c>
      <c r="O124" s="111" t="s">
        <v>25</v>
      </c>
      <c r="P124" s="107" t="s">
        <v>3122</v>
      </c>
    </row>
    <row r="125" spans="1:16">
      <c r="A125" s="117"/>
      <c r="B125" s="107"/>
      <c r="C125" s="107"/>
      <c r="D125" s="81" t="s">
        <v>32</v>
      </c>
      <c r="E125" s="81" t="s">
        <v>1442</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2017-09-25_G-064_SA_AZ</v>
      </c>
      <c r="G125" s="85">
        <v>43090</v>
      </c>
      <c r="H125" s="85">
        <v>43109</v>
      </c>
      <c r="I125" s="69" t="str">
        <f t="shared" si="80"/>
        <v>Enter Tracing Time</v>
      </c>
      <c r="J125" s="107"/>
      <c r="K125" s="81" t="s">
        <v>0</v>
      </c>
      <c r="L125" s="107"/>
      <c r="M125" s="107"/>
      <c r="N125" s="4"/>
      <c r="O125" s="111"/>
      <c r="P125" s="107"/>
    </row>
    <row r="126" spans="1:16">
      <c r="A126" s="112" t="s">
        <v>3123</v>
      </c>
      <c r="B126" s="163" t="s">
        <v>3124</v>
      </c>
      <c r="C126" s="107"/>
      <c r="D126" s="81" t="s">
        <v>32</v>
      </c>
      <c r="E126" s="81"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2017-09-25_G-065_AZ</v>
      </c>
      <c r="G126" s="85">
        <v>42738</v>
      </c>
      <c r="H126" s="85">
        <v>43105</v>
      </c>
      <c r="I126" s="69" t="s">
        <v>2117</v>
      </c>
      <c r="J126" s="106">
        <v>42744</v>
      </c>
      <c r="K126" s="81" t="str">
        <f>IF(AND(NOT(OR(G126="",G126="Ø")),H126=""),"In Progress",IF(AND(NOT(OR(H126="Ø",H126="")),NOT(OR(G126="Ø",G126=""))),"Completed",IF(AND(NOT(A126=""),NOT(OR(D126="",D126="???")),G126=""),"Waiting",IF(D126="???","Waiting",""))))</f>
        <v>Completed</v>
      </c>
      <c r="L126" s="107" t="str">
        <f t="shared" ref="L126" si="94">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Completed</v>
      </c>
      <c r="M126" s="107" t="s">
        <v>0</v>
      </c>
      <c r="N126" s="4"/>
      <c r="O126" s="111" t="s">
        <v>25</v>
      </c>
      <c r="P126" s="107" t="s">
        <v>3125</v>
      </c>
    </row>
    <row r="127" spans="1:16">
      <c r="A127" s="107"/>
      <c r="B127" s="114"/>
      <c r="C127" s="107"/>
      <c r="D127" s="81" t="s">
        <v>113</v>
      </c>
      <c r="E127" s="81" t="s">
        <v>1404</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2017-09-25_G-065_SA_DR</v>
      </c>
      <c r="G127" s="85">
        <v>42741</v>
      </c>
      <c r="H127" s="85">
        <v>42744</v>
      </c>
      <c r="I127" s="69">
        <v>6</v>
      </c>
      <c r="J127" s="107"/>
      <c r="K127" s="81" t="str">
        <f>IF(AND(NOT(OR(G127="",G127="Ø")),H127=""),"In Progress",IF(AND(NOT(OR(H127="Ø",H127="")),NOT(OR(G127="Ø",G127=""))),"Completed",IF(AND(NOT(A126=""),NOT(OR(D127="",D127="???")),G127=""),"Waiting",IF(D127="???","Waiting",""))))</f>
        <v>Completed</v>
      </c>
      <c r="L127" s="107"/>
      <c r="M127" s="107"/>
      <c r="N127" s="4"/>
      <c r="O127" s="111"/>
      <c r="P127" s="107"/>
    </row>
    <row r="128" spans="1:16">
      <c r="A128" s="72"/>
    </row>
    <row r="129" spans="1:1">
      <c r="A129" s="43"/>
    </row>
  </sheetData>
  <autoFilter ref="B1:O127" xr:uid="{00000000-0009-0000-0000-000012000000}"/>
  <mergeCells count="504">
    <mergeCell ref="O126:O127"/>
    <mergeCell ref="P126:P127"/>
    <mergeCell ref="A126:A127"/>
    <mergeCell ref="B126:B127"/>
    <mergeCell ref="C126:C127"/>
    <mergeCell ref="J126:J127"/>
    <mergeCell ref="L126:L127"/>
    <mergeCell ref="M126:M127"/>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O94:O95"/>
    <mergeCell ref="P94:P95"/>
    <mergeCell ref="A96:A97"/>
    <mergeCell ref="B96:B97"/>
    <mergeCell ref="C96:C97"/>
    <mergeCell ref="J96:J97"/>
    <mergeCell ref="L96:L97"/>
    <mergeCell ref="M96:M97"/>
    <mergeCell ref="O96:O97"/>
    <mergeCell ref="P96:P97"/>
    <mergeCell ref="A94:A95"/>
    <mergeCell ref="B94:B95"/>
    <mergeCell ref="C94:C95"/>
    <mergeCell ref="J94:J95"/>
    <mergeCell ref="L94:L95"/>
    <mergeCell ref="M94:M95"/>
    <mergeCell ref="O90:O91"/>
    <mergeCell ref="P90:P91"/>
    <mergeCell ref="A92:A93"/>
    <mergeCell ref="B92:B93"/>
    <mergeCell ref="C92:C93"/>
    <mergeCell ref="J92:J93"/>
    <mergeCell ref="L92:L93"/>
    <mergeCell ref="M92:M93"/>
    <mergeCell ref="O92:O93"/>
    <mergeCell ref="P92:P93"/>
    <mergeCell ref="A90:A91"/>
    <mergeCell ref="B90:B91"/>
    <mergeCell ref="C90:C91"/>
    <mergeCell ref="J90:J91"/>
    <mergeCell ref="L90:L91"/>
    <mergeCell ref="M90:M91"/>
    <mergeCell ref="O86:O87"/>
    <mergeCell ref="P86:P87"/>
    <mergeCell ref="A88:A89"/>
    <mergeCell ref="B88:B89"/>
    <mergeCell ref="C88:C89"/>
    <mergeCell ref="J88:J89"/>
    <mergeCell ref="L88:L89"/>
    <mergeCell ref="M88:M89"/>
    <mergeCell ref="O88:O89"/>
    <mergeCell ref="P88:P89"/>
    <mergeCell ref="A86:A87"/>
    <mergeCell ref="B86:B87"/>
    <mergeCell ref="C86:C87"/>
    <mergeCell ref="J86:J87"/>
    <mergeCell ref="L86:L87"/>
    <mergeCell ref="M86:M87"/>
    <mergeCell ref="O82:O83"/>
    <mergeCell ref="P82:P83"/>
    <mergeCell ref="A84:A85"/>
    <mergeCell ref="B84:B85"/>
    <mergeCell ref="C84:C85"/>
    <mergeCell ref="J84:J85"/>
    <mergeCell ref="L84:L85"/>
    <mergeCell ref="M84:M85"/>
    <mergeCell ref="O84:O85"/>
    <mergeCell ref="P84:P85"/>
    <mergeCell ref="A82:A83"/>
    <mergeCell ref="B82:B83"/>
    <mergeCell ref="C82:C83"/>
    <mergeCell ref="J82:J83"/>
    <mergeCell ref="L82:L83"/>
    <mergeCell ref="M82:M83"/>
    <mergeCell ref="O78:O79"/>
    <mergeCell ref="P78:P79"/>
    <mergeCell ref="A80:A81"/>
    <mergeCell ref="B80:B81"/>
    <mergeCell ref="C80:C81"/>
    <mergeCell ref="J80:J81"/>
    <mergeCell ref="L80:L81"/>
    <mergeCell ref="M80:M81"/>
    <mergeCell ref="O80:O81"/>
    <mergeCell ref="P80:P81"/>
    <mergeCell ref="A78:A79"/>
    <mergeCell ref="B78:B79"/>
    <mergeCell ref="C78:C79"/>
    <mergeCell ref="J78:J79"/>
    <mergeCell ref="L78:L79"/>
    <mergeCell ref="M78:M79"/>
    <mergeCell ref="O74:O75"/>
    <mergeCell ref="P74:P75"/>
    <mergeCell ref="A76:A77"/>
    <mergeCell ref="B76:B77"/>
    <mergeCell ref="C76:C77"/>
    <mergeCell ref="J76:J77"/>
    <mergeCell ref="L76:L77"/>
    <mergeCell ref="M76:M77"/>
    <mergeCell ref="O76:O77"/>
    <mergeCell ref="P76:P77"/>
    <mergeCell ref="A74:A75"/>
    <mergeCell ref="B74:B75"/>
    <mergeCell ref="C74:C75"/>
    <mergeCell ref="J74:J75"/>
    <mergeCell ref="L74:L75"/>
    <mergeCell ref="M74:M75"/>
    <mergeCell ref="O70:O71"/>
    <mergeCell ref="P70:P71"/>
    <mergeCell ref="A72:A73"/>
    <mergeCell ref="B72:B73"/>
    <mergeCell ref="C72:C73"/>
    <mergeCell ref="J72:J73"/>
    <mergeCell ref="L72:L73"/>
    <mergeCell ref="M72:M73"/>
    <mergeCell ref="O72:O73"/>
    <mergeCell ref="P72:P73"/>
    <mergeCell ref="A70:A71"/>
    <mergeCell ref="B70:B71"/>
    <mergeCell ref="C70:C71"/>
    <mergeCell ref="J70:J71"/>
    <mergeCell ref="L70:L71"/>
    <mergeCell ref="M70:M71"/>
    <mergeCell ref="O66:O67"/>
    <mergeCell ref="P66:P67"/>
    <mergeCell ref="A68:A69"/>
    <mergeCell ref="B68:B69"/>
    <mergeCell ref="C68:C69"/>
    <mergeCell ref="J68:J69"/>
    <mergeCell ref="L68:L69"/>
    <mergeCell ref="M68:M69"/>
    <mergeCell ref="O68:O69"/>
    <mergeCell ref="P68:P69"/>
    <mergeCell ref="A66:A67"/>
    <mergeCell ref="B66:B67"/>
    <mergeCell ref="C66:C67"/>
    <mergeCell ref="J66:J67"/>
    <mergeCell ref="L66:L67"/>
    <mergeCell ref="M66:M67"/>
    <mergeCell ref="O62:O63"/>
    <mergeCell ref="P62:P63"/>
    <mergeCell ref="A64:A65"/>
    <mergeCell ref="B64:B65"/>
    <mergeCell ref="C64:C65"/>
    <mergeCell ref="J64:J65"/>
    <mergeCell ref="L64:L65"/>
    <mergeCell ref="M64:M65"/>
    <mergeCell ref="O64:O65"/>
    <mergeCell ref="P64:P65"/>
    <mergeCell ref="A62:A63"/>
    <mergeCell ref="B62:B63"/>
    <mergeCell ref="C62:C63"/>
    <mergeCell ref="J62:J63"/>
    <mergeCell ref="L62:L63"/>
    <mergeCell ref="M62:M63"/>
    <mergeCell ref="O58:O59"/>
    <mergeCell ref="P58:P59"/>
    <mergeCell ref="A60:A61"/>
    <mergeCell ref="B60:B61"/>
    <mergeCell ref="C60:C61"/>
    <mergeCell ref="J60:J61"/>
    <mergeCell ref="L60:L61"/>
    <mergeCell ref="M60:M61"/>
    <mergeCell ref="O60:O61"/>
    <mergeCell ref="P60:P61"/>
    <mergeCell ref="A58:A59"/>
    <mergeCell ref="B58:B59"/>
    <mergeCell ref="C58:C59"/>
    <mergeCell ref="J58:J59"/>
    <mergeCell ref="L58:L59"/>
    <mergeCell ref="M58:M59"/>
    <mergeCell ref="O54:O55"/>
    <mergeCell ref="P54:P55"/>
    <mergeCell ref="A56:A57"/>
    <mergeCell ref="B56:B57"/>
    <mergeCell ref="C56:C57"/>
    <mergeCell ref="J56:J57"/>
    <mergeCell ref="L56:L57"/>
    <mergeCell ref="M56:M57"/>
    <mergeCell ref="O56:O57"/>
    <mergeCell ref="P56:P57"/>
    <mergeCell ref="A54:A55"/>
    <mergeCell ref="B54:B55"/>
    <mergeCell ref="C54:C55"/>
    <mergeCell ref="J54:J55"/>
    <mergeCell ref="L54:L55"/>
    <mergeCell ref="M54:M55"/>
    <mergeCell ref="O50:O51"/>
    <mergeCell ref="P50:P51"/>
    <mergeCell ref="A52:A53"/>
    <mergeCell ref="B52:B53"/>
    <mergeCell ref="C52:C53"/>
    <mergeCell ref="J52:J53"/>
    <mergeCell ref="L52:L53"/>
    <mergeCell ref="M52:M53"/>
    <mergeCell ref="O52:O53"/>
    <mergeCell ref="P52:P53"/>
    <mergeCell ref="A50:A51"/>
    <mergeCell ref="B50:B51"/>
    <mergeCell ref="C50:C51"/>
    <mergeCell ref="J50:J51"/>
    <mergeCell ref="L50:L51"/>
    <mergeCell ref="M50:M51"/>
    <mergeCell ref="O46:O47"/>
    <mergeCell ref="P46:P47"/>
    <mergeCell ref="A48:A49"/>
    <mergeCell ref="B48:B49"/>
    <mergeCell ref="C48:C49"/>
    <mergeCell ref="J48:J49"/>
    <mergeCell ref="L48:L49"/>
    <mergeCell ref="M48:M49"/>
    <mergeCell ref="O48:O49"/>
    <mergeCell ref="P48:P49"/>
    <mergeCell ref="A46:A47"/>
    <mergeCell ref="B46:B47"/>
    <mergeCell ref="C46:C47"/>
    <mergeCell ref="J46:J47"/>
    <mergeCell ref="L46:L47"/>
    <mergeCell ref="M46:M47"/>
    <mergeCell ref="O42:O43"/>
    <mergeCell ref="P42:P43"/>
    <mergeCell ref="A44:A45"/>
    <mergeCell ref="B44:B45"/>
    <mergeCell ref="C44:C45"/>
    <mergeCell ref="J44:J45"/>
    <mergeCell ref="L44:L45"/>
    <mergeCell ref="M44:M45"/>
    <mergeCell ref="O44:O45"/>
    <mergeCell ref="P44:P45"/>
    <mergeCell ref="A42:A43"/>
    <mergeCell ref="B42:B43"/>
    <mergeCell ref="C42:C43"/>
    <mergeCell ref="J42:J43"/>
    <mergeCell ref="L42:L43"/>
    <mergeCell ref="M42:M43"/>
    <mergeCell ref="O38:O39"/>
    <mergeCell ref="P38:P39"/>
    <mergeCell ref="A40:A41"/>
    <mergeCell ref="B40:B41"/>
    <mergeCell ref="C40:C41"/>
    <mergeCell ref="J40:J41"/>
    <mergeCell ref="L40:L41"/>
    <mergeCell ref="M40:M41"/>
    <mergeCell ref="O40:O41"/>
    <mergeCell ref="P40:P41"/>
    <mergeCell ref="A38:A39"/>
    <mergeCell ref="B38:B39"/>
    <mergeCell ref="C38:C39"/>
    <mergeCell ref="J38:J39"/>
    <mergeCell ref="L38:L39"/>
    <mergeCell ref="M38:M39"/>
    <mergeCell ref="O34:O35"/>
    <mergeCell ref="P34:P35"/>
    <mergeCell ref="A36:A37"/>
    <mergeCell ref="B36:B37"/>
    <mergeCell ref="C36:C37"/>
    <mergeCell ref="J36:J37"/>
    <mergeCell ref="L36:L37"/>
    <mergeCell ref="M36:M37"/>
    <mergeCell ref="O36:O37"/>
    <mergeCell ref="P36:P37"/>
    <mergeCell ref="A34:A35"/>
    <mergeCell ref="B34:B35"/>
    <mergeCell ref="C34:C35"/>
    <mergeCell ref="J34:J35"/>
    <mergeCell ref="L34:L35"/>
    <mergeCell ref="M34:M35"/>
    <mergeCell ref="O30:O31"/>
    <mergeCell ref="P30:P31"/>
    <mergeCell ref="A32:A33"/>
    <mergeCell ref="B32:B33"/>
    <mergeCell ref="C32:C33"/>
    <mergeCell ref="J32:J33"/>
    <mergeCell ref="L32:L33"/>
    <mergeCell ref="M32:M33"/>
    <mergeCell ref="O32:O33"/>
    <mergeCell ref="P32:P33"/>
    <mergeCell ref="A30:A31"/>
    <mergeCell ref="B30:B31"/>
    <mergeCell ref="C30:C31"/>
    <mergeCell ref="J30:J31"/>
    <mergeCell ref="L30:L31"/>
    <mergeCell ref="M30:M31"/>
    <mergeCell ref="O26:O27"/>
    <mergeCell ref="P26:P27"/>
    <mergeCell ref="A28:A29"/>
    <mergeCell ref="B28:B29"/>
    <mergeCell ref="C28:C29"/>
    <mergeCell ref="J28:J29"/>
    <mergeCell ref="L28:L29"/>
    <mergeCell ref="M28:M29"/>
    <mergeCell ref="O28:O29"/>
    <mergeCell ref="P28:P29"/>
    <mergeCell ref="A26:A27"/>
    <mergeCell ref="B26:B27"/>
    <mergeCell ref="C26:C27"/>
    <mergeCell ref="J26:J27"/>
    <mergeCell ref="L26:L27"/>
    <mergeCell ref="M26:M27"/>
    <mergeCell ref="O22:O23"/>
    <mergeCell ref="P22:P23"/>
    <mergeCell ref="A24:A25"/>
    <mergeCell ref="B24:B25"/>
    <mergeCell ref="C24:C25"/>
    <mergeCell ref="J24:J25"/>
    <mergeCell ref="L24:L25"/>
    <mergeCell ref="M24:M25"/>
    <mergeCell ref="O24:O25"/>
    <mergeCell ref="P24:P25"/>
    <mergeCell ref="A22:A23"/>
    <mergeCell ref="B22:B23"/>
    <mergeCell ref="C22:C23"/>
    <mergeCell ref="J22:J23"/>
    <mergeCell ref="L22:L23"/>
    <mergeCell ref="M22:M23"/>
    <mergeCell ref="O18:O19"/>
    <mergeCell ref="P18:P19"/>
    <mergeCell ref="A20:A21"/>
    <mergeCell ref="B20:B21"/>
    <mergeCell ref="C20:C21"/>
    <mergeCell ref="J20:J21"/>
    <mergeCell ref="L20:L21"/>
    <mergeCell ref="M20:M21"/>
    <mergeCell ref="O20:O21"/>
    <mergeCell ref="P20:P21"/>
    <mergeCell ref="A18:A19"/>
    <mergeCell ref="B18:B19"/>
    <mergeCell ref="C18:C19"/>
    <mergeCell ref="J18:J19"/>
    <mergeCell ref="L18:L19"/>
    <mergeCell ref="M18:M19"/>
    <mergeCell ref="O14:O15"/>
    <mergeCell ref="P14:P15"/>
    <mergeCell ref="A16:A17"/>
    <mergeCell ref="B16:B17"/>
    <mergeCell ref="C16:C17"/>
    <mergeCell ref="J16:J17"/>
    <mergeCell ref="L16:L17"/>
    <mergeCell ref="M16:M17"/>
    <mergeCell ref="O16:O17"/>
    <mergeCell ref="P16:P17"/>
    <mergeCell ref="A14:A15"/>
    <mergeCell ref="B14:B15"/>
    <mergeCell ref="C14:C15"/>
    <mergeCell ref="J14:J15"/>
    <mergeCell ref="L14:L15"/>
    <mergeCell ref="M14:M15"/>
    <mergeCell ref="O10:O11"/>
    <mergeCell ref="P10:P11"/>
    <mergeCell ref="A12:A13"/>
    <mergeCell ref="B12:B13"/>
    <mergeCell ref="C12:C13"/>
    <mergeCell ref="J12:J13"/>
    <mergeCell ref="L12:L13"/>
    <mergeCell ref="M12:M13"/>
    <mergeCell ref="O12:O13"/>
    <mergeCell ref="P12:P13"/>
    <mergeCell ref="A10:A11"/>
    <mergeCell ref="B10:B11"/>
    <mergeCell ref="C10:C11"/>
    <mergeCell ref="J10:J11"/>
    <mergeCell ref="L10:L11"/>
    <mergeCell ref="M10:M11"/>
    <mergeCell ref="O6:O7"/>
    <mergeCell ref="P6:P7"/>
    <mergeCell ref="A8:A9"/>
    <mergeCell ref="B8:B9"/>
    <mergeCell ref="C8:C9"/>
    <mergeCell ref="J8:J9"/>
    <mergeCell ref="L8:L9"/>
    <mergeCell ref="M8:M9"/>
    <mergeCell ref="O8:O9"/>
    <mergeCell ref="P8:P9"/>
    <mergeCell ref="A6:A7"/>
    <mergeCell ref="B6:B7"/>
    <mergeCell ref="C6:C7"/>
    <mergeCell ref="J6:J7"/>
    <mergeCell ref="L6:L7"/>
    <mergeCell ref="M6:M7"/>
    <mergeCell ref="O2:O3"/>
    <mergeCell ref="P2:P3"/>
    <mergeCell ref="A4:A5"/>
    <mergeCell ref="B4:B5"/>
    <mergeCell ref="C4:C5"/>
    <mergeCell ref="J4:J5"/>
    <mergeCell ref="L4:L5"/>
    <mergeCell ref="M4:M5"/>
    <mergeCell ref="O4:O5"/>
    <mergeCell ref="P4:P5"/>
    <mergeCell ref="A2:A3"/>
    <mergeCell ref="B2:B3"/>
    <mergeCell ref="C2:C3"/>
    <mergeCell ref="J2:J3"/>
    <mergeCell ref="L2:L3"/>
    <mergeCell ref="M2:M3"/>
  </mergeCells>
  <conditionalFormatting sqref="M1:M34 M36:M1048576">
    <cfRule type="containsText" dxfId="339" priority="5" operator="containsText" text="HOLD">
      <formula>NOT(ISERROR(SEARCH("HOLD",M1)))</formula>
    </cfRule>
    <cfRule type="containsText" dxfId="338" priority="14" operator="containsText" text="Ignore">
      <formula>NOT(ISERROR(SEARCH("Ignore",M1)))</formula>
    </cfRule>
  </conditionalFormatting>
  <conditionalFormatting sqref="K35 K1:M34 K36:M1048576">
    <cfRule type="containsText" dxfId="337" priority="4" operator="containsText" text="Waiting">
      <formula>NOT(ISERROR(SEARCH("Waiting",K1)))</formula>
    </cfRule>
    <cfRule type="containsText" dxfId="336" priority="8" operator="containsText" text="Review">
      <formula>NOT(ISERROR(SEARCH("Review",K1)))</formula>
    </cfRule>
    <cfRule type="containsText" dxfId="335" priority="9" operator="containsText" text="Other">
      <formula>NOT(ISERROR(SEARCH("Other",K1)))</formula>
    </cfRule>
    <cfRule type="containsText" dxfId="334" priority="10" operator="containsText" text="Incomplete">
      <formula>NOT(ISERROR(SEARCH("Incomplete",K1)))</formula>
    </cfRule>
    <cfRule type="containsText" dxfId="333" priority="11" operator="containsText" text="Untraceable">
      <formula>NOT(ISERROR(SEARCH("Untraceable",K1)))</formula>
    </cfRule>
    <cfRule type="containsText" dxfId="332" priority="12" operator="containsText" text="Completed">
      <formula>NOT(ISERROR(SEARCH("Completed",K1)))</formula>
    </cfRule>
  </conditionalFormatting>
  <conditionalFormatting sqref="K35 K1:M34 K36:M1048576 O1:O34 O36:O1048576">
    <cfRule type="containsText" dxfId="331" priority="13" operator="containsText" text="In Progress">
      <formula>NOT(ISERROR(SEARCH("In Progress",K1)))</formula>
    </cfRule>
  </conditionalFormatting>
  <conditionalFormatting sqref="O1:O34 O36:O1048576">
    <cfRule type="containsText" dxfId="330" priority="6" operator="containsText" text="No">
      <formula>NOT(ISERROR(SEARCH("No",O1)))</formula>
    </cfRule>
    <cfRule type="containsText" dxfId="329" priority="7" operator="containsText" text="Yes">
      <formula>NOT(ISERROR(SEARCH("Yes",O1)))</formula>
    </cfRule>
  </conditionalFormatting>
  <conditionalFormatting sqref="J1:J34 J36:J1048576">
    <cfRule type="containsText" dxfId="328" priority="3" operator="containsText" text="Needs to be">
      <formula>NOT(ISERROR(SEARCH("Needs to be",J1)))</formula>
    </cfRule>
  </conditionalFormatting>
  <conditionalFormatting sqref="I86:I1048576 I1:I84">
    <cfRule type="containsText" dxfId="327" priority="2" operator="containsText" text="Please Enter Tracing Time">
      <formula>NOT(ISERROR(SEARCH("Please Enter Tracing Time",I1)))</formula>
    </cfRule>
  </conditionalFormatting>
  <conditionalFormatting sqref="I85">
    <cfRule type="containsText" dxfId="326" priority="1" operator="containsText" text="Please Enter Tracing Time">
      <formula>NOT(ISERROR(SEARCH("Please Enter Tracing Time",I85)))</formula>
    </cfRule>
  </conditionalFormatting>
  <dataValidations count="7">
    <dataValidation type="list" allowBlank="1" showInputMessage="1" sqref="J2:J34 J36:J127" xr:uid="{00000000-0002-0000-1200-000000000000}">
      <formula1>"Ø, Split"</formula1>
    </dataValidation>
    <dataValidation type="list" allowBlank="1" showInputMessage="1" showErrorMessage="1" sqref="L2:L34 L36:L127 K2:K127" xr:uid="{00000000-0002-0000-1200-000001000000}">
      <formula1>"In Progress, Completed, Untraceable, Incomplete, Other, Review"</formula1>
    </dataValidation>
    <dataValidation type="list" allowBlank="1" showInputMessage="1" showErrorMessage="1" sqref="M2:M34 M36:M127" xr:uid="{00000000-0002-0000-1200-000002000000}">
      <formula1>"In Progress, Completed, Untraceable, Review, Ignore"</formula1>
    </dataValidation>
    <dataValidation type="list" operator="equal" allowBlank="1" showInputMessage="1" showErrorMessage="1" sqref="D2:D127" xr:uid="{00000000-0002-0000-1200-000003000000}">
      <formula1>"Amina,Bruno,Cameron,Daniel,Gina,Mashtura,Monet,Reem,???"</formula1>
    </dataValidation>
    <dataValidation type="list" operator="equal" allowBlank="1" showInputMessage="1" showErrorMessage="1" sqref="E2:E127" xr:uid="{00000000-0002-0000-1200-000004000000}">
      <formula1>"Manual,Assisted Manual, De-Novo Merge, Assisted Merge"</formula1>
    </dataValidation>
    <dataValidation type="list" operator="equal" allowBlank="1" showInputMessage="1" sqref="H2:H127" xr:uid="{00000000-0002-0000-1200-000005000000}">
      <formula1>"Ø"</formula1>
    </dataValidation>
    <dataValidation type="list" allowBlank="1" showInputMessage="1" sqref="G2:G127" xr:uid="{00000000-0002-0000-1200-000006000000}">
      <formula1>"Ø"</formula1>
    </dataValidation>
  </dataValidations>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25"/>
  <sheetViews>
    <sheetView workbookViewId="0" xr3:uid="{34904945-5288-588E-9F07-34343C13E9F2}">
      <selection activeCell="F34" sqref="F34"/>
    </sheetView>
  </sheetViews>
  <sheetFormatPr defaultRowHeight="15"/>
  <cols>
    <col min="1" max="1" width="21.5703125" customWidth="1"/>
    <col min="2" max="2" width="25.5703125" customWidth="1"/>
    <col min="3" max="3" width="19" bestFit="1" customWidth="1"/>
    <col min="4" max="4" width="10.140625" bestFit="1" customWidth="1"/>
    <col min="5" max="5" width="13.28515625" bestFit="1" customWidth="1"/>
    <col min="6" max="6" width="21.28515625" bestFit="1" customWidth="1"/>
    <col min="7" max="8" width="9.85546875" bestFit="1" customWidth="1"/>
    <col min="9" max="9" width="19" customWidth="1"/>
    <col min="10" max="10" width="15.28515625" bestFit="1" customWidth="1"/>
    <col min="11" max="11" width="18.42578125" bestFit="1" customWidth="1"/>
    <col min="12" max="12" width="13.85546875" bestFit="1" customWidth="1"/>
    <col min="13" max="13" width="9.85546875" bestFit="1" customWidth="1"/>
    <col min="14" max="14" width="63.5703125" customWidth="1"/>
    <col min="15" max="15" width="10.140625" bestFit="1" customWidth="1"/>
    <col min="16" max="16" width="10.28515625" bestFit="1" customWidth="1"/>
  </cols>
  <sheetData>
    <row r="1" spans="1:16">
      <c r="A1" s="48" t="s">
        <v>6</v>
      </c>
      <c r="B1" s="48" t="s">
        <v>7</v>
      </c>
      <c r="C1" s="48" t="s">
        <v>8</v>
      </c>
      <c r="D1" s="49" t="s">
        <v>9</v>
      </c>
      <c r="E1" s="49" t="s">
        <v>10</v>
      </c>
      <c r="F1" s="49" t="s">
        <v>11</v>
      </c>
      <c r="G1" s="49" t="s">
        <v>12</v>
      </c>
      <c r="H1" s="49" t="s">
        <v>13</v>
      </c>
      <c r="I1" s="49" t="s">
        <v>3126</v>
      </c>
      <c r="J1" s="48" t="s">
        <v>14</v>
      </c>
      <c r="K1" s="48" t="s">
        <v>15</v>
      </c>
      <c r="L1" s="48" t="s">
        <v>16</v>
      </c>
      <c r="M1" s="48" t="s">
        <v>17</v>
      </c>
      <c r="N1" s="10" t="s">
        <v>18</v>
      </c>
      <c r="O1" s="9" t="s">
        <v>19</v>
      </c>
      <c r="P1" s="9" t="s">
        <v>20</v>
      </c>
    </row>
    <row r="2" spans="1:16">
      <c r="A2" s="112" t="s">
        <v>3127</v>
      </c>
      <c r="B2" s="109" t="s">
        <v>3128</v>
      </c>
      <c r="C2" s="107" t="s">
        <v>3129</v>
      </c>
      <c r="D2" s="81" t="s">
        <v>23</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2017-10-31_G-004_CA</v>
      </c>
      <c r="G2" s="85"/>
      <c r="H2" s="85"/>
      <c r="I2" s="69" t="str">
        <f>IF(H2="Ø","Ø",IF(NOT(OR(H2="Ø",H2="")),"Enter Tracing Time",""))</f>
        <v/>
      </c>
      <c r="J2" s="106">
        <v>43110</v>
      </c>
      <c r="K2" s="81" t="s">
        <v>0</v>
      </c>
      <c r="L2" s="107" t="s">
        <v>0</v>
      </c>
      <c r="M2" s="107" t="s">
        <v>0</v>
      </c>
      <c r="N2" s="4"/>
      <c r="O2" s="111" t="s">
        <v>25</v>
      </c>
      <c r="P2" s="107" t="s">
        <v>3130</v>
      </c>
    </row>
    <row r="3" spans="1:16">
      <c r="A3" s="107"/>
      <c r="B3" s="107"/>
      <c r="C3" s="107"/>
      <c r="D3" s="81" t="s">
        <v>161</v>
      </c>
      <c r="E3" s="81" t="s">
        <v>1731</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2017-10-31_G-004_BD</v>
      </c>
      <c r="G3" s="85">
        <v>43103</v>
      </c>
      <c r="H3" s="85">
        <v>43104</v>
      </c>
      <c r="I3" s="69">
        <v>8</v>
      </c>
      <c r="J3" s="107"/>
      <c r="K3" s="81" t="str">
        <f>IF(AND(NOT(OR(G3="",G3="Ø")),H3=""),"In Progress",IF(AND(NOT(OR(H3="Ø",H3="")),NOT(OR(G3="Ø",G3=""))),"Completed",IF(AND(NOT(A2=""),NOT(OR(D3="",D3="???")),G3=""),"Waiting",IF(D3="???","Waiting",""))))</f>
        <v>Completed</v>
      </c>
      <c r="L3" s="107"/>
      <c r="M3" s="107"/>
      <c r="N3" s="4"/>
      <c r="O3" s="111"/>
      <c r="P3" s="107"/>
    </row>
    <row r="4" spans="1:16">
      <c r="A4" s="112" t="s">
        <v>3131</v>
      </c>
      <c r="B4" s="109" t="s">
        <v>3132</v>
      </c>
      <c r="C4" s="107" t="s">
        <v>3133</v>
      </c>
      <c r="D4" s="81" t="s">
        <v>23</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2017-10-31_G-010_CA</v>
      </c>
      <c r="G4" s="85"/>
      <c r="H4" s="85"/>
      <c r="I4" s="69" t="str">
        <f>IF(H4="Ø","Ø",IF(NOT(OR(H4="Ø",H4="")),"Enter Tracing Time",""))</f>
        <v/>
      </c>
      <c r="J4" s="106">
        <v>43111</v>
      </c>
      <c r="K4" s="81" t="s">
        <v>0</v>
      </c>
      <c r="L4" s="107" t="s">
        <v>0</v>
      </c>
      <c r="M4" s="107" t="s">
        <v>0</v>
      </c>
      <c r="N4" s="4"/>
      <c r="O4" s="111" t="s">
        <v>25</v>
      </c>
      <c r="P4" s="107" t="s">
        <v>3134</v>
      </c>
    </row>
    <row r="5" spans="1:16">
      <c r="A5" s="107"/>
      <c r="B5" s="107"/>
      <c r="C5" s="107"/>
      <c r="D5" s="81" t="s">
        <v>161</v>
      </c>
      <c r="E5" s="81" t="s">
        <v>1731</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2017-10-31_G-010_BD</v>
      </c>
      <c r="G5" s="85">
        <v>43104</v>
      </c>
      <c r="H5" s="85">
        <v>43105</v>
      </c>
      <c r="I5" s="69">
        <v>4.5</v>
      </c>
      <c r="J5" s="107"/>
      <c r="K5" s="81" t="str">
        <f>IF(AND(NOT(OR(G5="",G5="Ø")),H5=""),"In Progress",IF(AND(NOT(OR(H5="Ø",H5="")),NOT(OR(G5="Ø",G5=""))),"Completed",IF(AND(NOT(A4=""),NOT(OR(D5="",D5="???")),G5=""),"Waiting",IF(D5="???","Waiting",""))))</f>
        <v>Completed</v>
      </c>
      <c r="L5" s="107"/>
      <c r="M5" s="107"/>
      <c r="N5" s="4"/>
      <c r="O5" s="111"/>
      <c r="P5" s="107"/>
    </row>
    <row r="6" spans="1:16">
      <c r="A6" s="112" t="s">
        <v>3135</v>
      </c>
      <c r="B6" s="109" t="s">
        <v>3136</v>
      </c>
      <c r="C6" s="107" t="s">
        <v>3137</v>
      </c>
      <c r="D6" s="81" t="s">
        <v>23</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2017-10-31_G-012_CA</v>
      </c>
      <c r="G6" s="85"/>
      <c r="H6" s="85"/>
      <c r="I6" s="69" t="str">
        <f>IF(H6="Ø","Ø",IF(NOT(OR(H6="Ø",H6="")),"Enter Tracing Time",""))</f>
        <v/>
      </c>
      <c r="J6" s="106">
        <v>43111</v>
      </c>
      <c r="K6" s="81" t="s">
        <v>0</v>
      </c>
      <c r="L6" s="107" t="s">
        <v>0</v>
      </c>
      <c r="M6" s="107" t="s">
        <v>0</v>
      </c>
      <c r="N6" s="4"/>
      <c r="O6" s="111" t="s">
        <v>25</v>
      </c>
      <c r="P6" s="107" t="s">
        <v>3138</v>
      </c>
    </row>
    <row r="7" spans="1:16">
      <c r="A7" s="107"/>
      <c r="B7" s="107"/>
      <c r="C7" s="107"/>
      <c r="D7" s="81" t="s">
        <v>161</v>
      </c>
      <c r="E7" s="81" t="s">
        <v>1731</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2017-10-31_G-012_BD</v>
      </c>
      <c r="G7" s="85">
        <v>43105</v>
      </c>
      <c r="H7" s="85">
        <v>43105</v>
      </c>
      <c r="I7" s="69">
        <v>0.5</v>
      </c>
      <c r="J7" s="107"/>
      <c r="K7" s="81" t="str">
        <f>IF(AND(NOT(OR(G7="",G7="Ø")),H7=""),"In Progress",IF(AND(NOT(OR(H7="Ø",H7="")),NOT(OR(G7="Ø",G7=""))),"Completed",IF(AND(NOT(A6=""),NOT(OR(D7="",D7="???")),G7=""),"Waiting",IF(D7="???","Waiting",""))))</f>
        <v>Completed</v>
      </c>
      <c r="L7" s="107"/>
      <c r="M7" s="107"/>
      <c r="N7" s="4" t="s">
        <v>3139</v>
      </c>
      <c r="O7" s="111"/>
      <c r="P7" s="107"/>
    </row>
    <row r="8" spans="1:16">
      <c r="A8" s="112" t="s">
        <v>3140</v>
      </c>
      <c r="B8" s="109" t="s">
        <v>3141</v>
      </c>
      <c r="C8" s="107" t="s">
        <v>3129</v>
      </c>
      <c r="D8" s="81" t="s">
        <v>23</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2017-10-31_G-013_CA</v>
      </c>
      <c r="G8" s="85"/>
      <c r="H8" s="85"/>
      <c r="I8" s="69" t="str">
        <f>IF(H8="Ø","Ø",IF(NOT(OR(H8="Ø",H8="")),"Enter Tracing Time",""))</f>
        <v/>
      </c>
      <c r="J8" s="106">
        <v>43111</v>
      </c>
      <c r="K8" s="81" t="s">
        <v>0</v>
      </c>
      <c r="L8" s="107" t="s">
        <v>0</v>
      </c>
      <c r="M8" s="107" t="s">
        <v>0</v>
      </c>
      <c r="N8" s="4"/>
      <c r="O8" s="111" t="s">
        <v>25</v>
      </c>
      <c r="P8" s="107" t="s">
        <v>3142</v>
      </c>
    </row>
    <row r="9" spans="1:16">
      <c r="A9" s="107"/>
      <c r="B9" s="107"/>
      <c r="C9" s="107"/>
      <c r="D9" s="81" t="s">
        <v>161</v>
      </c>
      <c r="E9" s="81" t="s">
        <v>1731</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2017-10-31_G-013_BD</v>
      </c>
      <c r="G9" s="85">
        <v>43105</v>
      </c>
      <c r="H9" s="85">
        <v>43105</v>
      </c>
      <c r="I9" s="69">
        <v>2</v>
      </c>
      <c r="J9" s="107"/>
      <c r="K9" s="81" t="str">
        <f>IF(AND(NOT(OR(G9="",G9="Ø")),H9=""),"In Progress",IF(AND(NOT(OR(H9="Ø",H9="")),NOT(OR(G9="Ø",G9=""))),"Completed",IF(AND(NOT(A8=""),NOT(OR(D9="",D9="???")),G9=""),"Waiting",IF(D9="???","Waiting",""))))</f>
        <v>Completed</v>
      </c>
      <c r="L9" s="107"/>
      <c r="M9" s="107"/>
      <c r="N9" s="4"/>
      <c r="O9" s="111"/>
      <c r="P9" s="107"/>
    </row>
    <row r="10" spans="1:16">
      <c r="A10" s="112" t="s">
        <v>3143</v>
      </c>
      <c r="B10" s="109" t="s">
        <v>3144</v>
      </c>
      <c r="C10" s="107" t="s">
        <v>3145</v>
      </c>
      <c r="D10" s="81" t="s">
        <v>23</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2017-10-31_G-014_CA</v>
      </c>
      <c r="G10" s="85"/>
      <c r="H10" s="85"/>
      <c r="I10" s="69" t="str">
        <f>IF(H10="Ø","Ø",IF(NOT(OR(H10="Ø",H10="")),"Enter Tracing Time",""))</f>
        <v/>
      </c>
      <c r="J10" s="106">
        <v>43111</v>
      </c>
      <c r="K10" s="81" t="s">
        <v>0</v>
      </c>
      <c r="L10" s="107" t="s">
        <v>0</v>
      </c>
      <c r="M10" s="107" t="s">
        <v>0</v>
      </c>
      <c r="N10" s="4"/>
      <c r="O10" s="111" t="s">
        <v>25</v>
      </c>
      <c r="P10" s="107" t="s">
        <v>3146</v>
      </c>
    </row>
    <row r="11" spans="1:16">
      <c r="A11" s="107"/>
      <c r="B11" s="107"/>
      <c r="C11" s="107"/>
      <c r="D11" s="81" t="s">
        <v>161</v>
      </c>
      <c r="E11" s="81" t="s">
        <v>1731</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2017-10-31_G-014_BD</v>
      </c>
      <c r="G11" s="85">
        <v>43105</v>
      </c>
      <c r="H11" s="85">
        <v>43110</v>
      </c>
      <c r="I11" s="69">
        <v>2.5</v>
      </c>
      <c r="J11" s="107"/>
      <c r="K11" s="81" t="s">
        <v>0</v>
      </c>
      <c r="L11" s="107"/>
      <c r="M11" s="107"/>
      <c r="N11" s="4"/>
      <c r="O11" s="111"/>
      <c r="P11" s="107"/>
    </row>
    <row r="12" spans="1:16">
      <c r="A12" s="112" t="s">
        <v>3147</v>
      </c>
      <c r="B12" s="109" t="s">
        <v>3148</v>
      </c>
      <c r="C12" s="107" t="s">
        <v>3133</v>
      </c>
      <c r="D12" s="81" t="s">
        <v>23</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2017-10-31_G-018_CA</v>
      </c>
      <c r="G12" s="85"/>
      <c r="H12" s="85"/>
      <c r="I12" s="69" t="str">
        <f>IF(H12="Ø","Ø",IF(NOT(OR(H12="Ø",H12="")),"Enter Tracing Time",""))</f>
        <v/>
      </c>
      <c r="J12" s="106">
        <v>43110</v>
      </c>
      <c r="K12" s="81" t="s">
        <v>0</v>
      </c>
      <c r="L12" s="107" t="s">
        <v>0</v>
      </c>
      <c r="M12" s="107" t="s">
        <v>0</v>
      </c>
      <c r="N12" s="4"/>
      <c r="O12" s="111" t="s">
        <v>25</v>
      </c>
      <c r="P12" s="107" t="s">
        <v>3149</v>
      </c>
    </row>
    <row r="13" spans="1:16">
      <c r="A13" s="107"/>
      <c r="B13" s="107"/>
      <c r="C13" s="107"/>
      <c r="D13" s="81" t="s">
        <v>161</v>
      </c>
      <c r="E13" s="81" t="s">
        <v>1731</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2017-10-31_G-018_BD</v>
      </c>
      <c r="G13" s="85">
        <v>43110</v>
      </c>
      <c r="H13" s="85">
        <v>43110</v>
      </c>
      <c r="I13" s="69">
        <v>2</v>
      </c>
      <c r="J13" s="107"/>
      <c r="K13" s="81" t="str">
        <f>IF(AND(NOT(OR(G13="",G13="Ø")),H13=""),"In Progress",IF(AND(NOT(OR(H13="Ø",H13="")),NOT(OR(G13="Ø",G13=""))),"Completed",IF(AND(NOT(A12=""),NOT(OR(D13="",D13="???")),G13=""),"Waiting",IF(D13="???","Waiting",""))))</f>
        <v>Completed</v>
      </c>
      <c r="L13" s="107"/>
      <c r="M13" s="107"/>
      <c r="N13" s="4" t="s">
        <v>3150</v>
      </c>
      <c r="O13" s="111"/>
      <c r="P13" s="107"/>
    </row>
    <row r="14" spans="1:16">
      <c r="A14" s="112" t="s">
        <v>3151</v>
      </c>
      <c r="B14" s="109" t="s">
        <v>3152</v>
      </c>
      <c r="C14" s="107" t="s">
        <v>3153</v>
      </c>
      <c r="D14" s="81" t="s">
        <v>23</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2017-10-31_G-027_CA</v>
      </c>
      <c r="G14" s="85"/>
      <c r="H14" s="85"/>
      <c r="I14" s="69" t="str">
        <f>IF(H14="Ø","Ø",IF(NOT(OR(H14="Ø",H14="")),"Enter Tracing Time",""))</f>
        <v/>
      </c>
      <c r="J14" s="106">
        <v>43110</v>
      </c>
      <c r="K14" s="81" t="s">
        <v>0</v>
      </c>
      <c r="L14" s="107" t="s">
        <v>0</v>
      </c>
      <c r="M14" s="107" t="s">
        <v>0</v>
      </c>
      <c r="N14" s="4"/>
      <c r="O14" s="111" t="s">
        <v>25</v>
      </c>
      <c r="P14" s="107" t="s">
        <v>3154</v>
      </c>
    </row>
    <row r="15" spans="1:16">
      <c r="A15" s="107"/>
      <c r="B15" s="107"/>
      <c r="C15" s="107"/>
      <c r="D15" s="81" t="s">
        <v>161</v>
      </c>
      <c r="E15" s="81" t="s">
        <v>1731</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2017-10-31_G-027_BD</v>
      </c>
      <c r="G15" s="85">
        <v>43110</v>
      </c>
      <c r="H15" s="85">
        <v>43110</v>
      </c>
      <c r="I15" s="77">
        <v>1.25</v>
      </c>
      <c r="J15" s="107"/>
      <c r="K15" s="81" t="str">
        <f>IF(AND(NOT(OR(G15="",G15="Ø")),H15=""),"In Progress",IF(AND(NOT(OR(H15="Ø",H15="")),NOT(OR(G15="Ø",G15=""))),"Completed",IF(AND(NOT(A14=""),NOT(OR(D15="",D15="???")),G15=""),"Waiting",IF(D15="???","Waiting",""))))</f>
        <v>Completed</v>
      </c>
      <c r="L15" s="107"/>
      <c r="M15" s="107"/>
      <c r="N15" s="4"/>
      <c r="O15" s="111"/>
      <c r="P15" s="107"/>
    </row>
    <row r="16" spans="1:16">
      <c r="A16" s="112" t="s">
        <v>3155</v>
      </c>
      <c r="B16" s="109" t="s">
        <v>3156</v>
      </c>
      <c r="C16" s="107" t="s">
        <v>3157</v>
      </c>
      <c r="D16" s="81" t="s">
        <v>161</v>
      </c>
      <c r="E16" s="81" t="s">
        <v>24</v>
      </c>
      <c r="F16" s="7" t="s">
        <v>3158</v>
      </c>
      <c r="G16" s="85">
        <v>43111</v>
      </c>
      <c r="H16" s="85">
        <v>43111</v>
      </c>
      <c r="I16" s="69">
        <v>2</v>
      </c>
      <c r="J16" s="107"/>
      <c r="K16" s="81" t="s">
        <v>0</v>
      </c>
      <c r="L16" s="107" t="s">
        <v>0</v>
      </c>
      <c r="M16" s="107" t="s">
        <v>0</v>
      </c>
      <c r="N16" s="4"/>
      <c r="O16" s="111" t="s">
        <v>25</v>
      </c>
      <c r="P16" s="107" t="s">
        <v>3159</v>
      </c>
    </row>
    <row r="17" spans="1:16">
      <c r="A17" s="107"/>
      <c r="B17" s="107"/>
      <c r="C17" s="107"/>
      <c r="D17" s="81" t="s">
        <v>23</v>
      </c>
      <c r="E17" s="81" t="s">
        <v>1731</v>
      </c>
      <c r="F17" s="7"/>
      <c r="G17" s="85">
        <v>42753</v>
      </c>
      <c r="H17" s="85">
        <v>42753</v>
      </c>
      <c r="I17" s="69">
        <v>1</v>
      </c>
      <c r="J17" s="107"/>
      <c r="K17" s="81" t="str">
        <f>IF(AND(NOT(OR(G17="",G17="Ø")),H17=""),"In Progress",IF(AND(NOT(OR(H17="Ø",H17="")),NOT(OR(G17="Ø",G17=""))),"Completed",IF(AND(NOT(A16=""),NOT(OR(D17="",D17="???")),G17=""),"Waiting",IF(D17="???","Waiting",""))))</f>
        <v>Completed</v>
      </c>
      <c r="L17" s="107"/>
      <c r="M17" s="107"/>
      <c r="N17" s="4"/>
      <c r="O17" s="111"/>
      <c r="P17" s="107"/>
    </row>
    <row r="18" spans="1:16">
      <c r="A18" s="112" t="s">
        <v>3160</v>
      </c>
      <c r="B18" s="109" t="s">
        <v>3161</v>
      </c>
      <c r="C18" s="107" t="s">
        <v>3157</v>
      </c>
      <c r="D18" s="81" t="s">
        <v>161</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2017-10-31_G-029_BD</v>
      </c>
      <c r="G18" s="85">
        <v>43111</v>
      </c>
      <c r="H18" s="85">
        <v>43111</v>
      </c>
      <c r="I18" s="69">
        <v>1.5</v>
      </c>
      <c r="J18" s="106">
        <v>42757</v>
      </c>
      <c r="K18" s="81" t="str">
        <f>IF(AND(NOT(OR(G18="",G18="Ø")),H18=""),"In Progress",IF(AND(NOT(OR(H18="Ø",H18="")),NOT(OR(G18="Ø",G18=""))),"Completed",IF(AND(NOT(A18=""),NOT(OR(D18="",D18="???")),G18=""),"Waiting",IF(D18="???","Waiting",""))))</f>
        <v>Completed</v>
      </c>
      <c r="L18" s="107" t="s">
        <v>0</v>
      </c>
      <c r="M18" s="107" t="s">
        <v>0</v>
      </c>
      <c r="N18" s="4" t="s">
        <v>3162</v>
      </c>
      <c r="O18" s="111" t="s">
        <v>25</v>
      </c>
      <c r="P18" s="107" t="s">
        <v>3163</v>
      </c>
    </row>
    <row r="19" spans="1:16">
      <c r="A19" s="107"/>
      <c r="B19" s="107"/>
      <c r="C19" s="107"/>
      <c r="D19" s="81" t="s">
        <v>23</v>
      </c>
      <c r="E19" s="81" t="s">
        <v>1731</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2017-10-31_G-029_CA</v>
      </c>
      <c r="G19" s="85">
        <v>42753</v>
      </c>
      <c r="H19" s="85">
        <v>42753</v>
      </c>
      <c r="I19" s="69">
        <v>0.75</v>
      </c>
      <c r="J19" s="107"/>
      <c r="K19" s="81" t="str">
        <f>IF(AND(NOT(OR(G19="",G19="Ø")),H19=""),"In Progress",IF(AND(NOT(OR(H19="Ø",H19="")),NOT(OR(G19="Ø",G19=""))),"Completed",IF(AND(NOT(A18=""),NOT(OR(D19="",D19="???")),G19=""),"Waiting",IF(D19="???","Waiting",""))))</f>
        <v>Completed</v>
      </c>
      <c r="L19" s="107"/>
      <c r="M19" s="107"/>
      <c r="N19" s="4"/>
      <c r="O19" s="111"/>
      <c r="P19" s="107"/>
    </row>
    <row r="20" spans="1:16">
      <c r="A20" s="112" t="s">
        <v>3164</v>
      </c>
      <c r="B20" s="109" t="s">
        <v>3165</v>
      </c>
      <c r="C20" s="107" t="s">
        <v>1052</v>
      </c>
      <c r="D20" s="81" t="s">
        <v>161</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2017-10-31_G-030_BD</v>
      </c>
      <c r="G20" s="85">
        <v>43111</v>
      </c>
      <c r="H20" s="85"/>
      <c r="I20" s="69">
        <v>1.75</v>
      </c>
      <c r="J20" s="107" t="str">
        <f>IF(AND(NOT(OR(H20="",H20="Ø")),NOT(OR(H21="",H21="Ø"))),"Needs to be Split","")</f>
        <v/>
      </c>
      <c r="K20" s="81" t="s">
        <v>4</v>
      </c>
      <c r="L20" s="107" t="s">
        <v>2</v>
      </c>
      <c r="M20" s="107" t="str">
        <f>IF(OR(L20="Untraceable",L20="Incomplete"),"Ignore",IF(L20="Completed","Waiting",IF(OR(L20="Waiting",L20="In Progress",L20="Review",L20="Other"),"HOLD","")))</f>
        <v>Ignore</v>
      </c>
      <c r="N20" s="4" t="s">
        <v>3166</v>
      </c>
      <c r="O20" s="111" t="str">
        <f>IF(OR(L20="Untraceable",L20="Incomplete"),"No",IF(L20="Completed","In Progress",""))</f>
        <v>No</v>
      </c>
      <c r="P20" s="107"/>
    </row>
    <row r="21" spans="1:16">
      <c r="A21" s="107"/>
      <c r="B21" s="107"/>
      <c r="C21" s="107"/>
      <c r="D21" s="81" t="s">
        <v>23</v>
      </c>
      <c r="E21" s="81" t="s">
        <v>1731</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2017-10-31_G-030_CA</v>
      </c>
      <c r="G21" s="85">
        <v>42753</v>
      </c>
      <c r="H21" s="85" t="s">
        <v>51</v>
      </c>
      <c r="I21" s="69" t="str">
        <f>IF(H21="Ø","Ø",IF(NOT(OR(H21="Ø",H21="")),"Enter Tracing Time",""))</f>
        <v>Ø</v>
      </c>
      <c r="J21" s="107"/>
      <c r="K21" s="81" t="s">
        <v>2</v>
      </c>
      <c r="L21" s="107"/>
      <c r="M21" s="107"/>
      <c r="N21" s="4"/>
      <c r="O21" s="111"/>
      <c r="P21" s="107"/>
    </row>
    <row r="22" spans="1:16">
      <c r="A22" s="112" t="s">
        <v>3167</v>
      </c>
      <c r="B22" s="109" t="s">
        <v>3168</v>
      </c>
      <c r="C22" s="107" t="s">
        <v>3169</v>
      </c>
      <c r="D22" s="81" t="s">
        <v>161</v>
      </c>
      <c r="E22" s="81" t="s">
        <v>24</v>
      </c>
      <c r="F22" s="7" t="s">
        <v>3170</v>
      </c>
      <c r="G22" s="85">
        <v>43112</v>
      </c>
      <c r="H22" s="85"/>
      <c r="I22" s="69" t="s">
        <v>3171</v>
      </c>
      <c r="J22" s="107" t="str">
        <f>IF(AND(NOT(OR(H22="",H22="Ø")),NOT(OR(H23="",H23="Ø"))),"Needs to be Split","")</f>
        <v/>
      </c>
      <c r="K22" s="81" t="s">
        <v>2</v>
      </c>
      <c r="L22" s="107"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Incomplete</v>
      </c>
      <c r="M22" s="107" t="str">
        <f>IF(OR(L22="Untraceable",L22="Incomplete"),"Ignore",IF(L22="Completed","Waiting",IF(OR(L22="Waiting",L22="In Progress",L22="Review",L22="Other"),"HOLD","")))</f>
        <v>Ignore</v>
      </c>
      <c r="N22" s="4" t="s">
        <v>3172</v>
      </c>
      <c r="O22" s="111" t="str">
        <f>IF(OR(L22="Untraceable",L22="Incomplete"),"No",IF(L22="Completed","In Progress",""))</f>
        <v>No</v>
      </c>
      <c r="P22" s="107"/>
    </row>
    <row r="23" spans="1:16">
      <c r="A23" s="107"/>
      <c r="B23" s="107"/>
      <c r="C23" s="107"/>
      <c r="D23" s="81" t="s">
        <v>23</v>
      </c>
      <c r="E23" s="81"/>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5"/>
      <c r="H23" s="85"/>
      <c r="I23" s="69" t="str">
        <f>IF(H23="Ø","Ø",IF(NOT(OR(H23="Ø",H23="")),"Enter Tracing Time",""))</f>
        <v/>
      </c>
      <c r="J23" s="107"/>
      <c r="K23" s="81" t="s">
        <v>2</v>
      </c>
      <c r="L23" s="107"/>
      <c r="M23" s="107"/>
      <c r="N23" s="4"/>
      <c r="O23" s="111"/>
      <c r="P23" s="107"/>
    </row>
    <row r="24" spans="1:16">
      <c r="A24" s="112" t="s">
        <v>3173</v>
      </c>
      <c r="B24" s="109" t="s">
        <v>3174</v>
      </c>
      <c r="C24" s="107" t="s">
        <v>1052</v>
      </c>
      <c r="D24" s="81" t="s">
        <v>23</v>
      </c>
      <c r="E24" s="81"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2017-10-31_G-032_CA</v>
      </c>
      <c r="G24" s="85">
        <v>42746</v>
      </c>
      <c r="H24" s="85">
        <v>42746</v>
      </c>
      <c r="I24" s="69">
        <v>0.75</v>
      </c>
      <c r="J24" s="107" t="str">
        <f>IF(AND(NOT(OR(H24="",H24="Ø")),NOT(OR(H25="",H25="Ø"))),"Needs to be Split","")</f>
        <v/>
      </c>
      <c r="K24" s="81" t="str">
        <f>IF(AND(NOT(OR(G24="",G24="Ø")),H24=""),"In Progress",IF(AND(NOT(OR(H24="Ø",H24="")),NOT(OR(G24="Ø",G24=""))),"Completed",IF(AND(NOT(A24=""),NOT(OR(D24="",D24="???")),G24=""),"Waiting",IF(D24="???","Waiting",""))))</f>
        <v>Completed</v>
      </c>
      <c r="L24" s="107" t="s">
        <v>2</v>
      </c>
      <c r="M24" s="107" t="str">
        <f>IF(OR(L24="Untraceable",L24="Incomplete"),"Ignore",IF(L24="Completed","Waiting",IF(OR(L24="Waiting",L24="In Progress",L24="Review",L24="Other"),"HOLD","")))</f>
        <v>Ignore</v>
      </c>
      <c r="N24" s="4"/>
      <c r="O24" s="111" t="str">
        <f>IF(OR(L24="Untraceable",L24="Incomplete"),"No",IF(L24="Completed","In Progress",""))</f>
        <v>No</v>
      </c>
      <c r="P24" s="107"/>
    </row>
    <row r="25" spans="1:16">
      <c r="A25" s="107"/>
      <c r="B25" s="107"/>
      <c r="C25" s="107"/>
      <c r="D25" s="81" t="s">
        <v>161</v>
      </c>
      <c r="E25" s="81" t="s">
        <v>1731</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2017-10-31_G-032_BD</v>
      </c>
      <c r="G25" s="85">
        <v>43122</v>
      </c>
      <c r="H25" s="85"/>
      <c r="I25" s="69">
        <v>0.5</v>
      </c>
      <c r="J25" s="107"/>
      <c r="K25" s="81" t="s">
        <v>2</v>
      </c>
      <c r="L25" s="107"/>
      <c r="M25" s="107"/>
      <c r="N25" s="4"/>
      <c r="O25" s="111"/>
      <c r="P25" s="107"/>
    </row>
    <row r="26" spans="1:16">
      <c r="A26" s="112" t="s">
        <v>3175</v>
      </c>
      <c r="B26" s="109" t="s">
        <v>3176</v>
      </c>
      <c r="C26" s="107" t="s">
        <v>3157</v>
      </c>
      <c r="D26" s="81" t="s">
        <v>23</v>
      </c>
      <c r="E26" s="81"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2017-10-31_G-033_CA</v>
      </c>
      <c r="G26" s="85">
        <v>42745</v>
      </c>
      <c r="H26" s="85" t="s">
        <v>51</v>
      </c>
      <c r="I26" s="69" t="str">
        <f t="shared" ref="I26:I34" si="0">IF(H26="Ø","Ø",IF(NOT(OR(H26="Ø",H26="")),"Enter Tracing Time",""))</f>
        <v>Ø</v>
      </c>
      <c r="J26" s="107" t="str">
        <f>IF(AND(NOT(OR(H26="",H26="Ø")),NOT(OR(H27="",H27="Ø"))),"Needs to be Split","")</f>
        <v/>
      </c>
      <c r="K26" s="81" t="s">
        <v>2</v>
      </c>
      <c r="L26" s="107"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Incomplete</v>
      </c>
      <c r="M26" s="107" t="str">
        <f>IF(OR(L26="Untraceable",L26="Incomplete"),"Ignore",IF(L26="Completed","Waiting",IF(OR(L26="Waiting",L26="In Progress",L26="Review",L26="Other"),"HOLD","")))</f>
        <v>Ignore</v>
      </c>
      <c r="N26" s="4"/>
      <c r="O26" s="111" t="str">
        <f>IF(OR(L26="Untraceable",L26="Incomplete"),"No",IF(L26="Completed","In Progress",""))</f>
        <v>No</v>
      </c>
      <c r="P26" s="107"/>
    </row>
    <row r="27" spans="1:16">
      <c r="A27" s="107"/>
      <c r="B27" s="107"/>
      <c r="C27" s="107"/>
      <c r="D27" s="81" t="s">
        <v>161</v>
      </c>
      <c r="E27" s="81"/>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5"/>
      <c r="H27" s="85"/>
      <c r="I27" s="69" t="str">
        <f t="shared" si="0"/>
        <v/>
      </c>
      <c r="J27" s="107"/>
      <c r="K27" s="81" t="s">
        <v>2</v>
      </c>
      <c r="L27" s="107"/>
      <c r="M27" s="107"/>
      <c r="N27" s="4"/>
      <c r="O27" s="111"/>
      <c r="P27" s="107"/>
    </row>
    <row r="28" spans="1:16">
      <c r="A28" s="112" t="s">
        <v>3177</v>
      </c>
      <c r="B28" s="109" t="s">
        <v>3178</v>
      </c>
      <c r="C28" s="107" t="s">
        <v>3157</v>
      </c>
      <c r="D28" s="81" t="s">
        <v>23</v>
      </c>
      <c r="E28" s="81"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2017-10-31_G-034_CA</v>
      </c>
      <c r="G28" s="85">
        <v>42745</v>
      </c>
      <c r="H28" s="85" t="s">
        <v>51</v>
      </c>
      <c r="I28" s="69" t="str">
        <f t="shared" si="0"/>
        <v>Ø</v>
      </c>
      <c r="J28" s="107" t="str">
        <f>IF(AND(NOT(OR(H28="",H28="Ø")),NOT(OR(H29="",H29="Ø"))),"Needs to be Split","")</f>
        <v/>
      </c>
      <c r="K28" s="81" t="s">
        <v>2</v>
      </c>
      <c r="L28" s="107"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Incomplete</v>
      </c>
      <c r="M28" s="107" t="str">
        <f>IF(OR(L28="Untraceable",L28="Incomplete"),"Ignore",IF(L28="Completed","Waiting",IF(OR(L28="Waiting",L28="In Progress",L28="Review",L28="Other"),"HOLD","")))</f>
        <v>Ignore</v>
      </c>
      <c r="N28" s="4"/>
      <c r="O28" s="111" t="str">
        <f>IF(OR(L28="Untraceable",L28="Incomplete"),"No",IF(L28="Completed","In Progress",""))</f>
        <v>No</v>
      </c>
      <c r="P28" s="107"/>
    </row>
    <row r="29" spans="1:16">
      <c r="A29" s="107"/>
      <c r="B29" s="107"/>
      <c r="C29" s="107"/>
      <c r="D29" s="81" t="s">
        <v>161</v>
      </c>
      <c r="E29" s="81"/>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5"/>
      <c r="H29" s="85"/>
      <c r="I29" s="69" t="str">
        <f t="shared" si="0"/>
        <v/>
      </c>
      <c r="J29" s="107"/>
      <c r="K29" s="81" t="s">
        <v>2</v>
      </c>
      <c r="L29" s="107"/>
      <c r="M29" s="107"/>
      <c r="N29" s="4"/>
      <c r="O29" s="111"/>
      <c r="P29" s="107"/>
    </row>
    <row r="30" spans="1:16">
      <c r="A30" s="112" t="s">
        <v>3179</v>
      </c>
      <c r="B30" s="109" t="s">
        <v>3180</v>
      </c>
      <c r="C30" s="107" t="s">
        <v>1052</v>
      </c>
      <c r="D30" s="81" t="s">
        <v>23</v>
      </c>
      <c r="E30" s="81"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2017-10-31_G-035_CA</v>
      </c>
      <c r="G30" s="85">
        <v>42746</v>
      </c>
      <c r="H30" s="85" t="s">
        <v>51</v>
      </c>
      <c r="I30" s="69" t="str">
        <f t="shared" si="0"/>
        <v>Ø</v>
      </c>
      <c r="J30" s="107" t="str">
        <f>IF(AND(NOT(OR(H30="",H30="Ø")),NOT(OR(H31="",H31="Ø"))),"Needs to be Split","")</f>
        <v/>
      </c>
      <c r="K30" s="81" t="s">
        <v>1</v>
      </c>
      <c r="L30" s="107"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Untraceable</v>
      </c>
      <c r="M30" s="107" t="str">
        <f>IF(OR(L30="Untraceable",L30="Incomplete"),"Ignore",IF(L30="Completed","Waiting",IF(OR(L30="Waiting",L30="In Progress",L30="Review",L30="Other"),"HOLD","")))</f>
        <v>Ignore</v>
      </c>
      <c r="N30" s="4"/>
      <c r="O30" s="111" t="str">
        <f>IF(OR(L30="Untraceable",L30="Incomplete"),"No",IF(L30="Completed","In Progress",""))</f>
        <v>No</v>
      </c>
      <c r="P30" s="107"/>
    </row>
    <row r="31" spans="1:16">
      <c r="A31" s="107"/>
      <c r="B31" s="107"/>
      <c r="C31" s="107"/>
      <c r="D31" s="81" t="str">
        <f>IF(AND(NOT(A30=""),NOT(K30="Untraceable")),"???","")</f>
        <v/>
      </c>
      <c r="E31" s="81"/>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5"/>
      <c r="H31" s="85"/>
      <c r="I31" s="69" t="str">
        <f t="shared" si="0"/>
        <v/>
      </c>
      <c r="J31" s="107"/>
      <c r="K31" s="81" t="str">
        <f>IF(AND(NOT(OR(G31="",G31="Ø")),H31=""),"In Progress",IF(AND(NOT(OR(H31="Ø",H31="")),NOT(OR(G31="Ø",G31=""))),"Completed",IF(AND(NOT(A30=""),NOT(OR(D31="",D31="???")),G31=""),"Waiting",IF(D31="???","Waiting",""))))</f>
        <v/>
      </c>
      <c r="L31" s="107"/>
      <c r="M31" s="107"/>
      <c r="N31" s="4"/>
      <c r="O31" s="111"/>
      <c r="P31" s="107"/>
    </row>
    <row r="32" spans="1:16">
      <c r="A32" s="112" t="s">
        <v>3181</v>
      </c>
      <c r="B32" s="109" t="s">
        <v>3182</v>
      </c>
      <c r="C32" s="107" t="s">
        <v>1052</v>
      </c>
      <c r="D32" s="81" t="s">
        <v>23</v>
      </c>
      <c r="E32" s="81"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2017-10-31_G-036_CA</v>
      </c>
      <c r="G32" s="85">
        <v>42746</v>
      </c>
      <c r="H32" s="85"/>
      <c r="I32" s="69" t="str">
        <f t="shared" si="0"/>
        <v/>
      </c>
      <c r="J32" s="107" t="str">
        <f>IF(AND(NOT(OR(H32="",H32="Ø")),NOT(OR(H33="",H33="Ø"))),"Needs to be Split","")</f>
        <v/>
      </c>
      <c r="K32" s="81" t="s">
        <v>4</v>
      </c>
      <c r="L32" s="107" t="s">
        <v>2</v>
      </c>
      <c r="M32" s="107" t="str">
        <f>IF(OR(L32="Untraceable",L32="Incomplete"),"Ignore",IF(L32="Completed","Waiting",IF(OR(L32="Waiting",L32="In Progress",L32="Review",L32="Other"),"HOLD","")))</f>
        <v>Ignore</v>
      </c>
      <c r="N32" s="4"/>
      <c r="O32" s="111" t="str">
        <f>IF(OR(L32="Untraceable",L32="Incomplete"),"No",IF(L32="Completed","In Progress",""))</f>
        <v>No</v>
      </c>
      <c r="P32" s="107"/>
    </row>
    <row r="33" spans="1:16">
      <c r="A33" s="107"/>
      <c r="B33" s="107"/>
      <c r="C33" s="107"/>
      <c r="D33" s="81" t="s">
        <v>161</v>
      </c>
      <c r="E33" s="81"/>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5"/>
      <c r="H33" s="85"/>
      <c r="I33" s="69" t="str">
        <f t="shared" si="0"/>
        <v/>
      </c>
      <c r="J33" s="107"/>
      <c r="K33" s="81" t="s">
        <v>2</v>
      </c>
      <c r="L33" s="107"/>
      <c r="M33" s="107"/>
      <c r="N33" s="4"/>
      <c r="O33" s="111"/>
      <c r="P33" s="107"/>
    </row>
    <row r="34" spans="1:16">
      <c r="A34" s="112" t="s">
        <v>3183</v>
      </c>
      <c r="B34" s="109" t="s">
        <v>3184</v>
      </c>
      <c r="C34" s="107" t="s">
        <v>1052</v>
      </c>
      <c r="D34" s="81" t="s">
        <v>23</v>
      </c>
      <c r="E34" s="81"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2017-10-31_G-037_CA</v>
      </c>
      <c r="G34" s="85">
        <v>42747</v>
      </c>
      <c r="H34" s="85"/>
      <c r="I34" s="69" t="str">
        <f t="shared" si="0"/>
        <v/>
      </c>
      <c r="J34" s="107" t="str">
        <f>IF(AND(NOT(OR(H34="",H34="Ø")),NOT(OR(H35="",H35="Ø"))),"Needs to be Split","")</f>
        <v/>
      </c>
      <c r="K34" s="81" t="s">
        <v>4</v>
      </c>
      <c r="L34" s="107" t="s">
        <v>2</v>
      </c>
      <c r="M34" s="107" t="str">
        <f>IF(OR(L34="Untraceable",L34="Incomplete"),"Ignore",IF(L34="Completed","Waiting",IF(OR(L34="Waiting",L34="In Progress",L34="Review",L34="Other"),"HOLD","")))</f>
        <v>Ignore</v>
      </c>
      <c r="N34" s="4"/>
      <c r="O34" s="111" t="str">
        <f>IF(OR(L34="Untraceable",L34="Incomplete"),"No",IF(L34="Completed","In Progress",""))</f>
        <v>No</v>
      </c>
      <c r="P34" s="107"/>
    </row>
    <row r="35" spans="1:16">
      <c r="A35" s="107"/>
      <c r="B35" s="107"/>
      <c r="C35" s="107"/>
      <c r="D35" s="81" t="s">
        <v>161</v>
      </c>
      <c r="E35" s="81"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2017-10-31_G-037_BD</v>
      </c>
      <c r="G35" s="85">
        <v>43112</v>
      </c>
      <c r="H35" s="85"/>
      <c r="I35" s="69">
        <v>2.5</v>
      </c>
      <c r="J35" s="107"/>
      <c r="K35" s="81" t="s">
        <v>0</v>
      </c>
      <c r="L35" s="107"/>
      <c r="M35" s="107"/>
      <c r="N35" s="4"/>
      <c r="O35" s="111"/>
      <c r="P35" s="107"/>
    </row>
    <row r="36" spans="1:16">
      <c r="A36" s="112" t="s">
        <v>3185</v>
      </c>
      <c r="B36" s="109" t="s">
        <v>3186</v>
      </c>
      <c r="C36" s="107" t="s">
        <v>3157</v>
      </c>
      <c r="D36" s="81" t="s">
        <v>161</v>
      </c>
      <c r="E36" s="81"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2017-10-31_G-038_BD</v>
      </c>
      <c r="G36" s="85">
        <v>43112</v>
      </c>
      <c r="H36" s="85">
        <v>43112</v>
      </c>
      <c r="I36" s="69">
        <v>2</v>
      </c>
      <c r="J36" s="106">
        <v>42757</v>
      </c>
      <c r="K36" s="81" t="str">
        <f>IF(AND(NOT(OR(G36="",G36="Ø")),H36=""),"In Progress",IF(AND(NOT(OR(H36="Ø",H36="")),NOT(OR(G36="Ø",G36=""))),"Completed",IF(AND(NOT(A36=""),NOT(OR(D36="",D36="???")),G36=""),"Waiting",IF(D36="???","Waiting",""))))</f>
        <v>Completed</v>
      </c>
      <c r="L36" s="107" t="s">
        <v>0</v>
      </c>
      <c r="M36" s="107" t="s">
        <v>0</v>
      </c>
      <c r="N36" s="4"/>
      <c r="O36" s="111" t="s">
        <v>25</v>
      </c>
      <c r="P36" s="107" t="s">
        <v>3187</v>
      </c>
    </row>
    <row r="37" spans="1:16">
      <c r="A37" s="107"/>
      <c r="B37" s="107"/>
      <c r="C37" s="107"/>
      <c r="D37" s="81" t="s">
        <v>23</v>
      </c>
      <c r="E37" s="81" t="s">
        <v>1731</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2017-10-31_G-038_CA</v>
      </c>
      <c r="G37" s="85">
        <v>42753</v>
      </c>
      <c r="H37" s="85">
        <v>42753</v>
      </c>
      <c r="I37" s="69">
        <v>1</v>
      </c>
      <c r="J37" s="107"/>
      <c r="K37" s="81" t="str">
        <f>IF(AND(NOT(OR(G37="",G37="Ø")),H37=""),"In Progress",IF(AND(NOT(OR(H37="Ø",H37="")),NOT(OR(G37="Ø",G37=""))),"Completed",IF(AND(NOT(A36=""),NOT(OR(D37="",D37="???")),G37=""),"Waiting",IF(D37="???","Waiting",""))))</f>
        <v>Completed</v>
      </c>
      <c r="L37" s="107"/>
      <c r="M37" s="107"/>
      <c r="N37" s="4"/>
      <c r="O37" s="111"/>
      <c r="P37" s="107"/>
    </row>
    <row r="38" spans="1:16">
      <c r="A38" s="112"/>
      <c r="B38" s="109"/>
      <c r="C38" s="107"/>
      <c r="D38" s="81" t="str">
        <f>IF(NOT(A38=""),"???","")</f>
        <v/>
      </c>
      <c r="E38" s="81"/>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
      </c>
      <c r="G38" s="85"/>
      <c r="H38" s="85"/>
      <c r="I38" s="69" t="str">
        <f t="shared" ref="I38:I69" si="1">IF(H38="Ø","Ø",IF(NOT(OR(H38="Ø",H38="")),"Enter Tracing Time",""))</f>
        <v/>
      </c>
      <c r="J38" s="107" t="str">
        <f>IF(AND(NOT(OR(H38="",H38="Ø")),NOT(OR(H39="",H39="Ø"))),"Needs to be Split","")</f>
        <v/>
      </c>
      <c r="K38" s="81" t="str">
        <f>IF(AND(NOT(OR(G38="",G38="Ø")),H38=""),"In Progress",IF(AND(NOT(OR(H38="Ø",H38="")),NOT(OR(G38="Ø",G38=""))),"Completed",IF(AND(NOT(A38=""),NOT(OR(D38="",D38="???")),G38=""),"Waiting",IF(D38="???","Waiting",""))))</f>
        <v/>
      </c>
      <c r="L38" s="107"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
      </c>
      <c r="M38" s="107" t="str">
        <f>IF(OR(L38="Untraceable",L38="Incomplete"),"Ignore",IF(L38="Completed","Waiting",IF(OR(L38="Waiting",L38="In Progress",L38="Review",L38="Other"),"HOLD","")))</f>
        <v/>
      </c>
      <c r="N38" s="4"/>
      <c r="O38" s="111" t="str">
        <f>IF(OR(L38="Untraceable",L38="Incomplete"),"No",IF(L38="Completed","In Progress",""))</f>
        <v/>
      </c>
      <c r="P38" s="107"/>
    </row>
    <row r="39" spans="1:16">
      <c r="A39" s="107"/>
      <c r="B39" s="107"/>
      <c r="C39" s="107"/>
      <c r="D39" s="81" t="str">
        <f>IF(AND(NOT(A38=""),NOT(K38="Untraceable")),"???","")</f>
        <v/>
      </c>
      <c r="E39" s="81"/>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5"/>
      <c r="H39" s="85"/>
      <c r="I39" s="69" t="str">
        <f t="shared" si="1"/>
        <v/>
      </c>
      <c r="J39" s="107"/>
      <c r="K39" s="81" t="str">
        <f>IF(AND(NOT(OR(G39="",G39="Ø")),H39=""),"In Progress",IF(AND(NOT(OR(H39="Ø",H39="")),NOT(OR(G39="Ø",G39=""))),"Completed",IF(AND(NOT(A38=""),NOT(OR(D39="",D39="???")),G39=""),"Waiting",IF(D39="???","Waiting",""))))</f>
        <v/>
      </c>
      <c r="L39" s="107"/>
      <c r="M39" s="107"/>
      <c r="N39" s="4"/>
      <c r="O39" s="111"/>
      <c r="P39" s="107"/>
    </row>
    <row r="40" spans="1:16">
      <c r="A40" s="112"/>
      <c r="B40" s="109"/>
      <c r="C40" s="107"/>
      <c r="D40" s="81" t="str">
        <f>IF(NOT(A40=""),"???","")</f>
        <v/>
      </c>
      <c r="E40" s="81"/>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
      </c>
      <c r="G40" s="85"/>
      <c r="H40" s="85"/>
      <c r="I40" s="69" t="str">
        <f t="shared" si="1"/>
        <v/>
      </c>
      <c r="J40" s="107" t="str">
        <f>IF(AND(NOT(OR(H40="",H40="Ø")),NOT(OR(H41="",H41="Ø"))),"Needs to be Split","")</f>
        <v/>
      </c>
      <c r="K40" s="81" t="str">
        <f>IF(AND(NOT(OR(G40="",G40="Ø")),H40=""),"In Progress",IF(AND(NOT(OR(H40="Ø",H40="")),NOT(OR(G40="Ø",G40=""))),"Completed",IF(AND(NOT(A40=""),NOT(OR(D40="",D40="???")),G40=""),"Waiting",IF(D40="???","Waiting",""))))</f>
        <v/>
      </c>
      <c r="L40" s="107" t="str">
        <f>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
      </c>
      <c r="M40" s="107" t="str">
        <f>IF(OR(L40="Untraceable",L40="Incomplete"),"Ignore",IF(L40="Completed","Waiting",IF(OR(L40="Waiting",L40="In Progress",L40="Review",L40="Other"),"HOLD","")))</f>
        <v/>
      </c>
      <c r="N40" s="4"/>
      <c r="O40" s="111" t="str">
        <f>IF(OR(L40="Untraceable",L40="Incomplete"),"No",IF(L40="Completed","In Progress",""))</f>
        <v/>
      </c>
      <c r="P40" s="107"/>
    </row>
    <row r="41" spans="1:16">
      <c r="A41" s="107"/>
      <c r="B41" s="107"/>
      <c r="C41" s="107"/>
      <c r="D41" s="81" t="str">
        <f>IF(AND(NOT(A40=""),NOT(K40="Untraceable")),"???","")</f>
        <v/>
      </c>
      <c r="E41" s="81"/>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5"/>
      <c r="H41" s="85"/>
      <c r="I41" s="69" t="str">
        <f t="shared" si="1"/>
        <v/>
      </c>
      <c r="J41" s="107"/>
      <c r="K41" s="81" t="str">
        <f>IF(AND(NOT(OR(G41="",G41="Ø")),H41=""),"In Progress",IF(AND(NOT(OR(H41="Ø",H41="")),NOT(OR(G41="Ø",G41=""))),"Completed",IF(AND(NOT(A40=""),NOT(OR(D41="",D41="???")),G41=""),"Waiting",IF(D41="???","Waiting",""))))</f>
        <v/>
      </c>
      <c r="L41" s="107"/>
      <c r="M41" s="107"/>
      <c r="N41" s="4"/>
      <c r="O41" s="111"/>
      <c r="P41" s="107"/>
    </row>
    <row r="42" spans="1:16">
      <c r="A42" s="112"/>
      <c r="B42" s="109"/>
      <c r="C42" s="107"/>
      <c r="D42" s="81" t="str">
        <f>IF(NOT(A42=""),"???","")</f>
        <v/>
      </c>
      <c r="E42" s="81"/>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
      </c>
      <c r="G42" s="85"/>
      <c r="H42" s="85"/>
      <c r="I42" s="69" t="str">
        <f t="shared" si="1"/>
        <v/>
      </c>
      <c r="J42" s="107" t="str">
        <f>IF(AND(NOT(OR(H42="",H42="Ø")),NOT(OR(H43="",H43="Ø"))),"Needs to be Split","")</f>
        <v/>
      </c>
      <c r="K42" s="81" t="str">
        <f>IF(AND(NOT(OR(G42="",G42="Ø")),H42=""),"In Progress",IF(AND(NOT(OR(H42="Ø",H42="")),NOT(OR(G42="Ø",G42=""))),"Completed",IF(AND(NOT(A42=""),NOT(OR(D42="",D42="???")),G42=""),"Waiting",IF(D42="???","Waiting",""))))</f>
        <v/>
      </c>
      <c r="L42" s="107"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
      </c>
      <c r="M42" s="107" t="str">
        <f>IF(OR(L42="Untraceable",L42="Incomplete"),"Ignore",IF(L42="Completed","Waiting",IF(OR(L42="Waiting",L42="In Progress",L42="Review",L42="Other"),"HOLD","")))</f>
        <v/>
      </c>
      <c r="N42" s="4"/>
      <c r="O42" s="111" t="str">
        <f>IF(OR(L42="Untraceable",L42="Incomplete"),"No",IF(L42="Completed","In Progress",""))</f>
        <v/>
      </c>
      <c r="P42" s="107"/>
    </row>
    <row r="43" spans="1:16">
      <c r="A43" s="107"/>
      <c r="B43" s="107"/>
      <c r="C43" s="107"/>
      <c r="D43" s="81" t="str">
        <f>IF(AND(NOT(A42=""),NOT(K42="Untraceable")),"???","")</f>
        <v/>
      </c>
      <c r="E43" s="81"/>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5"/>
      <c r="H43" s="85"/>
      <c r="I43" s="69" t="str">
        <f t="shared" si="1"/>
        <v/>
      </c>
      <c r="J43" s="107"/>
      <c r="K43" s="81" t="str">
        <f>IF(AND(NOT(OR(G43="",G43="Ø")),H43=""),"In Progress",IF(AND(NOT(OR(H43="Ø",H43="")),NOT(OR(G43="Ø",G43=""))),"Completed",IF(AND(NOT(A42=""),NOT(OR(D43="",D43="???")),G43=""),"Waiting",IF(D43="???","Waiting",""))))</f>
        <v/>
      </c>
      <c r="L43" s="107"/>
      <c r="M43" s="107"/>
      <c r="N43" s="4"/>
      <c r="O43" s="111"/>
      <c r="P43" s="107"/>
    </row>
    <row r="44" spans="1:16">
      <c r="A44" s="112"/>
      <c r="B44" s="109"/>
      <c r="C44" s="107"/>
      <c r="D44" s="81" t="str">
        <f>IF(NOT(A44=""),"???","")</f>
        <v/>
      </c>
      <c r="E44" s="81"/>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
      </c>
      <c r="G44" s="85"/>
      <c r="H44" s="85"/>
      <c r="I44" s="69" t="str">
        <f t="shared" si="1"/>
        <v/>
      </c>
      <c r="J44" s="107" t="str">
        <f>IF(AND(NOT(OR(H44="",H44="Ø")),NOT(OR(H45="",H45="Ø"))),"Needs to be Split","")</f>
        <v/>
      </c>
      <c r="K44" s="81" t="str">
        <f>IF(AND(NOT(OR(G44="",G44="Ø")),H44=""),"In Progress",IF(AND(NOT(OR(H44="Ø",H44="")),NOT(OR(G44="Ø",G44=""))),"Completed",IF(AND(NOT(A44=""),NOT(OR(D44="",D44="???")),G44=""),"Waiting",IF(D44="???","Waiting",""))))</f>
        <v/>
      </c>
      <c r="L44" s="107"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
      </c>
      <c r="M44" s="107" t="str">
        <f>IF(OR(L44="Untraceable",L44="Incomplete"),"Ignore",IF(L44="Completed","Waiting",IF(OR(L44="Waiting",L44="In Progress",L44="Review",L44="Other"),"HOLD","")))</f>
        <v/>
      </c>
      <c r="N44" s="4"/>
      <c r="O44" s="111" t="str">
        <f>IF(OR(L44="Untraceable",L44="Incomplete"),"No",IF(L44="Completed","In Progress",""))</f>
        <v/>
      </c>
      <c r="P44" s="107"/>
    </row>
    <row r="45" spans="1:16">
      <c r="A45" s="107"/>
      <c r="B45" s="107"/>
      <c r="C45" s="107"/>
      <c r="D45" s="81" t="str">
        <f>IF(AND(NOT(A44=""),NOT(K44="Untraceable")),"???","")</f>
        <v/>
      </c>
      <c r="E45" s="81"/>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5"/>
      <c r="H45" s="85"/>
      <c r="I45" s="69" t="str">
        <f t="shared" si="1"/>
        <v/>
      </c>
      <c r="J45" s="107"/>
      <c r="K45" s="81" t="str">
        <f>IF(AND(NOT(OR(G45="",G45="Ø")),H45=""),"In Progress",IF(AND(NOT(OR(H45="Ø",H45="")),NOT(OR(G45="Ø",G45=""))),"Completed",IF(AND(NOT(A44=""),NOT(OR(D45="",D45="???")),G45=""),"Waiting",IF(D45="???","Waiting",""))))</f>
        <v/>
      </c>
      <c r="L45" s="107"/>
      <c r="M45" s="107"/>
      <c r="N45" s="4"/>
      <c r="O45" s="111"/>
      <c r="P45" s="107"/>
    </row>
    <row r="46" spans="1:16">
      <c r="A46" s="112"/>
      <c r="B46" s="109"/>
      <c r="C46" s="107"/>
      <c r="D46" s="81" t="str">
        <f>IF(NOT(A46=""),"???","")</f>
        <v/>
      </c>
      <c r="E46" s="81"/>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
      </c>
      <c r="G46" s="85"/>
      <c r="H46" s="85"/>
      <c r="I46" s="69" t="str">
        <f t="shared" si="1"/>
        <v/>
      </c>
      <c r="J46" s="107" t="str">
        <f>IF(AND(NOT(OR(H46="",H46="Ø")),NOT(OR(H47="",H47="Ø"))),"Needs to be Split","")</f>
        <v/>
      </c>
      <c r="K46" s="81" t="str">
        <f>IF(AND(NOT(OR(G46="",G46="Ø")),H46=""),"In Progress",IF(AND(NOT(OR(H46="Ø",H46="")),NOT(OR(G46="Ø",G46=""))),"Completed",IF(AND(NOT(A46=""),NOT(OR(D46="",D46="???")),G46=""),"Waiting",IF(D46="???","Waiting",""))))</f>
        <v/>
      </c>
      <c r="L46" s="107"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
      </c>
      <c r="M46" s="107" t="str">
        <f>IF(OR(L46="Untraceable",L46="Incomplete"),"Ignore",IF(L46="Completed","Waiting",IF(OR(L46="Waiting",L46="In Progress",L46="Review",L46="Other"),"HOLD","")))</f>
        <v/>
      </c>
      <c r="N46" s="4"/>
      <c r="O46" s="111" t="str">
        <f>IF(OR(L46="Untraceable",L46="Incomplete"),"No",IF(L46="Completed","In Progress",""))</f>
        <v/>
      </c>
      <c r="P46" s="107"/>
    </row>
    <row r="47" spans="1:16">
      <c r="A47" s="107"/>
      <c r="B47" s="107"/>
      <c r="C47" s="107"/>
      <c r="D47" s="81" t="str">
        <f>IF(AND(NOT(A46=""),NOT(K46="Untraceable")),"???","")</f>
        <v/>
      </c>
      <c r="E47" s="81"/>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5"/>
      <c r="H47" s="85"/>
      <c r="I47" s="69" t="str">
        <f t="shared" si="1"/>
        <v/>
      </c>
      <c r="J47" s="107"/>
      <c r="K47" s="81" t="str">
        <f>IF(AND(NOT(OR(G47="",G47="Ø")),H47=""),"In Progress",IF(AND(NOT(OR(H47="Ø",H47="")),NOT(OR(G47="Ø",G47=""))),"Completed",IF(AND(NOT(A46=""),NOT(OR(D47="",D47="???")),G47=""),"Waiting",IF(D47="???","Waiting",""))))</f>
        <v/>
      </c>
      <c r="L47" s="107"/>
      <c r="M47" s="107"/>
      <c r="N47" s="4"/>
      <c r="O47" s="111"/>
      <c r="P47" s="107"/>
    </row>
    <row r="48" spans="1:16">
      <c r="A48" s="112"/>
      <c r="B48" s="109"/>
      <c r="C48" s="107"/>
      <c r="D48" s="81" t="str">
        <f>IF(NOT(A48=""),"???","")</f>
        <v/>
      </c>
      <c r="E48" s="81"/>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
      </c>
      <c r="G48" s="85"/>
      <c r="H48" s="85"/>
      <c r="I48" s="69" t="str">
        <f t="shared" si="1"/>
        <v/>
      </c>
      <c r="J48" s="107" t="str">
        <f>IF(AND(NOT(OR(H48="",H48="Ø")),NOT(OR(H49="",H49="Ø"))),"Needs to be Split","")</f>
        <v/>
      </c>
      <c r="K48" s="81" t="str">
        <f>IF(AND(NOT(OR(G48="",G48="Ø")),H48=""),"In Progress",IF(AND(NOT(OR(H48="Ø",H48="")),NOT(OR(G48="Ø",G48=""))),"Completed",IF(AND(NOT(A48=""),NOT(OR(D48="",D48="???")),G48=""),"Waiting",IF(D48="???","Waiting",""))))</f>
        <v/>
      </c>
      <c r="L48" s="107"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
      </c>
      <c r="M48" s="107" t="str">
        <f>IF(OR(L48="Untraceable",L48="Incomplete"),"Ignore",IF(L48="Completed","Waiting",IF(OR(L48="Waiting",L48="In Progress",L48="Review",L48="Other"),"HOLD","")))</f>
        <v/>
      </c>
      <c r="N48" s="4"/>
      <c r="O48" s="111" t="str">
        <f>IF(OR(L48="Untraceable",L48="Incomplete"),"No",IF(L48="Completed","In Progress",""))</f>
        <v/>
      </c>
      <c r="P48" s="107"/>
    </row>
    <row r="49" spans="1:16">
      <c r="A49" s="107"/>
      <c r="B49" s="107"/>
      <c r="C49" s="107"/>
      <c r="D49" s="81" t="str">
        <f>IF(AND(NOT(A48=""),NOT(K48="Untraceable")),"???","")</f>
        <v/>
      </c>
      <c r="E49" s="81"/>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5"/>
      <c r="H49" s="85"/>
      <c r="I49" s="69" t="str">
        <f t="shared" si="1"/>
        <v/>
      </c>
      <c r="J49" s="107"/>
      <c r="K49" s="81" t="str">
        <f>IF(AND(NOT(OR(G49="",G49="Ø")),H49=""),"In Progress",IF(AND(NOT(OR(H49="Ø",H49="")),NOT(OR(G49="Ø",G49=""))),"Completed",IF(AND(NOT(A48=""),NOT(OR(D49="",D49="???")),G49=""),"Waiting",IF(D49="???","Waiting",""))))</f>
        <v/>
      </c>
      <c r="L49" s="107"/>
      <c r="M49" s="107"/>
      <c r="N49" s="4"/>
      <c r="O49" s="111"/>
      <c r="P49" s="107"/>
    </row>
    <row r="50" spans="1:16">
      <c r="A50" s="112"/>
      <c r="B50" s="109"/>
      <c r="C50" s="107"/>
      <c r="D50" s="81" t="str">
        <f>IF(NOT(A50=""),"???","")</f>
        <v/>
      </c>
      <c r="E50" s="81"/>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
      </c>
      <c r="G50" s="85"/>
      <c r="H50" s="85"/>
      <c r="I50" s="69" t="str">
        <f t="shared" si="1"/>
        <v/>
      </c>
      <c r="J50" s="107" t="str">
        <f>IF(AND(NOT(OR(H50="",H50="Ø")),NOT(OR(H51="",H51="Ø"))),"Needs to be Split","")</f>
        <v/>
      </c>
      <c r="K50" s="81" t="str">
        <f>IF(AND(NOT(OR(G50="",G50="Ø")),H50=""),"In Progress",IF(AND(NOT(OR(H50="Ø",H50="")),NOT(OR(G50="Ø",G50=""))),"Completed",IF(AND(NOT(A50=""),NOT(OR(D50="",D50="???")),G50=""),"Waiting",IF(D50="???","Waiting",""))))</f>
        <v/>
      </c>
      <c r="L50" s="107"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
      </c>
      <c r="M50" s="107" t="str">
        <f>IF(OR(L50="Untraceable",L50="Incomplete"),"Ignore",IF(L50="Completed","Waiting",IF(OR(L50="Waiting",L50="In Progress",L50="Review",L50="Other"),"HOLD","")))</f>
        <v/>
      </c>
      <c r="N50" s="4"/>
      <c r="O50" s="111" t="str">
        <f>IF(OR(L50="Untraceable",L50="Incomplete"),"No",IF(L50="Completed","In Progress",""))</f>
        <v/>
      </c>
      <c r="P50" s="107"/>
    </row>
    <row r="51" spans="1:16">
      <c r="A51" s="107"/>
      <c r="B51" s="107"/>
      <c r="C51" s="107"/>
      <c r="D51" s="81" t="str">
        <f>IF(AND(NOT(A50=""),NOT(K50="Untraceable")),"???","")</f>
        <v/>
      </c>
      <c r="E51" s="81"/>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5"/>
      <c r="H51" s="85"/>
      <c r="I51" s="69" t="str">
        <f t="shared" si="1"/>
        <v/>
      </c>
      <c r="J51" s="107"/>
      <c r="K51" s="81" t="str">
        <f>IF(AND(NOT(OR(G51="",G51="Ø")),H51=""),"In Progress",IF(AND(NOT(OR(H51="Ø",H51="")),NOT(OR(G51="Ø",G51=""))),"Completed",IF(AND(NOT(A50=""),NOT(OR(D51="",D51="???")),G51=""),"Waiting",IF(D51="???","Waiting",""))))</f>
        <v/>
      </c>
      <c r="L51" s="107"/>
      <c r="M51" s="107"/>
      <c r="N51" s="4"/>
      <c r="O51" s="111"/>
      <c r="P51" s="107"/>
    </row>
    <row r="52" spans="1:16">
      <c r="A52" s="112"/>
      <c r="B52" s="109"/>
      <c r="C52" s="107"/>
      <c r="D52" s="81" t="str">
        <f>IF(NOT(A52=""),"???","")</f>
        <v/>
      </c>
      <c r="E52" s="81"/>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
      </c>
      <c r="G52" s="85"/>
      <c r="H52" s="85"/>
      <c r="I52" s="69" t="str">
        <f t="shared" si="1"/>
        <v/>
      </c>
      <c r="J52" s="107" t="str">
        <f>IF(AND(NOT(OR(H52="",H52="Ø")),NOT(OR(H53="",H53="Ø"))),"Needs to be Split","")</f>
        <v/>
      </c>
      <c r="K52" s="81" t="str">
        <f>IF(AND(NOT(OR(G52="",G52="Ø")),H52=""),"In Progress",IF(AND(NOT(OR(H52="Ø",H52="")),NOT(OR(G52="Ø",G52=""))),"Completed",IF(AND(NOT(A52=""),NOT(OR(D52="",D52="???")),G52=""),"Waiting",IF(D52="???","Waiting",""))))</f>
        <v/>
      </c>
      <c r="L52" s="107"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
      </c>
      <c r="M52" s="107" t="str">
        <f>IF(OR(L52="Untraceable",L52="Incomplete"),"Ignore",IF(L52="Completed","Waiting",IF(OR(L52="Waiting",L52="In Progress",L52="Review",L52="Other"),"HOLD","")))</f>
        <v/>
      </c>
      <c r="N52" s="4"/>
      <c r="O52" s="111" t="str">
        <f>IF(OR(L52="Untraceable",L52="Incomplete"),"No",IF(L52="Completed","In Progress",""))</f>
        <v/>
      </c>
      <c r="P52" s="107"/>
    </row>
    <row r="53" spans="1:16">
      <c r="A53" s="107"/>
      <c r="B53" s="107"/>
      <c r="C53" s="107"/>
      <c r="D53" s="81" t="str">
        <f>IF(AND(NOT(A52=""),NOT(K52="Untraceable")),"???","")</f>
        <v/>
      </c>
      <c r="E53" s="81"/>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5"/>
      <c r="H53" s="85"/>
      <c r="I53" s="69" t="str">
        <f t="shared" si="1"/>
        <v/>
      </c>
      <c r="J53" s="107"/>
      <c r="K53" s="81" t="str">
        <f>IF(AND(NOT(OR(G53="",G53="Ø")),H53=""),"In Progress",IF(AND(NOT(OR(H53="Ø",H53="")),NOT(OR(G53="Ø",G53=""))),"Completed",IF(AND(NOT(A52=""),NOT(OR(D53="",D53="???")),G53=""),"Waiting",IF(D53="???","Waiting",""))))</f>
        <v/>
      </c>
      <c r="L53" s="107"/>
      <c r="M53" s="107"/>
      <c r="N53" s="4"/>
      <c r="O53" s="111"/>
      <c r="P53" s="107"/>
    </row>
    <row r="54" spans="1:16">
      <c r="A54" s="112"/>
      <c r="B54" s="109"/>
      <c r="C54" s="107"/>
      <c r="D54" s="81" t="str">
        <f>IF(NOT(A54=""),"???","")</f>
        <v/>
      </c>
      <c r="E54" s="81"/>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
      </c>
      <c r="G54" s="85"/>
      <c r="H54" s="85"/>
      <c r="I54" s="69" t="str">
        <f t="shared" si="1"/>
        <v/>
      </c>
      <c r="J54" s="107" t="str">
        <f>IF(AND(NOT(OR(H54="",H54="Ø")),NOT(OR(H55="",H55="Ø"))),"Needs to be Split","")</f>
        <v/>
      </c>
      <c r="K54" s="81" t="str">
        <f>IF(AND(NOT(OR(G54="",G54="Ø")),H54=""),"In Progress",IF(AND(NOT(OR(H54="Ø",H54="")),NOT(OR(G54="Ø",G54=""))),"Completed",IF(AND(NOT(A54=""),NOT(OR(D54="",D54="???")),G54=""),"Waiting",IF(D54="???","Waiting",""))))</f>
        <v/>
      </c>
      <c r="L54" s="107"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
      </c>
      <c r="M54" s="107" t="str">
        <f>IF(OR(L54="Untraceable",L54="Incomplete"),"Ignore",IF(L54="Completed","Waiting",IF(OR(L54="Waiting",L54="In Progress",L54="Review",L54="Other"),"HOLD","")))</f>
        <v/>
      </c>
      <c r="N54" s="4"/>
      <c r="O54" s="111" t="str">
        <f>IF(OR(L54="Untraceable",L54="Incomplete"),"No",IF(L54="Completed","In Progress",""))</f>
        <v/>
      </c>
      <c r="P54" s="107"/>
    </row>
    <row r="55" spans="1:16">
      <c r="A55" s="107"/>
      <c r="B55" s="107"/>
      <c r="C55" s="107"/>
      <c r="D55" s="81" t="str">
        <f>IF(AND(NOT(A54=""),NOT(K54="Untraceable")),"???","")</f>
        <v/>
      </c>
      <c r="E55" s="81"/>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
      </c>
      <c r="G55" s="85"/>
      <c r="H55" s="85"/>
      <c r="I55" s="69" t="str">
        <f t="shared" si="1"/>
        <v/>
      </c>
      <c r="J55" s="107"/>
      <c r="K55" s="81" t="str">
        <f>IF(AND(NOT(OR(G55="",G55="Ø")),H55=""),"In Progress",IF(AND(NOT(OR(H55="Ø",H55="")),NOT(OR(G55="Ø",G55=""))),"Completed",IF(AND(NOT(A54=""),NOT(OR(D55="",D55="???")),G55=""),"Waiting",IF(D55="???","Waiting",""))))</f>
        <v/>
      </c>
      <c r="L55" s="107"/>
      <c r="M55" s="107"/>
      <c r="N55" s="4"/>
      <c r="O55" s="111"/>
      <c r="P55" s="107"/>
    </row>
    <row r="56" spans="1:16">
      <c r="A56" s="112"/>
      <c r="B56" s="109"/>
      <c r="C56" s="107"/>
      <c r="D56" s="81" t="str">
        <f>IF(NOT(A56=""),"???","")</f>
        <v/>
      </c>
      <c r="E56" s="81"/>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
      </c>
      <c r="G56" s="85"/>
      <c r="H56" s="85"/>
      <c r="I56" s="69" t="str">
        <f t="shared" si="1"/>
        <v/>
      </c>
      <c r="J56" s="107" t="str">
        <f>IF(AND(NOT(OR(H56="",H56="Ø")),NOT(OR(H57="",H57="Ø"))),"Needs to be Split","")</f>
        <v/>
      </c>
      <c r="K56" s="81" t="str">
        <f>IF(AND(NOT(OR(G56="",G56="Ø")),H56=""),"In Progress",IF(AND(NOT(OR(H56="Ø",H56="")),NOT(OR(G56="Ø",G56=""))),"Completed",IF(AND(NOT(A56=""),NOT(OR(D56="",D56="???")),G56=""),"Waiting",IF(D56="???","Waiting",""))))</f>
        <v/>
      </c>
      <c r="L56" s="107"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
      </c>
      <c r="M56" s="107" t="str">
        <f>IF(OR(L56="Untraceable",L56="Incomplete"),"Ignore",IF(L56="Completed","Waiting",IF(OR(L56="Waiting",L56="In Progress",L56="Review",L56="Other"),"HOLD","")))</f>
        <v/>
      </c>
      <c r="N56" s="4"/>
      <c r="O56" s="111" t="str">
        <f>IF(OR(L56="Untraceable",L56="Incomplete"),"No",IF(L56="Completed","In Progress",""))</f>
        <v/>
      </c>
      <c r="P56" s="107"/>
    </row>
    <row r="57" spans="1:16">
      <c r="A57" s="107"/>
      <c r="B57" s="107"/>
      <c r="C57" s="107"/>
      <c r="D57" s="81" t="str">
        <f>IF(AND(NOT(A56=""),NOT(K56="Untraceable")),"???","")</f>
        <v/>
      </c>
      <c r="E57" s="81"/>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5"/>
      <c r="H57" s="85"/>
      <c r="I57" s="69" t="str">
        <f t="shared" si="1"/>
        <v/>
      </c>
      <c r="J57" s="107"/>
      <c r="K57" s="81" t="str">
        <f>IF(AND(NOT(OR(G57="",G57="Ø")),H57=""),"In Progress",IF(AND(NOT(OR(H57="Ø",H57="")),NOT(OR(G57="Ø",G57=""))),"Completed",IF(AND(NOT(A56=""),NOT(OR(D57="",D57="???")),G57=""),"Waiting",IF(D57="???","Waiting",""))))</f>
        <v/>
      </c>
      <c r="L57" s="107"/>
      <c r="M57" s="107"/>
      <c r="N57" s="4"/>
      <c r="O57" s="111"/>
      <c r="P57" s="107"/>
    </row>
    <row r="58" spans="1:16">
      <c r="A58" s="112"/>
      <c r="B58" s="109"/>
      <c r="C58" s="107"/>
      <c r="D58" s="81" t="str">
        <f>IF(NOT(A58=""),"???","")</f>
        <v/>
      </c>
      <c r="E58" s="81"/>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
      </c>
      <c r="G58" s="85"/>
      <c r="H58" s="85"/>
      <c r="I58" s="69" t="str">
        <f t="shared" si="1"/>
        <v/>
      </c>
      <c r="J58" s="107" t="str">
        <f>IF(AND(NOT(OR(H58="",H58="Ø")),NOT(OR(H59="",H59="Ø"))),"Needs to be Split","")</f>
        <v/>
      </c>
      <c r="K58" s="81" t="str">
        <f>IF(AND(NOT(OR(G58="",G58="Ø")),H58=""),"In Progress",IF(AND(NOT(OR(H58="Ø",H58="")),NOT(OR(G58="Ø",G58=""))),"Completed",IF(AND(NOT(A58=""),NOT(OR(D58="",D58="???")),G58=""),"Waiting",IF(D58="???","Waiting",""))))</f>
        <v/>
      </c>
      <c r="L58" s="107" t="str">
        <f>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
      </c>
      <c r="M58" s="107" t="str">
        <f>IF(OR(L58="Untraceable",L58="Incomplete"),"Ignore",IF(L58="Completed","Waiting",IF(OR(L58="Waiting",L58="In Progress",L58="Review",L58="Other"),"HOLD","")))</f>
        <v/>
      </c>
      <c r="N58" s="4"/>
      <c r="O58" s="111" t="str">
        <f>IF(OR(L58="Untraceable",L58="Incomplete"),"No",IF(L58="Completed","In Progress",""))</f>
        <v/>
      </c>
      <c r="P58" s="107"/>
    </row>
    <row r="59" spans="1:16">
      <c r="A59" s="107"/>
      <c r="B59" s="107"/>
      <c r="C59" s="107"/>
      <c r="D59" s="81" t="str">
        <f>IF(AND(NOT(A58=""),NOT(K58="Untraceable")),"???","")</f>
        <v/>
      </c>
      <c r="E59" s="81"/>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
      </c>
      <c r="G59" s="85"/>
      <c r="H59" s="85"/>
      <c r="I59" s="69" t="str">
        <f t="shared" si="1"/>
        <v/>
      </c>
      <c r="J59" s="107"/>
      <c r="K59" s="81" t="str">
        <f>IF(AND(NOT(OR(G59="",G59="Ø")),H59=""),"In Progress",IF(AND(NOT(OR(H59="Ø",H59="")),NOT(OR(G59="Ø",G59=""))),"Completed",IF(AND(NOT(A58=""),NOT(OR(D59="",D59="???")),G59=""),"Waiting",IF(D59="???","Waiting",""))))</f>
        <v/>
      </c>
      <c r="L59" s="107"/>
      <c r="M59" s="107"/>
      <c r="N59" s="4"/>
      <c r="O59" s="111"/>
      <c r="P59" s="107"/>
    </row>
    <row r="60" spans="1:16">
      <c r="A60" s="112"/>
      <c r="B60" s="109"/>
      <c r="C60" s="107"/>
      <c r="D60" s="81" t="str">
        <f>IF(NOT(A60=""),"???","")</f>
        <v/>
      </c>
      <c r="E60" s="81"/>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
      </c>
      <c r="G60" s="85"/>
      <c r="H60" s="85"/>
      <c r="I60" s="69" t="str">
        <f t="shared" si="1"/>
        <v/>
      </c>
      <c r="J60" s="107" t="str">
        <f>IF(AND(NOT(OR(H60="",H60="Ø")),NOT(OR(H61="",H61="Ø"))),"Needs to be Split","")</f>
        <v/>
      </c>
      <c r="K60" s="81" t="str">
        <f>IF(AND(NOT(OR(G60="",G60="Ø")),H60=""),"In Progress",IF(AND(NOT(OR(H60="Ø",H60="")),NOT(OR(G60="Ø",G60=""))),"Completed",IF(AND(NOT(A60=""),NOT(OR(D60="",D60="???")),G60=""),"Waiting",IF(D60="???","Waiting",""))))</f>
        <v/>
      </c>
      <c r="L60" s="107" t="str">
        <f>IF(AND(NOT(OR(H60="Ø",H60="")),J60="Split"),"In Progress",IF(AND(NOT(OR(H60="Ø",H60="")),J60="Needs to be Split"),"Waiting",IF(AND(K60="Review",K61="Review"),"Review",IF(OR(AND(K60="Review",K61="Incomplete"),AND(K60="Incomplete",K61="Review")),"Review",IF(OR(AND(K60="Untraceable",K61="Review"),AND(K60="Review",K61="Untraceable")),"Review",IF(OR(AND(K60="Review",K61="Completed"),AND(K60="Completed",K61="Review")),"Review",IF(OR(AND(K60="Other",K61="Review"),AND(K60="Review",K61="Other")),"Review",IF(OR(AND(K60="Other",K61="Incomplete"),AND(K60="Incomplete",K61="Other")),"Review",IF(OR(AND(K60="Other",K61="Untraceable"),AND(K60="Untraceable",K61="Other")),"Review",IF(OR(AND(K60="Other",K61="Completed"),AND(K60="Completed",K61="Other")),"Review",IF(AND(K60="Waiting",K61="Waiting"),"Waiting",IF(OR(AND(K60="Review",K61="Waiting"),AND(K60="Waiting",K61="Review")),"Waiting",IF(OR(AND(K60="Other",K61="Waiting"),AND(K60="Waiting",K61="Other")),"Waiting",IF(OR(AND(K60="Incomplete",K61="Waiting"),AND(K60="Waiting",K61="Incomplete")),"Waiting",IF(OR(AND(K60="Completed",K61="Waiting"),AND(K60="Waiting",K61="Completed")),"Waiting",IF(OR(K60="In Progress",K61="In Progress"),"In Progress",IF(OR(AND(K60="Completed",K61="Untraceable"),AND(K60="Untraceable",K61="Completed")),"Review",IF(OR(AND(K60="Completed",K61="Incomplete"),AND(K60="Incomplete",K61="Completed")),"Review",IF(OR(AND(K60="Incomplete",K61="Untraceable"),AND(K60="Untraceable",K61="Incomplete")),"Untraceable",IF(AND(NOT(OR(H60="Ø",H60="")),NOT(OR(H61="Ø",H61="")),J60=""),"In Progress",IF(AND(K60="Untraceable",K61="Untraceable"),"Untraceable",IF(AND(NOT(OR(H60="Ø",H60="")),NOT(OR(H61="Ø",H61="")),NOT(OR(J60="Ø",J60="",J60="Split",J60="Needs to be Split"))),"Completed",IF(AND(K60="Incomplete",K61="Incomplete"),"Incomplete",IF(AND(K60="Other",K61="Other"),"Review",IF(AND(K60="Untraceable",K61=""),"Untraceable","")))))))))))))))))))))))))</f>
        <v/>
      </c>
      <c r="M60" s="107" t="str">
        <f>IF(OR(L60="Untraceable",L60="Incomplete"),"Ignore",IF(L60="Completed","Waiting",IF(OR(L60="Waiting",L60="In Progress",L60="Review",L60="Other"),"HOLD","")))</f>
        <v/>
      </c>
      <c r="N60" s="4"/>
      <c r="O60" s="111" t="str">
        <f>IF(OR(L60="Untraceable",L60="Incomplete"),"No",IF(L60="Completed","In Progress",""))</f>
        <v/>
      </c>
      <c r="P60" s="107"/>
    </row>
    <row r="61" spans="1:16">
      <c r="A61" s="107"/>
      <c r="B61" s="107"/>
      <c r="C61" s="107"/>
      <c r="D61" s="81" t="str">
        <f>IF(AND(NOT(A60=""),NOT(K60="Untraceable")),"???","")</f>
        <v/>
      </c>
      <c r="E61" s="81"/>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5"/>
      <c r="H61" s="85"/>
      <c r="I61" s="69" t="str">
        <f t="shared" si="1"/>
        <v/>
      </c>
      <c r="J61" s="107"/>
      <c r="K61" s="81" t="str">
        <f>IF(AND(NOT(OR(G61="",G61="Ø")),H61=""),"In Progress",IF(AND(NOT(OR(H61="Ø",H61="")),NOT(OR(G61="Ø",G61=""))),"Completed",IF(AND(NOT(A60=""),NOT(OR(D61="",D61="???")),G61=""),"Waiting",IF(D61="???","Waiting",""))))</f>
        <v/>
      </c>
      <c r="L61" s="107"/>
      <c r="M61" s="107"/>
      <c r="N61" s="4"/>
      <c r="O61" s="111"/>
      <c r="P61" s="107"/>
    </row>
    <row r="62" spans="1:16">
      <c r="A62" s="112"/>
      <c r="B62" s="109"/>
      <c r="C62" s="107"/>
      <c r="D62" s="81" t="str">
        <f>IF(NOT(A62=""),"???","")</f>
        <v/>
      </c>
      <c r="E62" s="81"/>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
      </c>
      <c r="G62" s="85"/>
      <c r="H62" s="85"/>
      <c r="I62" s="69" t="str">
        <f t="shared" si="1"/>
        <v/>
      </c>
      <c r="J62" s="107" t="str">
        <f>IF(AND(NOT(OR(H62="",H62="Ø")),NOT(OR(H63="",H63="Ø"))),"Needs to be Split","")</f>
        <v/>
      </c>
      <c r="K62" s="81" t="str">
        <f>IF(AND(NOT(OR(G62="",G62="Ø")),H62=""),"In Progress",IF(AND(NOT(OR(H62="Ø",H62="")),NOT(OR(G62="Ø",G62=""))),"Completed",IF(AND(NOT(A62=""),NOT(OR(D62="",D62="???")),G62=""),"Waiting",IF(D62="???","Waiting",""))))</f>
        <v/>
      </c>
      <c r="L62" s="107"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
      </c>
      <c r="M62" s="107" t="str">
        <f>IF(OR(L62="Untraceable",L62="Incomplete"),"Ignore",IF(L62="Completed","Waiting",IF(OR(L62="Waiting",L62="In Progress",L62="Review",L62="Other"),"HOLD","")))</f>
        <v/>
      </c>
      <c r="N62" s="4"/>
      <c r="O62" s="111" t="str">
        <f>IF(OR(L62="Untraceable",L62="Incomplete"),"No",IF(L62="Completed","In Progress",""))</f>
        <v/>
      </c>
      <c r="P62" s="107"/>
    </row>
    <row r="63" spans="1:16">
      <c r="A63" s="107"/>
      <c r="B63" s="107"/>
      <c r="C63" s="107"/>
      <c r="D63" s="81" t="str">
        <f>IF(AND(NOT(A62=""),NOT(K62="Untraceable")),"???","")</f>
        <v/>
      </c>
      <c r="E63" s="81"/>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5"/>
      <c r="H63" s="85"/>
      <c r="I63" s="69" t="str">
        <f t="shared" si="1"/>
        <v/>
      </c>
      <c r="J63" s="107"/>
      <c r="K63" s="81" t="str">
        <f>IF(AND(NOT(OR(G63="",G63="Ø")),H63=""),"In Progress",IF(AND(NOT(OR(H63="Ø",H63="")),NOT(OR(G63="Ø",G63=""))),"Completed",IF(AND(NOT(A62=""),NOT(OR(D63="",D63="???")),G63=""),"Waiting",IF(D63="???","Waiting",""))))</f>
        <v/>
      </c>
      <c r="L63" s="107"/>
      <c r="M63" s="107"/>
      <c r="N63" s="4"/>
      <c r="O63" s="111"/>
      <c r="P63" s="107"/>
    </row>
    <row r="64" spans="1:16">
      <c r="A64" s="112"/>
      <c r="B64" s="109"/>
      <c r="C64" s="107"/>
      <c r="D64" s="81" t="str">
        <f>IF(NOT(A64=""),"???","")</f>
        <v/>
      </c>
      <c r="E64" s="81"/>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
      </c>
      <c r="G64" s="85"/>
      <c r="H64" s="85"/>
      <c r="I64" s="69" t="str">
        <f t="shared" si="1"/>
        <v/>
      </c>
      <c r="J64" s="107" t="str">
        <f>IF(AND(NOT(OR(H64="",H64="Ø")),NOT(OR(H65="",H65="Ø"))),"Needs to be Split","")</f>
        <v/>
      </c>
      <c r="K64" s="81" t="str">
        <f>IF(AND(NOT(OR(G64="",G64="Ø")),H64=""),"In Progress",IF(AND(NOT(OR(H64="Ø",H64="")),NOT(OR(G64="Ø",G64=""))),"Completed",IF(AND(NOT(A64=""),NOT(OR(D64="",D64="???")),G64=""),"Waiting",IF(D64="???","Waiting",""))))</f>
        <v/>
      </c>
      <c r="L64" s="107"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
      </c>
      <c r="M64" s="107" t="str">
        <f>IF(OR(L64="Untraceable",L64="Incomplete"),"Ignore",IF(L64="Completed","Waiting",IF(OR(L64="Waiting",L64="In Progress",L64="Review",L64="Other"),"HOLD","")))</f>
        <v/>
      </c>
      <c r="N64" s="4"/>
      <c r="O64" s="111" t="str">
        <f>IF(OR(L64="Untraceable",L64="Incomplete"),"No",IF(L64="Completed","In Progress",""))</f>
        <v/>
      </c>
      <c r="P64" s="107"/>
    </row>
    <row r="65" spans="1:16">
      <c r="A65" s="107"/>
      <c r="B65" s="107"/>
      <c r="C65" s="107"/>
      <c r="D65" s="81" t="str">
        <f>IF(AND(NOT(A64=""),NOT(K64="Untraceable")),"???","")</f>
        <v/>
      </c>
      <c r="E65" s="81"/>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5"/>
      <c r="H65" s="85"/>
      <c r="I65" s="69" t="str">
        <f t="shared" si="1"/>
        <v/>
      </c>
      <c r="J65" s="107"/>
      <c r="K65" s="81" t="str">
        <f>IF(AND(NOT(OR(G65="",G65="Ø")),H65=""),"In Progress",IF(AND(NOT(OR(H65="Ø",H65="")),NOT(OR(G65="Ø",G65=""))),"Completed",IF(AND(NOT(A64=""),NOT(OR(D65="",D65="???")),G65=""),"Waiting",IF(D65="???","Waiting",""))))</f>
        <v/>
      </c>
      <c r="L65" s="107"/>
      <c r="M65" s="107"/>
      <c r="N65" s="4"/>
      <c r="O65" s="111"/>
      <c r="P65" s="107"/>
    </row>
    <row r="66" spans="1:16">
      <c r="A66" s="112"/>
      <c r="B66" s="109"/>
      <c r="C66" s="107"/>
      <c r="D66" s="81" t="str">
        <f>IF(NOT(A66=""),"???","")</f>
        <v/>
      </c>
      <c r="E66" s="81"/>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
      </c>
      <c r="G66" s="85"/>
      <c r="H66" s="85"/>
      <c r="I66" s="69" t="str">
        <f t="shared" si="1"/>
        <v/>
      </c>
      <c r="J66" s="107" t="str">
        <f>IF(AND(NOT(OR(H66="",H66="Ø")),NOT(OR(H67="",H67="Ø"))),"Needs to be Split","")</f>
        <v/>
      </c>
      <c r="K66" s="81" t="str">
        <f>IF(AND(NOT(OR(G66="",G66="Ø")),H66=""),"In Progress",IF(AND(NOT(OR(H66="Ø",H66="")),NOT(OR(G66="Ø",G66=""))),"Completed",IF(AND(NOT(A66=""),NOT(OR(D66="",D66="???")),G66=""),"Waiting",IF(D66="???","Waiting",""))))</f>
        <v/>
      </c>
      <c r="L66" s="107"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
      </c>
      <c r="M66" s="107" t="str">
        <f>IF(OR(L66="Untraceable",L66="Incomplete"),"Ignore",IF(L66="Completed","Waiting",IF(OR(L66="Waiting",L66="In Progress",L66="Review",L66="Other"),"HOLD","")))</f>
        <v/>
      </c>
      <c r="N66" s="4"/>
      <c r="O66" s="111" t="str">
        <f>IF(OR(L66="Untraceable",L66="Incomplete"),"No",IF(L66="Completed","In Progress",""))</f>
        <v/>
      </c>
      <c r="P66" s="107"/>
    </row>
    <row r="67" spans="1:16">
      <c r="A67" s="107"/>
      <c r="B67" s="107"/>
      <c r="C67" s="107"/>
      <c r="D67" s="81" t="str">
        <f>IF(AND(NOT(A66=""),NOT(K66="Untraceable")),"???","")</f>
        <v/>
      </c>
      <c r="E67" s="81"/>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5"/>
      <c r="H67" s="85"/>
      <c r="I67" s="69" t="str">
        <f t="shared" si="1"/>
        <v/>
      </c>
      <c r="J67" s="107"/>
      <c r="K67" s="81" t="str">
        <f>IF(AND(NOT(OR(G67="",G67="Ø")),H67=""),"In Progress",IF(AND(NOT(OR(H67="Ø",H67="")),NOT(OR(G67="Ø",G67=""))),"Completed",IF(AND(NOT(A66=""),NOT(OR(D67="",D67="???")),G67=""),"Waiting",IF(D67="???","Waiting",""))))</f>
        <v/>
      </c>
      <c r="L67" s="107"/>
      <c r="M67" s="107"/>
      <c r="N67" s="4"/>
      <c r="O67" s="111"/>
      <c r="P67" s="107"/>
    </row>
    <row r="68" spans="1:16">
      <c r="A68" s="112"/>
      <c r="B68" s="109"/>
      <c r="C68" s="107"/>
      <c r="D68" s="81" t="str">
        <f>IF(NOT(A68=""),"???","")</f>
        <v/>
      </c>
      <c r="E68" s="81"/>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
      </c>
      <c r="G68" s="85"/>
      <c r="H68" s="85"/>
      <c r="I68" s="69" t="str">
        <f t="shared" si="1"/>
        <v/>
      </c>
      <c r="J68" s="107" t="str">
        <f>IF(AND(NOT(OR(H68="",H68="Ø")),NOT(OR(H69="",H69="Ø"))),"Needs to be Split","")</f>
        <v/>
      </c>
      <c r="K68" s="81" t="str">
        <f>IF(AND(NOT(OR(G68="",G68="Ø")),H68=""),"In Progress",IF(AND(NOT(OR(H68="Ø",H68="")),NOT(OR(G68="Ø",G68=""))),"Completed",IF(AND(NOT(A68=""),NOT(OR(D68="",D68="???")),G68=""),"Waiting",IF(D68="???","Waiting",""))))</f>
        <v/>
      </c>
      <c r="L68" s="107"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
      </c>
      <c r="M68" s="107" t="str">
        <f>IF(OR(L68="Untraceable",L68="Incomplete"),"Ignore",IF(L68="Completed","Waiting",IF(OR(L68="Waiting",L68="In Progress",L68="Review",L68="Other"),"HOLD","")))</f>
        <v/>
      </c>
      <c r="N68" s="4"/>
      <c r="O68" s="111" t="str">
        <f>IF(OR(L68="Untraceable",L68="Incomplete"),"No",IF(L68="Completed","In Progress",""))</f>
        <v/>
      </c>
      <c r="P68" s="107"/>
    </row>
    <row r="69" spans="1:16">
      <c r="A69" s="107"/>
      <c r="B69" s="107"/>
      <c r="C69" s="107"/>
      <c r="D69" s="81" t="str">
        <f>IF(AND(NOT(A68=""),NOT(K68="Untraceable")),"???","")</f>
        <v/>
      </c>
      <c r="E69" s="81"/>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5"/>
      <c r="H69" s="85"/>
      <c r="I69" s="69" t="str">
        <f t="shared" si="1"/>
        <v/>
      </c>
      <c r="J69" s="107"/>
      <c r="K69" s="81" t="str">
        <f>IF(AND(NOT(OR(G69="",G69="Ø")),H69=""),"In Progress",IF(AND(NOT(OR(H69="Ø",H69="")),NOT(OR(G69="Ø",G69=""))),"Completed",IF(AND(NOT(A68=""),NOT(OR(D69="",D69="???")),G69=""),"Waiting",IF(D69="???","Waiting",""))))</f>
        <v/>
      </c>
      <c r="L69" s="107"/>
      <c r="M69" s="107"/>
      <c r="N69" s="4"/>
      <c r="O69" s="111"/>
      <c r="P69" s="107"/>
    </row>
    <row r="70" spans="1:16">
      <c r="A70" s="112"/>
      <c r="B70" s="109"/>
      <c r="C70" s="107"/>
      <c r="D70" s="81" t="str">
        <f>IF(NOT(A70=""),"???","")</f>
        <v/>
      </c>
      <c r="E70" s="81"/>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
      </c>
      <c r="G70" s="85"/>
      <c r="H70" s="85"/>
      <c r="I70" s="69" t="str">
        <f t="shared" ref="I70:I101" si="2">IF(H70="Ø","Ø",IF(NOT(OR(H70="Ø",H70="")),"Enter Tracing Time",""))</f>
        <v/>
      </c>
      <c r="J70" s="107" t="str">
        <f>IF(AND(NOT(OR(H70="",H70="Ø")),NOT(OR(H71="",H71="Ø"))),"Needs to be Split","")</f>
        <v/>
      </c>
      <c r="K70" s="81" t="str">
        <f>IF(AND(NOT(OR(G70="",G70="Ø")),H70=""),"In Progress",IF(AND(NOT(OR(H70="Ø",H70="")),NOT(OR(G70="Ø",G70=""))),"Completed",IF(AND(NOT(A70=""),NOT(OR(D70="",D70="???")),G70=""),"Waiting",IF(D70="???","Waiting",""))))</f>
        <v/>
      </c>
      <c r="L70" s="107"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
      </c>
      <c r="M70" s="107" t="str">
        <f>IF(OR(L70="Untraceable",L70="Incomplete"),"Ignore",IF(L70="Completed","Waiting",IF(OR(L70="Waiting",L70="In Progress",L70="Review",L70="Other"),"HOLD","")))</f>
        <v/>
      </c>
      <c r="N70" s="4"/>
      <c r="O70" s="111" t="str">
        <f>IF(OR(L70="Untraceable",L70="Incomplete"),"No",IF(L70="Completed","In Progress",""))</f>
        <v/>
      </c>
      <c r="P70" s="107"/>
    </row>
    <row r="71" spans="1:16">
      <c r="A71" s="107"/>
      <c r="B71" s="107"/>
      <c r="C71" s="107"/>
      <c r="D71" s="81" t="str">
        <f>IF(AND(NOT(A70=""),NOT(K70="Untraceable")),"???","")</f>
        <v/>
      </c>
      <c r="E71" s="81"/>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5"/>
      <c r="H71" s="85"/>
      <c r="I71" s="69" t="str">
        <f t="shared" si="2"/>
        <v/>
      </c>
      <c r="J71" s="107"/>
      <c r="K71" s="81" t="str">
        <f>IF(AND(NOT(OR(G71="",G71="Ø")),H71=""),"In Progress",IF(AND(NOT(OR(H71="Ø",H71="")),NOT(OR(G71="Ø",G71=""))),"Completed",IF(AND(NOT(A70=""),NOT(OR(D71="",D71="???")),G71=""),"Waiting",IF(D71="???","Waiting",""))))</f>
        <v/>
      </c>
      <c r="L71" s="107"/>
      <c r="M71" s="107"/>
      <c r="N71" s="4"/>
      <c r="O71" s="111"/>
      <c r="P71" s="107"/>
    </row>
    <row r="72" spans="1:16">
      <c r="A72" s="112"/>
      <c r="B72" s="109"/>
      <c r="C72" s="107"/>
      <c r="D72" s="81" t="str">
        <f>IF(NOT(A72=""),"???","")</f>
        <v/>
      </c>
      <c r="E72" s="81"/>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
      </c>
      <c r="G72" s="85"/>
      <c r="H72" s="85"/>
      <c r="I72" s="69" t="str">
        <f t="shared" si="2"/>
        <v/>
      </c>
      <c r="J72" s="107" t="str">
        <f>IF(AND(NOT(OR(H72="",H72="Ø")),NOT(OR(H73="",H73="Ø"))),"Needs to be Split","")</f>
        <v/>
      </c>
      <c r="K72" s="81" t="str">
        <f>IF(AND(NOT(OR(G72="",G72="Ø")),H72=""),"In Progress",IF(AND(NOT(OR(H72="Ø",H72="")),NOT(OR(G72="Ø",G72=""))),"Completed",IF(AND(NOT(A72=""),NOT(OR(D72="",D72="???")),G72=""),"Waiting",IF(D72="???","Waiting",""))))</f>
        <v/>
      </c>
      <c r="L72" s="107"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
      </c>
      <c r="M72" s="107" t="str">
        <f>IF(OR(L72="Untraceable",L72="Incomplete"),"Ignore",IF(L72="Completed","Waiting",IF(OR(L72="Waiting",L72="In Progress",L72="Review",L72="Other"),"HOLD","")))</f>
        <v/>
      </c>
      <c r="N72" s="4"/>
      <c r="O72" s="111" t="str">
        <f>IF(OR(L72="Untraceable",L72="Incomplete"),"No",IF(L72="Completed","In Progress",""))</f>
        <v/>
      </c>
      <c r="P72" s="107"/>
    </row>
    <row r="73" spans="1:16">
      <c r="A73" s="107"/>
      <c r="B73" s="107"/>
      <c r="C73" s="107"/>
      <c r="D73" s="81" t="str">
        <f>IF(AND(NOT(A72=""),NOT(K72="Untraceable")),"???","")</f>
        <v/>
      </c>
      <c r="E73" s="81"/>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5"/>
      <c r="H73" s="85"/>
      <c r="I73" s="69" t="str">
        <f t="shared" si="2"/>
        <v/>
      </c>
      <c r="J73" s="107"/>
      <c r="K73" s="81" t="str">
        <f>IF(AND(NOT(OR(G73="",G73="Ø")),H73=""),"In Progress",IF(AND(NOT(OR(H73="Ø",H73="")),NOT(OR(G73="Ø",G73=""))),"Completed",IF(AND(NOT(A72=""),NOT(OR(D73="",D73="???")),G73=""),"Waiting",IF(D73="???","Waiting",""))))</f>
        <v/>
      </c>
      <c r="L73" s="107"/>
      <c r="M73" s="107"/>
      <c r="N73" s="4"/>
      <c r="O73" s="111"/>
      <c r="P73" s="107"/>
    </row>
    <row r="74" spans="1:16">
      <c r="A74" s="112"/>
      <c r="B74" s="109"/>
      <c r="C74" s="107"/>
      <c r="D74" s="81" t="str">
        <f>IF(NOT(A74=""),"???","")</f>
        <v/>
      </c>
      <c r="E74" s="81"/>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
      </c>
      <c r="G74" s="85"/>
      <c r="H74" s="85"/>
      <c r="I74" s="69" t="str">
        <f t="shared" si="2"/>
        <v/>
      </c>
      <c r="J74" s="107" t="str">
        <f>IF(AND(NOT(OR(H74="",H74="Ø")),NOT(OR(H75="",H75="Ø"))),"Needs to be Split","")</f>
        <v/>
      </c>
      <c r="K74" s="81" t="str">
        <f>IF(AND(NOT(OR(G74="",G74="Ø")),H74=""),"In Progress",IF(AND(NOT(OR(H74="Ø",H74="")),NOT(OR(G74="Ø",G74=""))),"Completed",IF(AND(NOT(A74=""),NOT(OR(D74="",D74="???")),G74=""),"Waiting",IF(D74="???","Waiting",""))))</f>
        <v/>
      </c>
      <c r="L74" s="107"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
      </c>
      <c r="M74" s="107" t="str">
        <f>IF(OR(L74="Untraceable",L74="Incomplete"),"Ignore",IF(L74="Completed","Waiting",IF(OR(L74="Waiting",L74="In Progress",L74="Review",L74="Other"),"HOLD","")))</f>
        <v/>
      </c>
      <c r="N74" s="4"/>
      <c r="O74" s="111" t="str">
        <f>IF(OR(L74="Untraceable",L74="Incomplete"),"No",IF(L74="Completed","In Progress",""))</f>
        <v/>
      </c>
      <c r="P74" s="107"/>
    </row>
    <row r="75" spans="1:16">
      <c r="A75" s="107"/>
      <c r="B75" s="107"/>
      <c r="C75" s="107"/>
      <c r="D75" s="81" t="str">
        <f>IF(AND(NOT(A74=""),NOT(K74="Untraceable")),"???","")</f>
        <v/>
      </c>
      <c r="E75" s="81"/>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5"/>
      <c r="H75" s="85"/>
      <c r="I75" s="69" t="str">
        <f t="shared" si="2"/>
        <v/>
      </c>
      <c r="J75" s="107"/>
      <c r="K75" s="81" t="str">
        <f>IF(AND(NOT(OR(G75="",G75="Ø")),H75=""),"In Progress",IF(AND(NOT(OR(H75="Ø",H75="")),NOT(OR(G75="Ø",G75=""))),"Completed",IF(AND(NOT(A74=""),NOT(OR(D75="",D75="???")),G75=""),"Waiting",IF(D75="???","Waiting",""))))</f>
        <v/>
      </c>
      <c r="L75" s="107"/>
      <c r="M75" s="107"/>
      <c r="N75" s="4"/>
      <c r="O75" s="111"/>
      <c r="P75" s="107"/>
    </row>
    <row r="76" spans="1:16">
      <c r="A76" s="112"/>
      <c r="B76" s="109"/>
      <c r="C76" s="107"/>
      <c r="D76" s="81" t="str">
        <f>IF(NOT(A76=""),"???","")</f>
        <v/>
      </c>
      <c r="E76" s="81"/>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
      </c>
      <c r="G76" s="85"/>
      <c r="H76" s="85"/>
      <c r="I76" s="69" t="str">
        <f t="shared" si="2"/>
        <v/>
      </c>
      <c r="J76" s="107" t="str">
        <f>IF(AND(NOT(OR(H76="",H76="Ø")),NOT(OR(H77="",H77="Ø"))),"Needs to be Split","")</f>
        <v/>
      </c>
      <c r="K76" s="81" t="str">
        <f>IF(AND(NOT(OR(G76="",G76="Ø")),H76=""),"In Progress",IF(AND(NOT(OR(H76="Ø",H76="")),NOT(OR(G76="Ø",G76=""))),"Completed",IF(AND(NOT(A76=""),NOT(OR(D76="",D76="???")),G76=""),"Waiting",IF(D76="???","Waiting",""))))</f>
        <v/>
      </c>
      <c r="L76" s="107"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
      </c>
      <c r="M76" s="107" t="str">
        <f>IF(OR(L76="Untraceable",L76="Incomplete"),"Ignore",IF(L76="Completed","Waiting",IF(OR(L76="Waiting",L76="In Progress",L76="Review",L76="Other"),"HOLD","")))</f>
        <v/>
      </c>
      <c r="N76" s="4"/>
      <c r="O76" s="111" t="str">
        <f>IF(OR(L76="Untraceable",L76="Incomplete"),"No",IF(L76="Completed","In Progress",""))</f>
        <v/>
      </c>
      <c r="P76" s="107"/>
    </row>
    <row r="77" spans="1:16">
      <c r="A77" s="107"/>
      <c r="B77" s="107"/>
      <c r="C77" s="107"/>
      <c r="D77" s="81" t="str">
        <f>IF(AND(NOT(A76=""),NOT(K76="Untraceable")),"???","")</f>
        <v/>
      </c>
      <c r="E77" s="81"/>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5"/>
      <c r="H77" s="85"/>
      <c r="I77" s="69" t="str">
        <f t="shared" si="2"/>
        <v/>
      </c>
      <c r="J77" s="107"/>
      <c r="K77" s="81" t="str">
        <f>IF(AND(NOT(OR(G77="",G77="Ø")),H77=""),"In Progress",IF(AND(NOT(OR(H77="Ø",H77="")),NOT(OR(G77="Ø",G77=""))),"Completed",IF(AND(NOT(A76=""),NOT(OR(D77="",D77="???")),G77=""),"Waiting",IF(D77="???","Waiting",""))))</f>
        <v/>
      </c>
      <c r="L77" s="107"/>
      <c r="M77" s="107"/>
      <c r="N77" s="4"/>
      <c r="O77" s="111"/>
      <c r="P77" s="107"/>
    </row>
    <row r="78" spans="1:16">
      <c r="A78" s="112"/>
      <c r="B78" s="109"/>
      <c r="C78" s="107"/>
      <c r="D78" s="81" t="str">
        <f>IF(NOT(A78=""),"???","")</f>
        <v/>
      </c>
      <c r="E78" s="81"/>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
      </c>
      <c r="G78" s="85"/>
      <c r="H78" s="85"/>
      <c r="I78" s="69" t="str">
        <f t="shared" si="2"/>
        <v/>
      </c>
      <c r="J78" s="107" t="str">
        <f>IF(AND(NOT(OR(H78="",H78="Ø")),NOT(OR(H79="",H79="Ø"))),"Needs to be Split","")</f>
        <v/>
      </c>
      <c r="K78" s="81" t="str">
        <f>IF(AND(NOT(OR(G78="",G78="Ø")),H78=""),"In Progress",IF(AND(NOT(OR(H78="Ø",H78="")),NOT(OR(G78="Ø",G78=""))),"Completed",IF(AND(NOT(A78=""),NOT(OR(D78="",D78="???")),G78=""),"Waiting",IF(D78="???","Waiting",""))))</f>
        <v/>
      </c>
      <c r="L78" s="107"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
      </c>
      <c r="M78" s="107" t="str">
        <f>IF(OR(L78="Untraceable",L78="Incomplete"),"Ignore",IF(L78="Completed","Waiting",IF(OR(L78="Waiting",L78="In Progress",L78="Review",L78="Other"),"HOLD","")))</f>
        <v/>
      </c>
      <c r="N78" s="4"/>
      <c r="O78" s="111" t="str">
        <f>IF(OR(L78="Untraceable",L78="Incomplete"),"No",IF(L78="Completed","In Progress",""))</f>
        <v/>
      </c>
      <c r="P78" s="107"/>
    </row>
    <row r="79" spans="1:16">
      <c r="A79" s="107"/>
      <c r="B79" s="107"/>
      <c r="C79" s="107"/>
      <c r="D79" s="81" t="str">
        <f>IF(AND(NOT(A78=""),NOT(K78="Untraceable")),"???","")</f>
        <v/>
      </c>
      <c r="E79" s="81"/>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5"/>
      <c r="H79" s="85"/>
      <c r="I79" s="69" t="str">
        <f t="shared" si="2"/>
        <v/>
      </c>
      <c r="J79" s="107"/>
      <c r="K79" s="81" t="str">
        <f>IF(AND(NOT(OR(G79="",G79="Ø")),H79=""),"In Progress",IF(AND(NOT(OR(H79="Ø",H79="")),NOT(OR(G79="Ø",G79=""))),"Completed",IF(AND(NOT(A78=""),NOT(OR(D79="",D79="???")),G79=""),"Waiting",IF(D79="???","Waiting",""))))</f>
        <v/>
      </c>
      <c r="L79" s="107"/>
      <c r="M79" s="107"/>
      <c r="N79" s="4"/>
      <c r="O79" s="111"/>
      <c r="P79" s="107"/>
    </row>
    <row r="80" spans="1:16">
      <c r="A80" s="112"/>
      <c r="B80" s="109"/>
      <c r="C80" s="107"/>
      <c r="D80" s="81" t="str">
        <f>IF(NOT(A80=""),"???","")</f>
        <v/>
      </c>
      <c r="E80" s="81"/>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
      </c>
      <c r="G80" s="85"/>
      <c r="H80" s="85"/>
      <c r="I80" s="69" t="str">
        <f t="shared" si="2"/>
        <v/>
      </c>
      <c r="J80" s="107" t="str">
        <f>IF(AND(NOT(OR(H80="",H80="Ø")),NOT(OR(H81="",H81="Ø"))),"Needs to be Split","")</f>
        <v/>
      </c>
      <c r="K80" s="81" t="str">
        <f>IF(AND(NOT(OR(G80="",G80="Ø")),H80=""),"In Progress",IF(AND(NOT(OR(H80="Ø",H80="")),NOT(OR(G80="Ø",G80=""))),"Completed",IF(AND(NOT(A80=""),NOT(OR(D80="",D80="???")),G80=""),"Waiting",IF(D80="???","Waiting",""))))</f>
        <v/>
      </c>
      <c r="L80" s="107" t="str">
        <f>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
      </c>
      <c r="M80" s="107" t="str">
        <f>IF(OR(L80="Untraceable",L80="Incomplete"),"Ignore",IF(L80="Completed","Waiting",IF(OR(L80="Waiting",L80="In Progress",L80="Review",L80="Other"),"HOLD","")))</f>
        <v/>
      </c>
      <c r="N80" s="4"/>
      <c r="O80" s="111" t="str">
        <f>IF(OR(L80="Untraceable",L80="Incomplete"),"No",IF(L80="Completed","In Progress",""))</f>
        <v/>
      </c>
      <c r="P80" s="107"/>
    </row>
    <row r="81" spans="1:16">
      <c r="A81" s="107"/>
      <c r="B81" s="107"/>
      <c r="C81" s="107"/>
      <c r="D81" s="81" t="str">
        <f>IF(AND(NOT(A80=""),NOT(K80="Untraceable")),"???","")</f>
        <v/>
      </c>
      <c r="E81" s="81"/>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5"/>
      <c r="H81" s="85"/>
      <c r="I81" s="69" t="str">
        <f t="shared" si="2"/>
        <v/>
      </c>
      <c r="J81" s="107"/>
      <c r="K81" s="81" t="str">
        <f>IF(AND(NOT(OR(G81="",G81="Ø")),H81=""),"In Progress",IF(AND(NOT(OR(H81="Ø",H81="")),NOT(OR(G81="Ø",G81=""))),"Completed",IF(AND(NOT(A80=""),NOT(OR(D81="",D81="???")),G81=""),"Waiting",IF(D81="???","Waiting",""))))</f>
        <v/>
      </c>
      <c r="L81" s="107"/>
      <c r="M81" s="107"/>
      <c r="N81" s="4"/>
      <c r="O81" s="111"/>
      <c r="P81" s="107"/>
    </row>
    <row r="82" spans="1:16">
      <c r="A82" s="112"/>
      <c r="B82" s="109"/>
      <c r="C82" s="107"/>
      <c r="D82" s="81" t="str">
        <f>IF(NOT(A82=""),"???","")</f>
        <v/>
      </c>
      <c r="E82" s="81"/>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
      </c>
      <c r="G82" s="85"/>
      <c r="H82" s="85"/>
      <c r="I82" s="69" t="str">
        <f t="shared" si="2"/>
        <v/>
      </c>
      <c r="J82" s="107" t="str">
        <f>IF(AND(NOT(OR(H82="",H82="Ø")),NOT(OR(H83="",H83="Ø"))),"Needs to be Split","")</f>
        <v/>
      </c>
      <c r="K82" s="81" t="str">
        <f>IF(AND(NOT(OR(G82="",G82="Ø")),H82=""),"In Progress",IF(AND(NOT(OR(H82="Ø",H82="")),NOT(OR(G82="Ø",G82=""))),"Completed",IF(AND(NOT(A82=""),NOT(OR(D82="",D82="???")),G82=""),"Waiting",IF(D82="???","Waiting",""))))</f>
        <v/>
      </c>
      <c r="L82" s="107" t="str">
        <f>IF(AND(NOT(OR(H82="Ø",H82="")),J82="Split"),"In Progress",IF(AND(NOT(OR(H82="Ø",H82="")),J82="Needs to be Split"),"Waiting",IF(AND(K82="Review",K83="Review"),"Review",IF(OR(AND(K82="Review",K83="Incomplete"),AND(K82="Incomplete",K83="Review")),"Review",IF(OR(AND(K82="Untraceable",K83="Review"),AND(K82="Review",K83="Untraceable")),"Review",IF(OR(AND(K82="Review",K83="Completed"),AND(K82="Completed",K83="Review")),"Review",IF(OR(AND(K82="Other",K83="Review"),AND(K82="Review",K83="Other")),"Review",IF(OR(AND(K82="Other",K83="Incomplete"),AND(K82="Incomplete",K83="Other")),"Review",IF(OR(AND(K82="Other",K83="Untraceable"),AND(K82="Untraceable",K83="Other")),"Review",IF(OR(AND(K82="Other",K83="Completed"),AND(K82="Completed",K83="Other")),"Review",IF(AND(K82="Waiting",K83="Waiting"),"Waiting",IF(OR(AND(K82="Review",K83="Waiting"),AND(K82="Waiting",K83="Review")),"Waiting",IF(OR(AND(K82="Other",K83="Waiting"),AND(K82="Waiting",K83="Other")),"Waiting",IF(OR(AND(K82="Incomplete",K83="Waiting"),AND(K82="Waiting",K83="Incomplete")),"Waiting",IF(OR(AND(K82="Completed",K83="Waiting"),AND(K82="Waiting",K83="Completed")),"Waiting",IF(OR(K82="In Progress",K83="In Progress"),"In Progress",IF(OR(AND(K82="Completed",K83="Untraceable"),AND(K82="Untraceable",K83="Completed")),"Review",IF(OR(AND(K82="Completed",K83="Incomplete"),AND(K82="Incomplete",K83="Completed")),"Review",IF(OR(AND(K82="Incomplete",K83="Untraceable"),AND(K82="Untraceable",K83="Incomplete")),"Untraceable",IF(AND(NOT(OR(H82="Ø",H82="")),NOT(OR(H83="Ø",H83="")),J82=""),"In Progress",IF(AND(K82="Untraceable",K83="Untraceable"),"Untraceable",IF(AND(NOT(OR(H82="Ø",H82="")),NOT(OR(H83="Ø",H83="")),NOT(OR(J82="Ø",J82="",J82="Split",J82="Needs to be Split"))),"Completed",IF(AND(K82="Incomplete",K83="Incomplete"),"Incomplete",IF(AND(K82="Other",K83="Other"),"Review",IF(AND(K82="Untraceable",K83=""),"Untraceable","")))))))))))))))))))))))))</f>
        <v/>
      </c>
      <c r="M82" s="107" t="str">
        <f>IF(OR(L82="Untraceable",L82="Incomplete"),"Ignore",IF(L82="Completed","Waiting",IF(OR(L82="Waiting",L82="In Progress",L82="Review",L82="Other"),"HOLD","")))</f>
        <v/>
      </c>
      <c r="N82" s="4"/>
      <c r="O82" s="111" t="str">
        <f>IF(OR(L82="Untraceable",L82="Incomplete"),"No",IF(L82="Completed","In Progress",""))</f>
        <v/>
      </c>
      <c r="P82" s="107"/>
    </row>
    <row r="83" spans="1:16">
      <c r="A83" s="107"/>
      <c r="B83" s="107"/>
      <c r="C83" s="107"/>
      <c r="D83" s="81" t="str">
        <f>IF(AND(NOT(A82=""),NOT(K82="Untraceable")),"???","")</f>
        <v/>
      </c>
      <c r="E83" s="81"/>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5"/>
      <c r="H83" s="85"/>
      <c r="I83" s="69" t="str">
        <f t="shared" si="2"/>
        <v/>
      </c>
      <c r="J83" s="107"/>
      <c r="K83" s="81" t="str">
        <f>IF(AND(NOT(OR(G83="",G83="Ø")),H83=""),"In Progress",IF(AND(NOT(OR(H83="Ø",H83="")),NOT(OR(G83="Ø",G83=""))),"Completed",IF(AND(NOT(A82=""),NOT(OR(D83="",D83="???")),G83=""),"Waiting",IF(D83="???","Waiting",""))))</f>
        <v/>
      </c>
      <c r="L83" s="107"/>
      <c r="M83" s="107"/>
      <c r="N83" s="4"/>
      <c r="O83" s="111"/>
      <c r="P83" s="107"/>
    </row>
    <row r="84" spans="1:16">
      <c r="A84" s="112"/>
      <c r="B84" s="109"/>
      <c r="C84" s="107"/>
      <c r="D84" s="81" t="str">
        <f>IF(NOT(A84=""),"???","")</f>
        <v/>
      </c>
      <c r="E84" s="81"/>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
      </c>
      <c r="G84" s="85"/>
      <c r="H84" s="85"/>
      <c r="I84" s="69" t="str">
        <f t="shared" si="2"/>
        <v/>
      </c>
      <c r="J84" s="107" t="str">
        <f>IF(AND(NOT(OR(H84="",H84="Ø")),NOT(OR(H85="",H85="Ø"))),"Needs to be Split","")</f>
        <v/>
      </c>
      <c r="K84" s="81" t="str">
        <f>IF(AND(NOT(OR(G84="",G84="Ø")),H84=""),"In Progress",IF(AND(NOT(OR(H84="Ø",H84="")),NOT(OR(G84="Ø",G84=""))),"Completed",IF(AND(NOT(A84=""),NOT(OR(D84="",D84="???")),G84=""),"Waiting",IF(D84="???","Waiting",""))))</f>
        <v/>
      </c>
      <c r="L84" s="107"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
      </c>
      <c r="M84" s="107" t="str">
        <f>IF(OR(L84="Untraceable",L84="Incomplete"),"Ignore",IF(L84="Completed","Waiting",IF(OR(L84="Waiting",L84="In Progress",L84="Review",L84="Other"),"HOLD","")))</f>
        <v/>
      </c>
      <c r="N84" s="4"/>
      <c r="O84" s="111" t="str">
        <f>IF(OR(L84="Untraceable",L84="Incomplete"),"No",IF(L84="Completed","In Progress",""))</f>
        <v/>
      </c>
      <c r="P84" s="107"/>
    </row>
    <row r="85" spans="1:16">
      <c r="A85" s="107"/>
      <c r="B85" s="107"/>
      <c r="C85" s="107"/>
      <c r="D85" s="81" t="str">
        <f>IF(AND(NOT(A84=""),NOT(K84="Untraceable")),"???","")</f>
        <v/>
      </c>
      <c r="E85" s="81"/>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5"/>
      <c r="H85" s="85"/>
      <c r="I85" s="69" t="str">
        <f t="shared" si="2"/>
        <v/>
      </c>
      <c r="J85" s="107"/>
      <c r="K85" s="81" t="str">
        <f>IF(AND(NOT(OR(G85="",G85="Ø")),H85=""),"In Progress",IF(AND(NOT(OR(H85="Ø",H85="")),NOT(OR(G85="Ø",G85=""))),"Completed",IF(AND(NOT(A84=""),NOT(OR(D85="",D85="???")),G85=""),"Waiting",IF(D85="???","Waiting",""))))</f>
        <v/>
      </c>
      <c r="L85" s="107"/>
      <c r="M85" s="107"/>
      <c r="N85" s="4"/>
      <c r="O85" s="111"/>
      <c r="P85" s="107"/>
    </row>
    <row r="86" spans="1:16">
      <c r="A86" s="112"/>
      <c r="B86" s="109"/>
      <c r="C86" s="107"/>
      <c r="D86" s="81" t="str">
        <f>IF(NOT(A86=""),"???","")</f>
        <v/>
      </c>
      <c r="E86" s="81"/>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5"/>
      <c r="H86" s="85"/>
      <c r="I86" s="69" t="str">
        <f t="shared" si="2"/>
        <v/>
      </c>
      <c r="J86" s="107" t="str">
        <f>IF(AND(NOT(OR(H86="",H86="Ø")),NOT(OR(H87="",H87="Ø"))),"Needs to be Split","")</f>
        <v/>
      </c>
      <c r="K86" s="81" t="str">
        <f>IF(AND(NOT(OR(G86="",G86="Ø")),H86=""),"In Progress",IF(AND(NOT(OR(H86="Ø",H86="")),NOT(OR(G86="Ø",G86=""))),"Completed",IF(AND(NOT(A86=""),NOT(OR(D86="",D86="???")),G86=""),"Waiting",IF(D86="???","Waiting",""))))</f>
        <v/>
      </c>
      <c r="L86" s="107" t="str">
        <f>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
      </c>
      <c r="M86" s="107" t="str">
        <f>IF(OR(L86="Untraceable",L86="Incomplete"),"Ignore",IF(L86="Completed","Waiting",IF(OR(L86="Waiting",L86="In Progress",L86="Review",L86="Other"),"HOLD","")))</f>
        <v/>
      </c>
      <c r="N86" s="4"/>
      <c r="O86" s="111" t="str">
        <f>IF(OR(L86="Untraceable",L86="Incomplete"),"No",IF(L86="Completed","In Progress",""))</f>
        <v/>
      </c>
      <c r="P86" s="107"/>
    </row>
    <row r="87" spans="1:16">
      <c r="A87" s="107"/>
      <c r="B87" s="107"/>
      <c r="C87" s="107"/>
      <c r="D87" s="81" t="str">
        <f>IF(AND(NOT(A86=""),NOT(K86="Untraceable")),"???","")</f>
        <v/>
      </c>
      <c r="E87" s="81"/>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5"/>
      <c r="H87" s="85"/>
      <c r="I87" s="69" t="str">
        <f t="shared" si="2"/>
        <v/>
      </c>
      <c r="J87" s="107"/>
      <c r="K87" s="81" t="str">
        <f>IF(AND(NOT(OR(G87="",G87="Ø")),H87=""),"In Progress",IF(AND(NOT(OR(H87="Ø",H87="")),NOT(OR(G87="Ø",G87=""))),"Completed",IF(AND(NOT(A86=""),NOT(OR(D87="",D87="???")),G87=""),"Waiting",IF(D87="???","Waiting",""))))</f>
        <v/>
      </c>
      <c r="L87" s="107"/>
      <c r="M87" s="107"/>
      <c r="N87" s="4"/>
      <c r="O87" s="111"/>
      <c r="P87" s="107"/>
    </row>
    <row r="88" spans="1:16">
      <c r="A88" s="112"/>
      <c r="B88" s="109"/>
      <c r="C88" s="107"/>
      <c r="D88" s="81" t="str">
        <f>IF(NOT(A88=""),"???","")</f>
        <v/>
      </c>
      <c r="E88" s="81"/>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
      </c>
      <c r="G88" s="85"/>
      <c r="H88" s="85"/>
      <c r="I88" s="69" t="str">
        <f t="shared" si="2"/>
        <v/>
      </c>
      <c r="J88" s="107" t="str">
        <f>IF(AND(NOT(OR(H88="",H88="Ø")),NOT(OR(H89="",H89="Ø"))),"Needs to be Split","")</f>
        <v/>
      </c>
      <c r="K88" s="81" t="str">
        <f>IF(AND(NOT(OR(G88="",G88="Ø")),H88=""),"In Progress",IF(AND(NOT(OR(H88="Ø",H88="")),NOT(OR(G88="Ø",G88=""))),"Completed",IF(AND(NOT(A88=""),NOT(OR(D88="",D88="???")),G88=""),"Waiting",IF(D88="???","Waiting",""))))</f>
        <v/>
      </c>
      <c r="L88" s="107"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
      </c>
      <c r="M88" s="107" t="str">
        <f>IF(OR(L88="Untraceable",L88="Incomplete"),"Ignore",IF(L88="Completed","Waiting",IF(OR(L88="Waiting",L88="In Progress",L88="Review",L88="Other"),"HOLD","")))</f>
        <v/>
      </c>
      <c r="N88" s="4"/>
      <c r="O88" s="111" t="str">
        <f>IF(OR(L88="Untraceable",L88="Incomplete"),"No",IF(L88="Completed","In Progress",""))</f>
        <v/>
      </c>
      <c r="P88" s="107"/>
    </row>
    <row r="89" spans="1:16">
      <c r="A89" s="107"/>
      <c r="B89" s="107"/>
      <c r="C89" s="107"/>
      <c r="D89" s="81" t="str">
        <f>IF(AND(NOT(A88=""),NOT(K88="Untraceable")),"???","")</f>
        <v/>
      </c>
      <c r="E89" s="81"/>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5"/>
      <c r="H89" s="85"/>
      <c r="I89" s="69" t="str">
        <f t="shared" si="2"/>
        <v/>
      </c>
      <c r="J89" s="107"/>
      <c r="K89" s="81" t="str">
        <f>IF(AND(NOT(OR(G89="",G89="Ø")),H89=""),"In Progress",IF(AND(NOT(OR(H89="Ø",H89="")),NOT(OR(G89="Ø",G89=""))),"Completed",IF(AND(NOT(A88=""),NOT(OR(D89="",D89="???")),G89=""),"Waiting",IF(D89="???","Waiting",""))))</f>
        <v/>
      </c>
      <c r="L89" s="107"/>
      <c r="M89" s="107"/>
      <c r="N89" s="4"/>
      <c r="O89" s="111"/>
      <c r="P89" s="107"/>
    </row>
    <row r="90" spans="1:16">
      <c r="A90" s="112"/>
      <c r="B90" s="109"/>
      <c r="C90" s="107"/>
      <c r="D90" s="81" t="str">
        <f>IF(NOT(A90=""),"???","")</f>
        <v/>
      </c>
      <c r="E90" s="81"/>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
      </c>
      <c r="G90" s="85"/>
      <c r="H90" s="85"/>
      <c r="I90" s="69" t="str">
        <f t="shared" si="2"/>
        <v/>
      </c>
      <c r="J90" s="107" t="str">
        <f>IF(AND(NOT(OR(H90="",H90="Ø")),NOT(OR(H91="",H91="Ø"))),"Needs to be Split","")</f>
        <v/>
      </c>
      <c r="K90" s="81" t="str">
        <f>IF(AND(NOT(OR(G90="",G90="Ø")),H90=""),"In Progress",IF(AND(NOT(OR(H90="Ø",H90="")),NOT(OR(G90="Ø",G90=""))),"Completed",IF(AND(NOT(A90=""),NOT(OR(D90="",D90="???")),G90=""),"Waiting",IF(D90="???","Waiting",""))))</f>
        <v/>
      </c>
      <c r="L90" s="107"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
      </c>
      <c r="M90" s="107" t="str">
        <f>IF(OR(L90="Untraceable",L90="Incomplete"),"Ignore",IF(L90="Completed","Waiting",IF(OR(L90="Waiting",L90="In Progress",L90="Review",L90="Other"),"HOLD","")))</f>
        <v/>
      </c>
      <c r="N90" s="4"/>
      <c r="O90" s="111" t="str">
        <f>IF(OR(L90="Untraceable",L90="Incomplete"),"No",IF(L90="Completed","In Progress",""))</f>
        <v/>
      </c>
      <c r="P90" s="107"/>
    </row>
    <row r="91" spans="1:16">
      <c r="A91" s="107"/>
      <c r="B91" s="107"/>
      <c r="C91" s="107"/>
      <c r="D91" s="81" t="str">
        <f>IF(AND(NOT(A90=""),NOT(K90="Untraceable")),"???","")</f>
        <v/>
      </c>
      <c r="E91" s="81"/>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5"/>
      <c r="H91" s="85"/>
      <c r="I91" s="69" t="str">
        <f t="shared" si="2"/>
        <v/>
      </c>
      <c r="J91" s="107"/>
      <c r="K91" s="81" t="str">
        <f>IF(AND(NOT(OR(G91="",G91="Ø")),H91=""),"In Progress",IF(AND(NOT(OR(H91="Ø",H91="")),NOT(OR(G91="Ø",G91=""))),"Completed",IF(AND(NOT(A90=""),NOT(OR(D91="",D91="???")),G91=""),"Waiting",IF(D91="???","Waiting",""))))</f>
        <v/>
      </c>
      <c r="L91" s="107"/>
      <c r="M91" s="107"/>
      <c r="N91" s="4"/>
      <c r="O91" s="111"/>
      <c r="P91" s="107"/>
    </row>
    <row r="92" spans="1:16">
      <c r="A92" s="112"/>
      <c r="B92" s="109"/>
      <c r="C92" s="107"/>
      <c r="D92" s="81" t="str">
        <f>IF(NOT(A92=""),"???","")</f>
        <v/>
      </c>
      <c r="E92" s="81"/>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
      </c>
      <c r="G92" s="85"/>
      <c r="H92" s="85"/>
      <c r="I92" s="69" t="str">
        <f t="shared" si="2"/>
        <v/>
      </c>
      <c r="J92" s="107" t="str">
        <f>IF(AND(NOT(OR(H92="",H92="Ø")),NOT(OR(H93="",H93="Ø"))),"Needs to be Split","")</f>
        <v/>
      </c>
      <c r="K92" s="81" t="str">
        <f>IF(AND(NOT(OR(G92="",G92="Ø")),H92=""),"In Progress",IF(AND(NOT(OR(H92="Ø",H92="")),NOT(OR(G92="Ø",G92=""))),"Completed",IF(AND(NOT(A92=""),NOT(OR(D92="",D92="???")),G92=""),"Waiting",IF(D92="???","Waiting",""))))</f>
        <v/>
      </c>
      <c r="L92" s="107"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
      </c>
      <c r="M92" s="107" t="str">
        <f>IF(OR(L92="Untraceable",L92="Incomplete"),"Ignore",IF(L92="Completed","Waiting",IF(OR(L92="Waiting",L92="In Progress",L92="Review",L92="Other"),"HOLD","")))</f>
        <v/>
      </c>
      <c r="N92" s="4"/>
      <c r="O92" s="111" t="str">
        <f>IF(OR(L92="Untraceable",L92="Incomplete"),"No",IF(L92="Completed","In Progress",""))</f>
        <v/>
      </c>
      <c r="P92" s="107"/>
    </row>
    <row r="93" spans="1:16">
      <c r="A93" s="107"/>
      <c r="B93" s="107"/>
      <c r="C93" s="107"/>
      <c r="D93" s="81" t="str">
        <f>IF(AND(NOT(A92=""),NOT(K92="Untraceable")),"???","")</f>
        <v/>
      </c>
      <c r="E93" s="81"/>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5"/>
      <c r="H93" s="85"/>
      <c r="I93" s="69" t="str">
        <f t="shared" si="2"/>
        <v/>
      </c>
      <c r="J93" s="107"/>
      <c r="K93" s="81" t="str">
        <f>IF(AND(NOT(OR(G93="",G93="Ø")),H93=""),"In Progress",IF(AND(NOT(OR(H93="Ø",H93="")),NOT(OR(G93="Ø",G93=""))),"Completed",IF(AND(NOT(A92=""),NOT(OR(D93="",D93="???")),G93=""),"Waiting",IF(D93="???","Waiting",""))))</f>
        <v/>
      </c>
      <c r="L93" s="107"/>
      <c r="M93" s="107"/>
      <c r="N93" s="4"/>
      <c r="O93" s="111"/>
      <c r="P93" s="107"/>
    </row>
    <row r="94" spans="1:16">
      <c r="A94" s="112"/>
      <c r="B94" s="109"/>
      <c r="C94" s="107"/>
      <c r="D94" s="81" t="str">
        <f>IF(NOT(A94=""),"???","")</f>
        <v/>
      </c>
      <c r="E94" s="81"/>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
      </c>
      <c r="G94" s="85"/>
      <c r="H94" s="85"/>
      <c r="I94" s="69" t="str">
        <f t="shared" si="2"/>
        <v/>
      </c>
      <c r="J94" s="107" t="str">
        <f>IF(AND(NOT(OR(H94="",H94="Ø")),NOT(OR(H95="",H95="Ø"))),"Needs to be Split","")</f>
        <v/>
      </c>
      <c r="K94" s="81" t="str">
        <f>IF(AND(NOT(OR(G94="",G94="Ø")),H94=""),"In Progress",IF(AND(NOT(OR(H94="Ø",H94="")),NOT(OR(G94="Ø",G94=""))),"Completed",IF(AND(NOT(A94=""),NOT(OR(D94="",D94="???")),G94=""),"Waiting",IF(D94="???","Waiting",""))))</f>
        <v/>
      </c>
      <c r="L94" s="107"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07" t="str">
        <f>IF(OR(L94="Untraceable",L94="Incomplete"),"Ignore",IF(L94="Completed","Waiting",IF(OR(L94="Waiting",L94="In Progress",L94="Review",L94="Other"),"HOLD","")))</f>
        <v/>
      </c>
      <c r="N94" s="4"/>
      <c r="O94" s="111" t="str">
        <f>IF(OR(L94="Untraceable",L94="Incomplete"),"No",IF(L94="Completed","In Progress",""))</f>
        <v/>
      </c>
      <c r="P94" s="107"/>
    </row>
    <row r="95" spans="1:16">
      <c r="A95" s="107"/>
      <c r="B95" s="107"/>
      <c r="C95" s="107"/>
      <c r="D95" s="81" t="str">
        <f>IF(AND(NOT(A94=""),NOT(K94="Untraceable")),"???","")</f>
        <v/>
      </c>
      <c r="E95" s="81"/>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5"/>
      <c r="H95" s="85"/>
      <c r="I95" s="69" t="str">
        <f t="shared" si="2"/>
        <v/>
      </c>
      <c r="J95" s="107"/>
      <c r="K95" s="81" t="str">
        <f>IF(AND(NOT(OR(G95="",G95="Ø")),H95=""),"In Progress",IF(AND(NOT(OR(H95="Ø",H95="")),NOT(OR(G95="Ø",G95=""))),"Completed",IF(AND(NOT(A94=""),NOT(OR(D95="",D95="???")),G95=""),"Waiting",IF(D95="???","Waiting",""))))</f>
        <v/>
      </c>
      <c r="L95" s="107"/>
      <c r="M95" s="107"/>
      <c r="N95" s="4"/>
      <c r="O95" s="111"/>
      <c r="P95" s="107"/>
    </row>
    <row r="96" spans="1:16">
      <c r="A96" s="112"/>
      <c r="B96" s="109"/>
      <c r="C96" s="107"/>
      <c r="D96" s="81" t="str">
        <f>IF(NOT(A96=""),"???","")</f>
        <v/>
      </c>
      <c r="E96" s="81"/>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
      </c>
      <c r="G96" s="85"/>
      <c r="H96" s="85"/>
      <c r="I96" s="69" t="str">
        <f t="shared" si="2"/>
        <v/>
      </c>
      <c r="J96" s="107" t="str">
        <f>IF(AND(NOT(OR(H96="",H96="Ø")),NOT(OR(H97="",H97="Ø"))),"Needs to be Split","")</f>
        <v/>
      </c>
      <c r="K96" s="81" t="str">
        <f>IF(AND(NOT(OR(G96="",G96="Ø")),H96=""),"In Progress",IF(AND(NOT(OR(H96="Ø",H96="")),NOT(OR(G96="Ø",G96=""))),"Completed",IF(AND(NOT(A96=""),NOT(OR(D96="",D96="???")),G96=""),"Waiting",IF(D96="???","Waiting",""))))</f>
        <v/>
      </c>
      <c r="L96" s="107"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07" t="str">
        <f>IF(OR(L96="Untraceable",L96="Incomplete"),"Ignore",IF(L96="Completed","Waiting",IF(OR(L96="Waiting",L96="In Progress",L96="Review",L96="Other"),"HOLD","")))</f>
        <v/>
      </c>
      <c r="N96" s="4"/>
      <c r="O96" s="111" t="str">
        <f>IF(OR(L96="Untraceable",L96="Incomplete"),"No",IF(L96="Completed","In Progress",""))</f>
        <v/>
      </c>
      <c r="P96" s="107"/>
    </row>
    <row r="97" spans="1:16">
      <c r="A97" s="107"/>
      <c r="B97" s="107"/>
      <c r="C97" s="107"/>
      <c r="D97" s="81" t="str">
        <f>IF(AND(NOT(A96=""),NOT(K96="Untraceable")),"???","")</f>
        <v/>
      </c>
      <c r="E97" s="81"/>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5"/>
      <c r="H97" s="85"/>
      <c r="I97" s="69" t="str">
        <f t="shared" si="2"/>
        <v/>
      </c>
      <c r="J97" s="107"/>
      <c r="K97" s="81" t="str">
        <f>IF(AND(NOT(OR(G97="",G97="Ø")),H97=""),"In Progress",IF(AND(NOT(OR(H97="Ø",H97="")),NOT(OR(G97="Ø",G97=""))),"Completed",IF(AND(NOT(A96=""),NOT(OR(D97="",D97="???")),G97=""),"Waiting",IF(D97="???","Waiting",""))))</f>
        <v/>
      </c>
      <c r="L97" s="107"/>
      <c r="M97" s="107"/>
      <c r="N97" s="4"/>
      <c r="O97" s="111"/>
      <c r="P97" s="107"/>
    </row>
    <row r="98" spans="1:16">
      <c r="A98" s="112"/>
      <c r="B98" s="109"/>
      <c r="C98" s="107"/>
      <c r="D98" s="81" t="str">
        <f>IF(NOT(A98=""),"???","")</f>
        <v/>
      </c>
      <c r="E98" s="81"/>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
      </c>
      <c r="G98" s="85"/>
      <c r="H98" s="85"/>
      <c r="I98" s="69" t="str">
        <f t="shared" si="2"/>
        <v/>
      </c>
      <c r="J98" s="107" t="str">
        <f>IF(AND(NOT(OR(H98="",H98="Ø")),NOT(OR(H99="",H99="Ø"))),"Needs to be Split","")</f>
        <v/>
      </c>
      <c r="K98" s="81" t="str">
        <f>IF(AND(NOT(OR(G98="",G98="Ø")),H98=""),"In Progress",IF(AND(NOT(OR(H98="Ø",H98="")),NOT(OR(G98="Ø",G98=""))),"Completed",IF(AND(NOT(A98=""),NOT(OR(D98="",D98="???")),G98=""),"Waiting",IF(D98="???","Waiting",""))))</f>
        <v/>
      </c>
      <c r="L98" s="107"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07" t="str">
        <f>IF(OR(L98="Untraceable",L98="Incomplete"),"Ignore",IF(L98="Completed","Waiting",IF(OR(L98="Waiting",L98="In Progress",L98="Review",L98="Other"),"HOLD","")))</f>
        <v/>
      </c>
      <c r="N98" s="4"/>
      <c r="O98" s="111" t="str">
        <f>IF(OR(L98="Untraceable",L98="Incomplete"),"No",IF(L98="Completed","In Progress",""))</f>
        <v/>
      </c>
      <c r="P98" s="107"/>
    </row>
    <row r="99" spans="1:16">
      <c r="A99" s="107"/>
      <c r="B99" s="107"/>
      <c r="C99" s="107"/>
      <c r="D99" s="81" t="str">
        <f>IF(AND(NOT(A98=""),NOT(K98="Untraceable")),"???","")</f>
        <v/>
      </c>
      <c r="E99" s="81"/>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
      </c>
      <c r="G99" s="85"/>
      <c r="H99" s="85"/>
      <c r="I99" s="69" t="str">
        <f t="shared" si="2"/>
        <v/>
      </c>
      <c r="J99" s="107"/>
      <c r="K99" s="81" t="str">
        <f>IF(AND(NOT(OR(G99="",G99="Ø")),H99=""),"In Progress",IF(AND(NOT(OR(H99="Ø",H99="")),NOT(OR(G99="Ø",G99=""))),"Completed",IF(AND(NOT(A98=""),NOT(OR(D99="",D99="???")),G99=""),"Waiting",IF(D99="???","Waiting",""))))</f>
        <v/>
      </c>
      <c r="L99" s="107"/>
      <c r="M99" s="107"/>
      <c r="N99" s="4"/>
      <c r="O99" s="111"/>
      <c r="P99" s="107"/>
    </row>
    <row r="100" spans="1:16">
      <c r="A100" s="112"/>
      <c r="B100" s="109"/>
      <c r="C100" s="107"/>
      <c r="D100" s="81" t="str">
        <f>IF(NOT(A100=""),"???","")</f>
        <v/>
      </c>
      <c r="E100" s="81"/>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
      </c>
      <c r="G100" s="85"/>
      <c r="H100" s="85"/>
      <c r="I100" s="69" t="str">
        <f t="shared" si="2"/>
        <v/>
      </c>
      <c r="J100" s="107" t="str">
        <f>IF(AND(NOT(OR(H100="",H100="Ø")),NOT(OR(H101="",H101="Ø"))),"Needs to be Split","")</f>
        <v/>
      </c>
      <c r="K100" s="81" t="str">
        <f>IF(AND(NOT(OR(G100="",G100="Ø")),H100=""),"In Progress",IF(AND(NOT(OR(H100="Ø",H100="")),NOT(OR(G100="Ø",G100=""))),"Completed",IF(AND(NOT(A100=""),NOT(OR(D100="",D100="???")),G100=""),"Waiting",IF(D100="???","Waiting",""))))</f>
        <v/>
      </c>
      <c r="L100" s="107"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07" t="str">
        <f>IF(OR(L100="Untraceable",L100="Incomplete"),"Ignore",IF(L100="Completed","Waiting",IF(OR(L100="Waiting",L100="In Progress",L100="Review",L100="Other"),"HOLD","")))</f>
        <v/>
      </c>
      <c r="N100" s="4"/>
      <c r="O100" s="111" t="str">
        <f>IF(OR(L100="Untraceable",L100="Incomplete"),"No",IF(L100="Completed","In Progress",""))</f>
        <v/>
      </c>
      <c r="P100" s="107"/>
    </row>
    <row r="101" spans="1:16">
      <c r="A101" s="107"/>
      <c r="B101" s="107"/>
      <c r="C101" s="107"/>
      <c r="D101" s="81" t="str">
        <f>IF(AND(NOT(A100=""),NOT(K100="Untraceable")),"???","")</f>
        <v/>
      </c>
      <c r="E101" s="81"/>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5"/>
      <c r="H101" s="85"/>
      <c r="I101" s="69" t="str">
        <f t="shared" si="2"/>
        <v/>
      </c>
      <c r="J101" s="107"/>
      <c r="K101" s="81" t="str">
        <f>IF(AND(NOT(OR(G101="",G101="Ø")),H101=""),"In Progress",IF(AND(NOT(OR(H101="Ø",H101="")),NOT(OR(G101="Ø",G101=""))),"Completed",IF(AND(NOT(A100=""),NOT(OR(D101="",D101="???")),G101=""),"Waiting",IF(D101="???","Waiting",""))))</f>
        <v/>
      </c>
      <c r="L101" s="107"/>
      <c r="M101" s="107"/>
      <c r="N101" s="4"/>
      <c r="O101" s="111"/>
      <c r="P101" s="107"/>
    </row>
    <row r="102" spans="1:16">
      <c r="A102" s="112"/>
      <c r="B102" s="109"/>
      <c r="C102" s="107"/>
      <c r="D102" s="81" t="str">
        <f>IF(NOT(A102=""),"???","")</f>
        <v/>
      </c>
      <c r="E102" s="81"/>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
      </c>
      <c r="G102" s="85"/>
      <c r="H102" s="85"/>
      <c r="I102" s="69" t="str">
        <f t="shared" ref="I102:I125" si="3">IF(H102="Ø","Ø",IF(NOT(OR(H102="Ø",H102="")),"Enter Tracing Time",""))</f>
        <v/>
      </c>
      <c r="J102" s="107" t="str">
        <f>IF(AND(NOT(OR(H102="",H102="Ø")),NOT(OR(H103="",H103="Ø"))),"Needs to be Split","")</f>
        <v/>
      </c>
      <c r="K102" s="81" t="str">
        <f>IF(AND(NOT(OR(G102="",G102="Ø")),H102=""),"In Progress",IF(AND(NOT(OR(H102="Ø",H102="")),NOT(OR(G102="Ø",G102=""))),"Completed",IF(AND(NOT(A102=""),NOT(OR(D102="",D102="???")),G102=""),"Waiting",IF(D102="???","Waiting",""))))</f>
        <v/>
      </c>
      <c r="L102" s="107"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07" t="str">
        <f>IF(OR(L102="Untraceable",L102="Incomplete"),"Ignore",IF(L102="Completed","Waiting",IF(OR(L102="Waiting",L102="In Progress",L102="Review",L102="Other"),"HOLD","")))</f>
        <v/>
      </c>
      <c r="N102" s="4"/>
      <c r="O102" s="111" t="str">
        <f>IF(OR(L102="Untraceable",L102="Incomplete"),"No",IF(L102="Completed","In Progress",""))</f>
        <v/>
      </c>
      <c r="P102" s="107"/>
    </row>
    <row r="103" spans="1:16">
      <c r="A103" s="107"/>
      <c r="B103" s="107"/>
      <c r="C103" s="107"/>
      <c r="D103" s="81" t="str">
        <f>IF(AND(NOT(A102=""),NOT(K102="Untraceable")),"???","")</f>
        <v/>
      </c>
      <c r="E103" s="81"/>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5"/>
      <c r="H103" s="85"/>
      <c r="I103" s="69" t="str">
        <f t="shared" si="3"/>
        <v/>
      </c>
      <c r="J103" s="107"/>
      <c r="K103" s="81" t="str">
        <f>IF(AND(NOT(OR(G103="",G103="Ø")),H103=""),"In Progress",IF(AND(NOT(OR(H103="Ø",H103="")),NOT(OR(G103="Ø",G103=""))),"Completed",IF(AND(NOT(A102=""),NOT(OR(D103="",D103="???")),G103=""),"Waiting",IF(D103="???","Waiting",""))))</f>
        <v/>
      </c>
      <c r="L103" s="107"/>
      <c r="M103" s="107"/>
      <c r="N103" s="4"/>
      <c r="O103" s="111"/>
      <c r="P103" s="107"/>
    </row>
    <row r="104" spans="1:16">
      <c r="A104" s="112"/>
      <c r="B104" s="109"/>
      <c r="C104" s="107"/>
      <c r="D104" s="81" t="str">
        <f>IF(NOT(A104=""),"???","")</f>
        <v/>
      </c>
      <c r="E104" s="81"/>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
      </c>
      <c r="G104" s="85"/>
      <c r="H104" s="85"/>
      <c r="I104" s="69" t="str">
        <f t="shared" si="3"/>
        <v/>
      </c>
      <c r="J104" s="107" t="str">
        <f>IF(AND(NOT(OR(H104="",H104="Ø")),NOT(OR(H105="",H105="Ø"))),"Needs to be Split","")</f>
        <v/>
      </c>
      <c r="K104" s="81" t="str">
        <f>IF(AND(NOT(OR(G104="",G104="Ø")),H104=""),"In Progress",IF(AND(NOT(OR(H104="Ø",H104="")),NOT(OR(G104="Ø",G104=""))),"Completed",IF(AND(NOT(A104=""),NOT(OR(D104="",D104="???")),G104=""),"Waiting",IF(D104="???","Waiting",""))))</f>
        <v/>
      </c>
      <c r="L104" s="107"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07" t="str">
        <f>IF(OR(L104="Untraceable",L104="Incomplete"),"Ignore",IF(L104="Completed","Waiting",IF(OR(L104="Waiting",L104="In Progress",L104="Review",L104="Other"),"HOLD","")))</f>
        <v/>
      </c>
      <c r="N104" s="4"/>
      <c r="O104" s="111" t="str">
        <f>IF(OR(L104="Untraceable",L104="Incomplete"),"No",IF(L104="Completed","In Progress",""))</f>
        <v/>
      </c>
      <c r="P104" s="107"/>
    </row>
    <row r="105" spans="1:16">
      <c r="A105" s="107"/>
      <c r="B105" s="107"/>
      <c r="C105" s="107"/>
      <c r="D105" s="81" t="str">
        <f>IF(AND(NOT(A104=""),NOT(K104="Untraceable")),"???","")</f>
        <v/>
      </c>
      <c r="E105" s="81"/>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5"/>
      <c r="H105" s="85"/>
      <c r="I105" s="69" t="str">
        <f t="shared" si="3"/>
        <v/>
      </c>
      <c r="J105" s="107"/>
      <c r="K105" s="81" t="str">
        <f>IF(AND(NOT(OR(G105="",G105="Ø")),H105=""),"In Progress",IF(AND(NOT(OR(H105="Ø",H105="")),NOT(OR(G105="Ø",G105=""))),"Completed",IF(AND(NOT(A104=""),NOT(OR(D105="",D105="???")),G105=""),"Waiting",IF(D105="???","Waiting",""))))</f>
        <v/>
      </c>
      <c r="L105" s="107"/>
      <c r="M105" s="107"/>
      <c r="N105" s="4"/>
      <c r="O105" s="111"/>
      <c r="P105" s="107"/>
    </row>
    <row r="106" spans="1:16">
      <c r="A106" s="112"/>
      <c r="B106" s="109"/>
      <c r="C106" s="107"/>
      <c r="D106" s="81" t="str">
        <f>IF(NOT(A106=""),"???","")</f>
        <v/>
      </c>
      <c r="E106" s="81"/>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
      </c>
      <c r="G106" s="85"/>
      <c r="H106" s="85"/>
      <c r="I106" s="69" t="str">
        <f t="shared" si="3"/>
        <v/>
      </c>
      <c r="J106" s="107" t="str">
        <f>IF(AND(NOT(OR(H106="",H106="Ø")),NOT(OR(H107="",H107="Ø"))),"Needs to be Split","")</f>
        <v/>
      </c>
      <c r="K106" s="81" t="str">
        <f>IF(AND(NOT(OR(G106="",G106="Ø")),H106=""),"In Progress",IF(AND(NOT(OR(H106="Ø",H106="")),NOT(OR(G106="Ø",G106=""))),"Completed",IF(AND(NOT(A106=""),NOT(OR(D106="",D106="???")),G106=""),"Waiting",IF(D106="???","Waiting",""))))</f>
        <v/>
      </c>
      <c r="L106" s="107"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07" t="str">
        <f>IF(OR(L106="Untraceable",L106="Incomplete"),"Ignore",IF(L106="Completed","Waiting",IF(OR(L106="Waiting",L106="In Progress",L106="Review",L106="Other"),"HOLD","")))</f>
        <v/>
      </c>
      <c r="N106" s="4"/>
      <c r="O106" s="111" t="str">
        <f>IF(OR(L106="Untraceable",L106="Incomplete"),"No",IF(L106="Completed","In Progress",""))</f>
        <v/>
      </c>
      <c r="P106" s="107"/>
    </row>
    <row r="107" spans="1:16">
      <c r="A107" s="107"/>
      <c r="B107" s="107"/>
      <c r="C107" s="107"/>
      <c r="D107" s="81" t="str">
        <f>IF(AND(NOT(A106=""),NOT(K106="Untraceable")),"???","")</f>
        <v/>
      </c>
      <c r="E107" s="81"/>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5"/>
      <c r="H107" s="85"/>
      <c r="I107" s="69" t="str">
        <f t="shared" si="3"/>
        <v/>
      </c>
      <c r="J107" s="107"/>
      <c r="K107" s="81" t="str">
        <f>IF(AND(NOT(OR(G107="",G107="Ø")),H107=""),"In Progress",IF(AND(NOT(OR(H107="Ø",H107="")),NOT(OR(G107="Ø",G107=""))),"Completed",IF(AND(NOT(A106=""),NOT(OR(D107="",D107="???")),G107=""),"Waiting",IF(D107="???","Waiting",""))))</f>
        <v/>
      </c>
      <c r="L107" s="107"/>
      <c r="M107" s="107"/>
      <c r="N107" s="4"/>
      <c r="O107" s="111"/>
      <c r="P107" s="107"/>
    </row>
    <row r="108" spans="1:16">
      <c r="A108" s="112"/>
      <c r="B108" s="109"/>
      <c r="C108" s="107"/>
      <c r="D108" s="81" t="str">
        <f>IF(NOT(A108=""),"???","")</f>
        <v/>
      </c>
      <c r="E108" s="81"/>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
      </c>
      <c r="G108" s="85"/>
      <c r="H108" s="85"/>
      <c r="I108" s="69" t="str">
        <f t="shared" si="3"/>
        <v/>
      </c>
      <c r="J108" s="107" t="str">
        <f>IF(AND(NOT(OR(H108="",H108="Ø")),NOT(OR(H109="",H109="Ø"))),"Needs to be Split","")</f>
        <v/>
      </c>
      <c r="K108" s="81" t="str">
        <f>IF(AND(NOT(OR(G108="",G108="Ø")),H108=""),"In Progress",IF(AND(NOT(OR(H108="Ø",H108="")),NOT(OR(G108="Ø",G108=""))),"Completed",IF(AND(NOT(A108=""),NOT(OR(D108="",D108="???")),G108=""),"Waiting",IF(D108="???","Waiting",""))))</f>
        <v/>
      </c>
      <c r="L108" s="107"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07" t="str">
        <f>IF(OR(L108="Untraceable",L108="Incomplete"),"Ignore",IF(L108="Completed","Waiting",IF(OR(L108="Waiting",L108="In Progress",L108="Review",L108="Other"),"HOLD","")))</f>
        <v/>
      </c>
      <c r="N108" s="4"/>
      <c r="O108" s="111" t="str">
        <f>IF(OR(L108="Untraceable",L108="Incomplete"),"No",IF(L108="Completed","In Progress",""))</f>
        <v/>
      </c>
      <c r="P108" s="107"/>
    </row>
    <row r="109" spans="1:16">
      <c r="A109" s="107"/>
      <c r="B109" s="107"/>
      <c r="C109" s="107"/>
      <c r="D109" s="81" t="str">
        <f>IF(AND(NOT(A108=""),NOT(K108="Untraceable")),"???","")</f>
        <v/>
      </c>
      <c r="E109" s="81"/>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5"/>
      <c r="H109" s="85"/>
      <c r="I109" s="69" t="str">
        <f t="shared" si="3"/>
        <v/>
      </c>
      <c r="J109" s="107"/>
      <c r="K109" s="81" t="str">
        <f>IF(AND(NOT(OR(G109="",G109="Ø")),H109=""),"In Progress",IF(AND(NOT(OR(H109="Ø",H109="")),NOT(OR(G109="Ø",G109=""))),"Completed",IF(AND(NOT(A108=""),NOT(OR(D109="",D109="???")),G109=""),"Waiting",IF(D109="???","Waiting",""))))</f>
        <v/>
      </c>
      <c r="L109" s="107"/>
      <c r="M109" s="107"/>
      <c r="N109" s="4"/>
      <c r="O109" s="111"/>
      <c r="P109" s="107"/>
    </row>
    <row r="110" spans="1:16">
      <c r="A110" s="112"/>
      <c r="B110" s="109"/>
      <c r="C110" s="107"/>
      <c r="D110" s="81" t="str">
        <f>IF(NOT(A110=""),"???","")</f>
        <v/>
      </c>
      <c r="E110" s="81"/>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
      </c>
      <c r="G110" s="85"/>
      <c r="H110" s="85"/>
      <c r="I110" s="69" t="str">
        <f t="shared" si="3"/>
        <v/>
      </c>
      <c r="J110" s="107" t="str">
        <f>IF(AND(NOT(OR(H110="",H110="Ø")),NOT(OR(H111="",H111="Ø"))),"Needs to be Split","")</f>
        <v/>
      </c>
      <c r="K110" s="81" t="str">
        <f>IF(AND(NOT(OR(G110="",G110="Ø")),H110=""),"In Progress",IF(AND(NOT(OR(H110="Ø",H110="")),NOT(OR(G110="Ø",G110=""))),"Completed",IF(AND(NOT(A110=""),NOT(OR(D110="",D110="???")),G110=""),"Waiting",IF(D110="???","Waiting",""))))</f>
        <v/>
      </c>
      <c r="L110" s="107"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07" t="str">
        <f>IF(OR(L110="Untraceable",L110="Incomplete"),"Ignore",IF(L110="Completed","Waiting",IF(OR(L110="Waiting",L110="In Progress",L110="Review",L110="Other"),"HOLD","")))</f>
        <v/>
      </c>
      <c r="N110" s="4"/>
      <c r="O110" s="111" t="str">
        <f>IF(OR(L110="Untraceable",L110="Incomplete"),"No",IF(L110="Completed","In Progress",""))</f>
        <v/>
      </c>
      <c r="P110" s="107"/>
    </row>
    <row r="111" spans="1:16">
      <c r="A111" s="107"/>
      <c r="B111" s="107"/>
      <c r="C111" s="107"/>
      <c r="D111" s="81" t="str">
        <f>IF(AND(NOT(A110=""),NOT(K110="Untraceable")),"???","")</f>
        <v/>
      </c>
      <c r="E111" s="81"/>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5"/>
      <c r="H111" s="85"/>
      <c r="I111" s="69" t="str">
        <f t="shared" si="3"/>
        <v/>
      </c>
      <c r="J111" s="107"/>
      <c r="K111" s="81" t="str">
        <f>IF(AND(NOT(OR(G111="",G111="Ø")),H111=""),"In Progress",IF(AND(NOT(OR(H111="Ø",H111="")),NOT(OR(G111="Ø",G111=""))),"Completed",IF(AND(NOT(A110=""),NOT(OR(D111="",D111="???")),G111=""),"Waiting",IF(D111="???","Waiting",""))))</f>
        <v/>
      </c>
      <c r="L111" s="107"/>
      <c r="M111" s="107"/>
      <c r="N111" s="4"/>
      <c r="O111" s="111"/>
      <c r="P111" s="107"/>
    </row>
    <row r="112" spans="1:16">
      <c r="A112" s="112"/>
      <c r="B112" s="109"/>
      <c r="C112" s="107"/>
      <c r="D112" s="81" t="str">
        <f>IF(NOT(A112=""),"???","")</f>
        <v/>
      </c>
      <c r="E112" s="81"/>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
      </c>
      <c r="G112" s="85"/>
      <c r="H112" s="85"/>
      <c r="I112" s="69" t="str">
        <f t="shared" si="3"/>
        <v/>
      </c>
      <c r="J112" s="107" t="str">
        <f>IF(AND(NOT(OR(H112="",H112="Ø")),NOT(OR(H113="",H113="Ø"))),"Needs to be Split","")</f>
        <v/>
      </c>
      <c r="K112" s="81" t="str">
        <f>IF(AND(NOT(OR(G112="",G112="Ø")),H112=""),"In Progress",IF(AND(NOT(OR(H112="Ø",H112="")),NOT(OR(G112="Ø",G112=""))),"Completed",IF(AND(NOT(A112=""),NOT(OR(D112="",D112="???")),G112=""),"Waiting",IF(D112="???","Waiting",""))))</f>
        <v/>
      </c>
      <c r="L112" s="107"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07" t="str">
        <f>IF(OR(L112="Untraceable",L112="Incomplete"),"Ignore",IF(L112="Completed","Waiting",IF(OR(L112="Waiting",L112="In Progress",L112="Review",L112="Other"),"HOLD","")))</f>
        <v/>
      </c>
      <c r="N112" s="4"/>
      <c r="O112" s="111" t="str">
        <f>IF(OR(L112="Untraceable",L112="Incomplete"),"No",IF(L112="Completed","In Progress",""))</f>
        <v/>
      </c>
      <c r="P112" s="107"/>
    </row>
    <row r="113" spans="1:16">
      <c r="A113" s="107"/>
      <c r="B113" s="107"/>
      <c r="C113" s="107"/>
      <c r="D113" s="81" t="str">
        <f>IF(AND(NOT(A112=""),NOT(K112="Untraceable")),"???","")</f>
        <v/>
      </c>
      <c r="E113" s="81"/>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5"/>
      <c r="H113" s="85"/>
      <c r="I113" s="69" t="str">
        <f t="shared" si="3"/>
        <v/>
      </c>
      <c r="J113" s="107"/>
      <c r="K113" s="81" t="str">
        <f>IF(AND(NOT(OR(G113="",G113="Ø")),H113=""),"In Progress",IF(AND(NOT(OR(H113="Ø",H113="")),NOT(OR(G113="Ø",G113=""))),"Completed",IF(AND(NOT(A112=""),NOT(OR(D113="",D113="???")),G113=""),"Waiting",IF(D113="???","Waiting",""))))</f>
        <v/>
      </c>
      <c r="L113" s="107"/>
      <c r="M113" s="107"/>
      <c r="N113" s="4"/>
      <c r="O113" s="111"/>
      <c r="P113" s="107"/>
    </row>
    <row r="114" spans="1:16">
      <c r="A114" s="112"/>
      <c r="B114" s="109"/>
      <c r="C114" s="107"/>
      <c r="D114" s="81" t="str">
        <f>IF(NOT(A114=""),"???","")</f>
        <v/>
      </c>
      <c r="E114" s="81"/>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
      </c>
      <c r="G114" s="85"/>
      <c r="H114" s="85"/>
      <c r="I114" s="69" t="str">
        <f t="shared" si="3"/>
        <v/>
      </c>
      <c r="J114" s="107" t="str">
        <f>IF(AND(NOT(OR(H114="",H114="Ø")),NOT(OR(H115="",H115="Ø"))),"Needs to be Split","")</f>
        <v/>
      </c>
      <c r="K114" s="81" t="str">
        <f>IF(AND(NOT(OR(G114="",G114="Ø")),H114=""),"In Progress",IF(AND(NOT(OR(H114="Ø",H114="")),NOT(OR(G114="Ø",G114=""))),"Completed",IF(AND(NOT(A114=""),NOT(OR(D114="",D114="???")),G114=""),"Waiting",IF(D114="???","Waiting",""))))</f>
        <v/>
      </c>
      <c r="L114" s="107"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07" t="str">
        <f>IF(OR(L114="Untraceable",L114="Incomplete"),"Ignore",IF(L114="Completed","Waiting",IF(OR(L114="Waiting",L114="In Progress",L114="Review",L114="Other"),"HOLD","")))</f>
        <v/>
      </c>
      <c r="N114" s="4"/>
      <c r="O114" s="111" t="str">
        <f>IF(OR(L114="Untraceable",L114="Incomplete"),"No",IF(L114="Completed","In Progress",""))</f>
        <v/>
      </c>
      <c r="P114" s="107"/>
    </row>
    <row r="115" spans="1:16">
      <c r="A115" s="107"/>
      <c r="B115" s="107"/>
      <c r="C115" s="107"/>
      <c r="D115" s="81" t="str">
        <f>IF(AND(NOT(A114=""),NOT(K114="Untraceable")),"???","")</f>
        <v/>
      </c>
      <c r="E115" s="81"/>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5"/>
      <c r="H115" s="85"/>
      <c r="I115" s="69" t="str">
        <f t="shared" si="3"/>
        <v/>
      </c>
      <c r="J115" s="107"/>
      <c r="K115" s="81" t="str">
        <f>IF(AND(NOT(OR(G115="",G115="Ø")),H115=""),"In Progress",IF(AND(NOT(OR(H115="Ø",H115="")),NOT(OR(G115="Ø",G115=""))),"Completed",IF(AND(NOT(A114=""),NOT(OR(D115="",D115="???")),G115=""),"Waiting",IF(D115="???","Waiting",""))))</f>
        <v/>
      </c>
      <c r="L115" s="107"/>
      <c r="M115" s="107"/>
      <c r="N115" s="4"/>
      <c r="O115" s="111"/>
      <c r="P115" s="107"/>
    </row>
    <row r="116" spans="1:16">
      <c r="A116" s="112"/>
      <c r="B116" s="109"/>
      <c r="C116" s="107"/>
      <c r="D116" s="81" t="str">
        <f>IF(NOT(A116=""),"???","")</f>
        <v/>
      </c>
      <c r="E116" s="81"/>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
      </c>
      <c r="G116" s="85"/>
      <c r="H116" s="85"/>
      <c r="I116" s="69" t="str">
        <f t="shared" si="3"/>
        <v/>
      </c>
      <c r="J116" s="107" t="str">
        <f>IF(AND(NOT(OR(H116="",H116="Ø")),NOT(OR(H117="",H117="Ø"))),"Needs to be Split","")</f>
        <v/>
      </c>
      <c r="K116" s="81" t="str">
        <f>IF(AND(NOT(OR(G116="",G116="Ø")),H116=""),"In Progress",IF(AND(NOT(OR(H116="Ø",H116="")),NOT(OR(G116="Ø",G116=""))),"Completed",IF(AND(NOT(A116=""),NOT(OR(D116="",D116="???")),G116=""),"Waiting",IF(D116="???","Waiting",""))))</f>
        <v/>
      </c>
      <c r="L116" s="107"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07" t="str">
        <f>IF(OR(L116="Untraceable",L116="Incomplete"),"Ignore",IF(L116="Completed","Waiting",IF(OR(L116="Waiting",L116="In Progress",L116="Review",L116="Other"),"HOLD","")))</f>
        <v/>
      </c>
      <c r="N116" s="4"/>
      <c r="O116" s="111" t="str">
        <f>IF(OR(L116="Untraceable",L116="Incomplete"),"No",IF(L116="Completed","In Progress",""))</f>
        <v/>
      </c>
      <c r="P116" s="107"/>
    </row>
    <row r="117" spans="1:16">
      <c r="A117" s="107"/>
      <c r="B117" s="107"/>
      <c r="C117" s="107"/>
      <c r="D117" s="81" t="str">
        <f>IF(AND(NOT(A116=""),NOT(K116="Untraceable")),"???","")</f>
        <v/>
      </c>
      <c r="E117" s="81"/>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
      </c>
      <c r="G117" s="85"/>
      <c r="H117" s="85"/>
      <c r="I117" s="69" t="str">
        <f t="shared" si="3"/>
        <v/>
      </c>
      <c r="J117" s="107"/>
      <c r="K117" s="81" t="str">
        <f>IF(AND(NOT(OR(G117="",G117="Ø")),H117=""),"In Progress",IF(AND(NOT(OR(H117="Ø",H117="")),NOT(OR(G117="Ø",G117=""))),"Completed",IF(AND(NOT(A116=""),NOT(OR(D117="",D117="???")),G117=""),"Waiting",IF(D117="???","Waiting",""))))</f>
        <v/>
      </c>
      <c r="L117" s="107"/>
      <c r="M117" s="107"/>
      <c r="N117" s="4"/>
      <c r="O117" s="111"/>
      <c r="P117" s="107"/>
    </row>
    <row r="118" spans="1:16">
      <c r="A118" s="112"/>
      <c r="B118" s="109"/>
      <c r="C118" s="107"/>
      <c r="D118" s="81" t="str">
        <f>IF(NOT(A118=""),"???","")</f>
        <v/>
      </c>
      <c r="E118" s="81"/>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
      </c>
      <c r="G118" s="85"/>
      <c r="H118" s="85"/>
      <c r="I118" s="69" t="str">
        <f t="shared" si="3"/>
        <v/>
      </c>
      <c r="J118" s="107" t="str">
        <f>IF(AND(NOT(OR(H118="",H118="Ø")),NOT(OR(H119="",H119="Ø"))),"Needs to be Split","")</f>
        <v/>
      </c>
      <c r="K118" s="81" t="str">
        <f>IF(AND(NOT(OR(G118="",G118="Ø")),H118=""),"In Progress",IF(AND(NOT(OR(H118="Ø",H118="")),NOT(OR(G118="Ø",G118=""))),"Completed",IF(AND(NOT(A118=""),NOT(OR(D118="",D118="???")),G118=""),"Waiting",IF(D118="???","Waiting",""))))</f>
        <v/>
      </c>
      <c r="L118" s="107"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07" t="str">
        <f>IF(OR(L118="Untraceable",L118="Incomplete"),"Ignore",IF(L118="Completed","Waiting",IF(OR(L118="Waiting",L118="In Progress",L118="Review",L118="Other"),"HOLD","")))</f>
        <v/>
      </c>
      <c r="N118" s="4"/>
      <c r="O118" s="111" t="str">
        <f>IF(OR(L118="Untraceable",L118="Incomplete"),"No",IF(L118="Completed","In Progress",""))</f>
        <v/>
      </c>
      <c r="P118" s="107"/>
    </row>
    <row r="119" spans="1:16">
      <c r="A119" s="107"/>
      <c r="B119" s="107"/>
      <c r="C119" s="107"/>
      <c r="D119" s="81" t="str">
        <f>IF(AND(NOT(A118=""),NOT(K118="Untraceable")),"???","")</f>
        <v/>
      </c>
      <c r="E119" s="81"/>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
      </c>
      <c r="G119" s="85"/>
      <c r="H119" s="85"/>
      <c r="I119" s="69" t="str">
        <f t="shared" si="3"/>
        <v/>
      </c>
      <c r="J119" s="107"/>
      <c r="K119" s="81" t="str">
        <f>IF(AND(NOT(OR(G119="",G119="Ø")),H119=""),"In Progress",IF(AND(NOT(OR(H119="Ø",H119="")),NOT(OR(G119="Ø",G119=""))),"Completed",IF(AND(NOT(A118=""),NOT(OR(D119="",D119="???")),G119=""),"Waiting",IF(D119="???","Waiting",""))))</f>
        <v/>
      </c>
      <c r="L119" s="107"/>
      <c r="M119" s="107"/>
      <c r="N119" s="4"/>
      <c r="O119" s="111"/>
      <c r="P119" s="107"/>
    </row>
    <row r="120" spans="1:16">
      <c r="A120" s="112"/>
      <c r="B120" s="109"/>
      <c r="C120" s="107"/>
      <c r="D120" s="81" t="str">
        <f>IF(NOT(A120=""),"???","")</f>
        <v/>
      </c>
      <c r="E120" s="81"/>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
      </c>
      <c r="G120" s="85"/>
      <c r="H120" s="85"/>
      <c r="I120" s="69" t="str">
        <f t="shared" si="3"/>
        <v/>
      </c>
      <c r="J120" s="107" t="str">
        <f>IF(AND(NOT(OR(H120="",H120="Ø")),NOT(OR(H121="",H121="Ø"))),"Needs to be Split","")</f>
        <v/>
      </c>
      <c r="K120" s="81" t="str">
        <f>IF(AND(NOT(OR(G120="",G120="Ø")),H120=""),"In Progress",IF(AND(NOT(OR(H120="Ø",H120="")),NOT(OR(G120="Ø",G120=""))),"Completed",IF(AND(NOT(A120=""),NOT(OR(D120="",D120="???")),G120=""),"Waiting",IF(D120="???","Waiting",""))))</f>
        <v/>
      </c>
      <c r="L120" s="107"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07" t="str">
        <f>IF(OR(L120="Untraceable",L120="Incomplete"),"Ignore",IF(L120="Completed","Waiting",IF(OR(L120="Waiting",L120="In Progress",L120="Review",L120="Other"),"HOLD","")))</f>
        <v/>
      </c>
      <c r="N120" s="4"/>
      <c r="O120" s="111" t="str">
        <f>IF(OR(L120="Untraceable",L120="Incomplete"),"No",IF(L120="Completed","In Progress",""))</f>
        <v/>
      </c>
      <c r="P120" s="107"/>
    </row>
    <row r="121" spans="1:16">
      <c r="A121" s="107"/>
      <c r="B121" s="107"/>
      <c r="C121" s="107"/>
      <c r="D121" s="81" t="str">
        <f>IF(AND(NOT(A120=""),NOT(K120="Untraceable")),"???","")</f>
        <v/>
      </c>
      <c r="E121" s="81"/>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
      </c>
      <c r="G121" s="85"/>
      <c r="H121" s="85"/>
      <c r="I121" s="69" t="str">
        <f t="shared" si="3"/>
        <v/>
      </c>
      <c r="J121" s="107"/>
      <c r="K121" s="81" t="str">
        <f>IF(AND(NOT(OR(G121="",G121="Ø")),H121=""),"In Progress",IF(AND(NOT(OR(H121="Ø",H121="")),NOT(OR(G121="Ø",G121=""))),"Completed",IF(AND(NOT(A120=""),NOT(OR(D121="",D121="???")),G121=""),"Waiting",IF(D121="???","Waiting",""))))</f>
        <v/>
      </c>
      <c r="L121" s="107"/>
      <c r="M121" s="107"/>
      <c r="N121" s="4"/>
      <c r="O121" s="111"/>
      <c r="P121" s="107"/>
    </row>
    <row r="122" spans="1:16">
      <c r="A122" s="112"/>
      <c r="B122" s="109"/>
      <c r="C122" s="107"/>
      <c r="D122" s="81" t="str">
        <f>IF(NOT(A122=""),"???","")</f>
        <v/>
      </c>
      <c r="E122" s="81"/>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
      </c>
      <c r="G122" s="85"/>
      <c r="H122" s="85"/>
      <c r="I122" s="69" t="str">
        <f t="shared" si="3"/>
        <v/>
      </c>
      <c r="J122" s="107" t="str">
        <f>IF(AND(NOT(OR(H122="",H122="Ø")),NOT(OR(H123="",H123="Ø"))),"Needs to be Split","")</f>
        <v/>
      </c>
      <c r="K122" s="81" t="str">
        <f>IF(AND(NOT(OR(G122="",G122="Ø")),H122=""),"In Progress",IF(AND(NOT(OR(H122="Ø",H122="")),NOT(OR(G122="Ø",G122=""))),"Completed",IF(AND(NOT(A122=""),NOT(OR(D122="",D122="???")),G122=""),"Waiting",IF(D122="???","Waiting",""))))</f>
        <v/>
      </c>
      <c r="L122" s="107"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07" t="str">
        <f>IF(OR(L122="Untraceable",L122="Incomplete"),"Ignore",IF(L122="Completed","Waiting",IF(OR(L122="Waiting",L122="In Progress",L122="Review",L122="Other"),"HOLD","")))</f>
        <v/>
      </c>
      <c r="N122" s="4"/>
      <c r="O122" s="111" t="str">
        <f>IF(OR(L122="Untraceable",L122="Incomplete"),"No",IF(L122="Completed","In Progress",""))</f>
        <v/>
      </c>
      <c r="P122" s="107"/>
    </row>
    <row r="123" spans="1:16">
      <c r="A123" s="107"/>
      <c r="B123" s="107"/>
      <c r="C123" s="107"/>
      <c r="D123" s="81" t="str">
        <f>IF(AND(NOT(A122=""),NOT(K122="Untraceable")),"???","")</f>
        <v/>
      </c>
      <c r="E123" s="81"/>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
      </c>
      <c r="G123" s="85"/>
      <c r="H123" s="85"/>
      <c r="I123" s="69" t="str">
        <f t="shared" si="3"/>
        <v/>
      </c>
      <c r="J123" s="107"/>
      <c r="K123" s="81" t="str">
        <f>IF(AND(NOT(OR(G123="",G123="Ø")),H123=""),"In Progress",IF(AND(NOT(OR(H123="Ø",H123="")),NOT(OR(G123="Ø",G123=""))),"Completed",IF(AND(NOT(A122=""),NOT(OR(D123="",D123="???")),G123=""),"Waiting",IF(D123="???","Waiting",""))))</f>
        <v/>
      </c>
      <c r="L123" s="107"/>
      <c r="M123" s="107"/>
      <c r="N123" s="4"/>
      <c r="O123" s="111"/>
      <c r="P123" s="107"/>
    </row>
    <row r="124" spans="1:16">
      <c r="A124" s="112"/>
      <c r="B124" s="109"/>
      <c r="C124" s="107"/>
      <c r="D124" s="81" t="str">
        <f>IF(NOT(A124=""),"???","")</f>
        <v/>
      </c>
      <c r="E124" s="81"/>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
      </c>
      <c r="G124" s="85"/>
      <c r="H124" s="85"/>
      <c r="I124" s="69" t="str">
        <f t="shared" si="3"/>
        <v/>
      </c>
      <c r="J124" s="107" t="str">
        <f>IF(AND(NOT(OR(H124="",H124="Ø")),NOT(OR(H125="",H125="Ø"))),"Needs to be Split","")</f>
        <v/>
      </c>
      <c r="K124" s="81" t="str">
        <f>IF(AND(NOT(OR(G124="",G124="Ø")),H124=""),"In Progress",IF(AND(NOT(OR(H124="Ø",H124="")),NOT(OR(G124="Ø",G124=""))),"Completed",IF(AND(NOT(A124=""),NOT(OR(D124="",D124="???")),G124=""),"Waiting",IF(D124="???","Waiting",""))))</f>
        <v/>
      </c>
      <c r="L124" s="107"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07" t="str">
        <f>IF(OR(L124="Untraceable",L124="Incomplete"),"Ignore",IF(L124="Completed","Waiting",IF(OR(L124="Waiting",L124="In Progress",L124="Review",L124="Other"),"HOLD","")))</f>
        <v/>
      </c>
      <c r="N124" s="4"/>
      <c r="O124" s="111" t="str">
        <f>IF(OR(L124="Untraceable",L124="Incomplete"),"No",IF(L124="Completed","In Progress",""))</f>
        <v/>
      </c>
      <c r="P124" s="107"/>
    </row>
    <row r="125" spans="1:16">
      <c r="A125" s="107"/>
      <c r="B125" s="107"/>
      <c r="C125" s="107"/>
      <c r="D125" s="81" t="str">
        <f>IF(AND(NOT(A124=""),NOT(K124="Untraceable")),"???","")</f>
        <v/>
      </c>
      <c r="E125" s="81"/>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
      </c>
      <c r="G125" s="85"/>
      <c r="H125" s="85"/>
      <c r="I125" s="69" t="str">
        <f t="shared" si="3"/>
        <v/>
      </c>
      <c r="J125" s="107"/>
      <c r="K125" s="81" t="str">
        <f>IF(AND(NOT(OR(G125="",G125="Ø")),H125=""),"In Progress",IF(AND(NOT(OR(H125="Ø",H125="")),NOT(OR(G125="Ø",G125=""))),"Completed",IF(AND(NOT(A124=""),NOT(OR(D125="",D125="???")),G125=""),"Waiting",IF(D125="???","Waiting",""))))</f>
        <v/>
      </c>
      <c r="L125" s="107"/>
      <c r="M125" s="107"/>
      <c r="N125" s="4"/>
      <c r="O125" s="111"/>
      <c r="P125" s="107"/>
    </row>
  </sheetData>
  <mergeCells count="496">
    <mergeCell ref="A120:A121"/>
    <mergeCell ref="B120:B121"/>
    <mergeCell ref="C120:C121"/>
    <mergeCell ref="J120:J121"/>
    <mergeCell ref="L120:L121"/>
    <mergeCell ref="M120:M121"/>
    <mergeCell ref="O120:O121"/>
    <mergeCell ref="P120:P121"/>
    <mergeCell ref="A122:A123"/>
    <mergeCell ref="B122:B123"/>
    <mergeCell ref="C122:C123"/>
    <mergeCell ref="J122:J123"/>
    <mergeCell ref="L122:L123"/>
    <mergeCell ref="M122:M123"/>
    <mergeCell ref="O122:O123"/>
    <mergeCell ref="P122:P123"/>
    <mergeCell ref="O124:O125"/>
    <mergeCell ref="P124:P125"/>
    <mergeCell ref="A124:A125"/>
    <mergeCell ref="B124:B125"/>
    <mergeCell ref="C124:C125"/>
    <mergeCell ref="J124:J125"/>
    <mergeCell ref="L124:L125"/>
    <mergeCell ref="M124:M125"/>
    <mergeCell ref="A116:A117"/>
    <mergeCell ref="B116:B117"/>
    <mergeCell ref="C116:C117"/>
    <mergeCell ref="J116:J117"/>
    <mergeCell ref="L116:L117"/>
    <mergeCell ref="M116:M117"/>
    <mergeCell ref="O116:O117"/>
    <mergeCell ref="P116:P117"/>
    <mergeCell ref="A118:A119"/>
    <mergeCell ref="B118:B119"/>
    <mergeCell ref="C118:C119"/>
    <mergeCell ref="J118:J119"/>
    <mergeCell ref="L118:L119"/>
    <mergeCell ref="M118:M119"/>
    <mergeCell ref="O118:O119"/>
    <mergeCell ref="P118:P119"/>
    <mergeCell ref="A112:A113"/>
    <mergeCell ref="B112:B113"/>
    <mergeCell ref="C112:C113"/>
    <mergeCell ref="J112:J113"/>
    <mergeCell ref="L112:L113"/>
    <mergeCell ref="M112:M113"/>
    <mergeCell ref="O112:O113"/>
    <mergeCell ref="P112:P113"/>
    <mergeCell ref="A114:A115"/>
    <mergeCell ref="B114:B115"/>
    <mergeCell ref="C114:C115"/>
    <mergeCell ref="J114:J115"/>
    <mergeCell ref="L114:L115"/>
    <mergeCell ref="M114:M115"/>
    <mergeCell ref="O114:O115"/>
    <mergeCell ref="P114:P115"/>
    <mergeCell ref="A108:A109"/>
    <mergeCell ref="B108:B109"/>
    <mergeCell ref="C108:C109"/>
    <mergeCell ref="J108:J109"/>
    <mergeCell ref="L108:L109"/>
    <mergeCell ref="M108:M109"/>
    <mergeCell ref="O108:O109"/>
    <mergeCell ref="P108:P109"/>
    <mergeCell ref="A110:A111"/>
    <mergeCell ref="B110:B111"/>
    <mergeCell ref="C110:C111"/>
    <mergeCell ref="J110:J111"/>
    <mergeCell ref="L110:L111"/>
    <mergeCell ref="M110:M111"/>
    <mergeCell ref="O110:O111"/>
    <mergeCell ref="P110:P111"/>
    <mergeCell ref="A104:A105"/>
    <mergeCell ref="B104:B105"/>
    <mergeCell ref="C104:C105"/>
    <mergeCell ref="J104:J105"/>
    <mergeCell ref="L104:L105"/>
    <mergeCell ref="M104:M105"/>
    <mergeCell ref="O104:O105"/>
    <mergeCell ref="P104:P105"/>
    <mergeCell ref="A106:A107"/>
    <mergeCell ref="B106:B107"/>
    <mergeCell ref="C106:C107"/>
    <mergeCell ref="J106:J107"/>
    <mergeCell ref="L106:L107"/>
    <mergeCell ref="M106:M107"/>
    <mergeCell ref="O106:O107"/>
    <mergeCell ref="P106:P107"/>
    <mergeCell ref="A100:A101"/>
    <mergeCell ref="B100:B101"/>
    <mergeCell ref="C100:C101"/>
    <mergeCell ref="J100:J101"/>
    <mergeCell ref="L100:L101"/>
    <mergeCell ref="M100:M101"/>
    <mergeCell ref="O100:O101"/>
    <mergeCell ref="P100:P101"/>
    <mergeCell ref="A102:A103"/>
    <mergeCell ref="B102:B103"/>
    <mergeCell ref="C102:C103"/>
    <mergeCell ref="J102:J103"/>
    <mergeCell ref="L102:L103"/>
    <mergeCell ref="M102:M103"/>
    <mergeCell ref="O102:O103"/>
    <mergeCell ref="P102:P103"/>
    <mergeCell ref="A96:A97"/>
    <mergeCell ref="B96:B97"/>
    <mergeCell ref="C96:C97"/>
    <mergeCell ref="J96:J97"/>
    <mergeCell ref="L96:L97"/>
    <mergeCell ref="M96:M97"/>
    <mergeCell ref="O96:O97"/>
    <mergeCell ref="P96:P97"/>
    <mergeCell ref="A98:A99"/>
    <mergeCell ref="B98:B99"/>
    <mergeCell ref="C98:C99"/>
    <mergeCell ref="J98:J99"/>
    <mergeCell ref="L98:L99"/>
    <mergeCell ref="M98:M99"/>
    <mergeCell ref="O98:O99"/>
    <mergeCell ref="P98:P99"/>
    <mergeCell ref="A92:A93"/>
    <mergeCell ref="B92:B93"/>
    <mergeCell ref="C92:C93"/>
    <mergeCell ref="J92:J93"/>
    <mergeCell ref="L92:L93"/>
    <mergeCell ref="M92:M93"/>
    <mergeCell ref="O92:O93"/>
    <mergeCell ref="P92:P93"/>
    <mergeCell ref="A94:A95"/>
    <mergeCell ref="B94:B95"/>
    <mergeCell ref="C94:C95"/>
    <mergeCell ref="J94:J95"/>
    <mergeCell ref="L94:L95"/>
    <mergeCell ref="M94:M95"/>
    <mergeCell ref="O94:O95"/>
    <mergeCell ref="P94:P95"/>
    <mergeCell ref="A88:A89"/>
    <mergeCell ref="B88:B89"/>
    <mergeCell ref="C88:C89"/>
    <mergeCell ref="J88:J89"/>
    <mergeCell ref="L88:L89"/>
    <mergeCell ref="M88:M89"/>
    <mergeCell ref="O88:O89"/>
    <mergeCell ref="P88:P89"/>
    <mergeCell ref="A90:A91"/>
    <mergeCell ref="B90:B91"/>
    <mergeCell ref="C90:C91"/>
    <mergeCell ref="J90:J91"/>
    <mergeCell ref="L90:L91"/>
    <mergeCell ref="M90:M91"/>
    <mergeCell ref="O90:O91"/>
    <mergeCell ref="P90:P91"/>
    <mergeCell ref="A84:A85"/>
    <mergeCell ref="B84:B85"/>
    <mergeCell ref="C84:C85"/>
    <mergeCell ref="J84:J85"/>
    <mergeCell ref="L84:L85"/>
    <mergeCell ref="M84:M85"/>
    <mergeCell ref="O84:O85"/>
    <mergeCell ref="P84:P85"/>
    <mergeCell ref="A86:A87"/>
    <mergeCell ref="B86:B87"/>
    <mergeCell ref="C86:C87"/>
    <mergeCell ref="J86:J87"/>
    <mergeCell ref="L86:L87"/>
    <mergeCell ref="M86:M87"/>
    <mergeCell ref="O86:O87"/>
    <mergeCell ref="P86:P87"/>
    <mergeCell ref="A80:A81"/>
    <mergeCell ref="B80:B81"/>
    <mergeCell ref="C80:C81"/>
    <mergeCell ref="J80:J81"/>
    <mergeCell ref="L80:L81"/>
    <mergeCell ref="M80:M81"/>
    <mergeCell ref="O80:O81"/>
    <mergeCell ref="P80:P81"/>
    <mergeCell ref="A82:A83"/>
    <mergeCell ref="B82:B83"/>
    <mergeCell ref="C82:C83"/>
    <mergeCell ref="J82:J83"/>
    <mergeCell ref="L82:L83"/>
    <mergeCell ref="M82:M83"/>
    <mergeCell ref="O82:O83"/>
    <mergeCell ref="P82:P83"/>
    <mergeCell ref="A76:A77"/>
    <mergeCell ref="B76:B77"/>
    <mergeCell ref="C76:C77"/>
    <mergeCell ref="J76:J77"/>
    <mergeCell ref="L76:L77"/>
    <mergeCell ref="M76:M77"/>
    <mergeCell ref="O76:O77"/>
    <mergeCell ref="P76:P77"/>
    <mergeCell ref="A78:A79"/>
    <mergeCell ref="B78:B79"/>
    <mergeCell ref="C78:C79"/>
    <mergeCell ref="J78:J79"/>
    <mergeCell ref="L78:L79"/>
    <mergeCell ref="M78:M79"/>
    <mergeCell ref="O78:O79"/>
    <mergeCell ref="P78:P79"/>
    <mergeCell ref="A72:A73"/>
    <mergeCell ref="B72:B73"/>
    <mergeCell ref="C72:C73"/>
    <mergeCell ref="J72:J73"/>
    <mergeCell ref="L72:L73"/>
    <mergeCell ref="M72:M73"/>
    <mergeCell ref="O72:O73"/>
    <mergeCell ref="P72:P73"/>
    <mergeCell ref="A74:A75"/>
    <mergeCell ref="B74:B75"/>
    <mergeCell ref="C74:C75"/>
    <mergeCell ref="J74:J75"/>
    <mergeCell ref="L74:L75"/>
    <mergeCell ref="M74:M75"/>
    <mergeCell ref="O74:O75"/>
    <mergeCell ref="P74:P75"/>
    <mergeCell ref="A68:A69"/>
    <mergeCell ref="B68:B69"/>
    <mergeCell ref="C68:C69"/>
    <mergeCell ref="J68:J69"/>
    <mergeCell ref="L68:L69"/>
    <mergeCell ref="M68:M69"/>
    <mergeCell ref="O68:O69"/>
    <mergeCell ref="P68:P69"/>
    <mergeCell ref="A70:A71"/>
    <mergeCell ref="B70:B71"/>
    <mergeCell ref="C70:C71"/>
    <mergeCell ref="J70:J71"/>
    <mergeCell ref="L70:L71"/>
    <mergeCell ref="M70:M71"/>
    <mergeCell ref="O70:O71"/>
    <mergeCell ref="P70:P71"/>
    <mergeCell ref="A64:A65"/>
    <mergeCell ref="B64:B65"/>
    <mergeCell ref="C64:C65"/>
    <mergeCell ref="J64:J65"/>
    <mergeCell ref="L64:L65"/>
    <mergeCell ref="M64:M65"/>
    <mergeCell ref="O64:O65"/>
    <mergeCell ref="P64:P65"/>
    <mergeCell ref="A66:A67"/>
    <mergeCell ref="B66:B67"/>
    <mergeCell ref="C66:C67"/>
    <mergeCell ref="J66:J67"/>
    <mergeCell ref="L66:L67"/>
    <mergeCell ref="M66:M67"/>
    <mergeCell ref="O66:O67"/>
    <mergeCell ref="P66:P67"/>
    <mergeCell ref="A60:A61"/>
    <mergeCell ref="B60:B61"/>
    <mergeCell ref="C60:C61"/>
    <mergeCell ref="J60:J61"/>
    <mergeCell ref="L60:L61"/>
    <mergeCell ref="M60:M61"/>
    <mergeCell ref="O60:O61"/>
    <mergeCell ref="P60:P61"/>
    <mergeCell ref="A62:A63"/>
    <mergeCell ref="B62:B63"/>
    <mergeCell ref="C62:C63"/>
    <mergeCell ref="J62:J63"/>
    <mergeCell ref="L62:L63"/>
    <mergeCell ref="M62:M63"/>
    <mergeCell ref="O62:O63"/>
    <mergeCell ref="P62:P63"/>
    <mergeCell ref="A56:A57"/>
    <mergeCell ref="B56:B57"/>
    <mergeCell ref="C56:C57"/>
    <mergeCell ref="J56:J57"/>
    <mergeCell ref="L56:L57"/>
    <mergeCell ref="M56:M57"/>
    <mergeCell ref="O56:O57"/>
    <mergeCell ref="P56:P57"/>
    <mergeCell ref="A58:A59"/>
    <mergeCell ref="B58:B59"/>
    <mergeCell ref="C58:C59"/>
    <mergeCell ref="J58:J59"/>
    <mergeCell ref="L58:L59"/>
    <mergeCell ref="M58:M59"/>
    <mergeCell ref="O58:O59"/>
    <mergeCell ref="P58:P59"/>
    <mergeCell ref="A52:A53"/>
    <mergeCell ref="B52:B53"/>
    <mergeCell ref="C52:C53"/>
    <mergeCell ref="J52:J53"/>
    <mergeCell ref="L52:L53"/>
    <mergeCell ref="M52:M53"/>
    <mergeCell ref="O52:O53"/>
    <mergeCell ref="P52:P53"/>
    <mergeCell ref="A54:A55"/>
    <mergeCell ref="B54:B55"/>
    <mergeCell ref="C54:C55"/>
    <mergeCell ref="J54:J55"/>
    <mergeCell ref="L54:L55"/>
    <mergeCell ref="M54:M55"/>
    <mergeCell ref="O54:O55"/>
    <mergeCell ref="P54:P55"/>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O38:O39"/>
    <mergeCell ref="P38:P39"/>
    <mergeCell ref="A36:A37"/>
    <mergeCell ref="B36:B37"/>
    <mergeCell ref="C36:C37"/>
    <mergeCell ref="J36:J37"/>
    <mergeCell ref="L36:L37"/>
    <mergeCell ref="M36:M37"/>
    <mergeCell ref="O34:O35"/>
    <mergeCell ref="P34:P35"/>
    <mergeCell ref="O36:O37"/>
    <mergeCell ref="P36:P37"/>
    <mergeCell ref="A38:A39"/>
    <mergeCell ref="B38:B39"/>
    <mergeCell ref="C38:C39"/>
    <mergeCell ref="J38:J39"/>
    <mergeCell ref="L38:L39"/>
    <mergeCell ref="M38:M39"/>
    <mergeCell ref="A34:A35"/>
    <mergeCell ref="B34:B35"/>
    <mergeCell ref="C34:C35"/>
    <mergeCell ref="J34:J35"/>
    <mergeCell ref="L34:L35"/>
    <mergeCell ref="M34:M35"/>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M125">
    <cfRule type="containsText" dxfId="325" priority="4" operator="containsText" text="HOLD">
      <formula>NOT(ISERROR(SEARCH("HOLD",M1)))</formula>
    </cfRule>
    <cfRule type="containsText" dxfId="324" priority="13" operator="containsText" text="Ignore">
      <formula>NOT(ISERROR(SEARCH("Ignore",M1)))</formula>
    </cfRule>
  </conditionalFormatting>
  <conditionalFormatting sqref="K1:M125">
    <cfRule type="containsText" dxfId="323" priority="3" operator="containsText" text="Waiting">
      <formula>NOT(ISERROR(SEARCH("Waiting",K1)))</formula>
    </cfRule>
    <cfRule type="containsText" dxfId="322" priority="7" operator="containsText" text="Review">
      <formula>NOT(ISERROR(SEARCH("Review",K1)))</formula>
    </cfRule>
    <cfRule type="containsText" dxfId="321" priority="8" operator="containsText" text="Other">
      <formula>NOT(ISERROR(SEARCH("Other",K1)))</formula>
    </cfRule>
    <cfRule type="containsText" dxfId="320" priority="9" operator="containsText" text="Incomplete">
      <formula>NOT(ISERROR(SEARCH("Incomplete",K1)))</formula>
    </cfRule>
    <cfRule type="containsText" dxfId="319" priority="10" operator="containsText" text="Untraceable">
      <formula>NOT(ISERROR(SEARCH("Untraceable",K1)))</formula>
    </cfRule>
    <cfRule type="containsText" dxfId="318" priority="11" operator="containsText" text="Completed">
      <formula>NOT(ISERROR(SEARCH("Completed",K1)))</formula>
    </cfRule>
  </conditionalFormatting>
  <conditionalFormatting sqref="K1:M125 O1:O125">
    <cfRule type="containsText" dxfId="317" priority="12" operator="containsText" text="In Progress">
      <formula>NOT(ISERROR(SEARCH("In Progress",K1)))</formula>
    </cfRule>
  </conditionalFormatting>
  <conditionalFormatting sqref="O1:O125">
    <cfRule type="containsText" dxfId="316" priority="5" operator="containsText" text="No">
      <formula>NOT(ISERROR(SEARCH("No",O1)))</formula>
    </cfRule>
    <cfRule type="containsText" dxfId="315" priority="6" operator="containsText" text="Yes">
      <formula>NOT(ISERROR(SEARCH("Yes",O1)))</formula>
    </cfRule>
  </conditionalFormatting>
  <conditionalFormatting sqref="J1:J125">
    <cfRule type="containsText" dxfId="314" priority="2" operator="containsText" text="Needs to be">
      <formula>NOT(ISERROR(SEARCH("Needs to be",J1)))</formula>
    </cfRule>
  </conditionalFormatting>
  <conditionalFormatting sqref="I1:I125">
    <cfRule type="containsText" dxfId="313" priority="1" operator="containsText" text="Please Enter Tracing Time">
      <formula>NOT(ISERROR(SEARCH("Please Enter Tracing Time",I1)))</formula>
    </cfRule>
  </conditionalFormatting>
  <dataValidations count="7">
    <dataValidation type="list" allowBlank="1" showInputMessage="1" sqref="J2:J125" xr:uid="{00000000-0002-0000-1300-000000000000}">
      <formula1>"Ø, Split"</formula1>
    </dataValidation>
    <dataValidation type="list" operator="equal" allowBlank="1" showInputMessage="1" showErrorMessage="1" sqref="D2:D125" xr:uid="{00000000-0002-0000-1300-000001000000}">
      <formula1>"Amina,Bruno,Cameron,Daniel,Gina,Mashtura,Monet,Reem,???"</formula1>
    </dataValidation>
    <dataValidation type="list" allowBlank="1" showInputMessage="1" showErrorMessage="1" sqref="K2:L125" xr:uid="{00000000-0002-0000-1300-000002000000}">
      <formula1>"In Progress, Completed, Untraceable, Incomplete, Other, Review"</formula1>
    </dataValidation>
    <dataValidation type="list" operator="equal" allowBlank="1" showInputMessage="1" showErrorMessage="1" sqref="E2:E125" xr:uid="{00000000-0002-0000-1300-000003000000}">
      <formula1>"Manual,Assisted Manual, De-Novo Merge, Assisted Merge"</formula1>
    </dataValidation>
    <dataValidation type="list" operator="equal" allowBlank="1" showInputMessage="1" sqref="H2:H125" xr:uid="{00000000-0002-0000-1300-000004000000}">
      <formula1>"Ø"</formula1>
    </dataValidation>
    <dataValidation type="list" allowBlank="1" showInputMessage="1" showErrorMessage="1" sqref="M2:M125" xr:uid="{00000000-0002-0000-1300-000005000000}">
      <formula1>"In Progress, Completed, Untraceable, Review, Ignore"</formula1>
    </dataValidation>
    <dataValidation type="list" allowBlank="1" showInputMessage="1" sqref="G2:G125" xr:uid="{00000000-0002-0000-1300-000006000000}">
      <formula1>"Ø"</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67"/>
  <sheetViews>
    <sheetView topLeftCell="A78" workbookViewId="0" xr3:uid="{731C365F-4EDE-5636-9D2D-917179ED8537}">
      <selection activeCell="R40" sqref="R40:R41"/>
    </sheetView>
  </sheetViews>
  <sheetFormatPr defaultRowHeight="15"/>
  <cols>
    <col min="1" max="1" width="19.7109375" customWidth="1"/>
    <col min="2" max="2" width="25.28515625" customWidth="1"/>
    <col min="3" max="3" width="23.5703125" customWidth="1"/>
    <col min="4" max="4" width="16" customWidth="1"/>
    <col min="5" max="5" width="18.28515625" customWidth="1"/>
    <col min="6" max="6" width="21.28515625" bestFit="1" customWidth="1"/>
    <col min="7" max="7" width="16" customWidth="1"/>
    <col min="8" max="8" width="15.140625" customWidth="1"/>
    <col min="9" max="10" width="17.42578125" customWidth="1"/>
    <col min="11" max="11" width="19.28515625" style="76" customWidth="1"/>
    <col min="12" max="12" width="19.7109375" customWidth="1"/>
    <col min="13" max="13" width="23.42578125" customWidth="1"/>
    <col min="14" max="14" width="18.5703125" customWidth="1"/>
    <col min="15" max="15" width="14.7109375" customWidth="1"/>
    <col min="16" max="16" width="66.140625" customWidth="1"/>
    <col min="17" max="17" width="10.140625" bestFit="1" customWidth="1"/>
    <col min="18" max="18" width="10.28515625" bestFit="1" customWidth="1"/>
  </cols>
  <sheetData>
    <row r="1" spans="1:18">
      <c r="A1" s="48" t="s">
        <v>6</v>
      </c>
      <c r="B1" s="48" t="s">
        <v>7</v>
      </c>
      <c r="C1" s="48" t="s">
        <v>8</v>
      </c>
      <c r="D1" s="49" t="s">
        <v>9</v>
      </c>
      <c r="E1" s="49" t="s">
        <v>10</v>
      </c>
      <c r="F1" s="49" t="s">
        <v>11</v>
      </c>
      <c r="G1" s="49" t="s">
        <v>12</v>
      </c>
      <c r="H1" s="49" t="s">
        <v>13</v>
      </c>
      <c r="I1" s="49" t="s">
        <v>3188</v>
      </c>
      <c r="J1" s="49" t="s">
        <v>3189</v>
      </c>
      <c r="K1" s="73" t="s">
        <v>3190</v>
      </c>
      <c r="L1" s="48" t="s">
        <v>14</v>
      </c>
      <c r="M1" s="48" t="s">
        <v>15</v>
      </c>
      <c r="N1" s="48" t="s">
        <v>16</v>
      </c>
      <c r="O1" s="48" t="s">
        <v>17</v>
      </c>
      <c r="P1" s="10" t="s">
        <v>18</v>
      </c>
      <c r="Q1" s="9" t="s">
        <v>19</v>
      </c>
      <c r="R1" s="9" t="s">
        <v>20</v>
      </c>
    </row>
    <row r="2" spans="1:18">
      <c r="A2" s="112" t="s">
        <v>3191</v>
      </c>
      <c r="B2" s="109" t="s">
        <v>3192</v>
      </c>
      <c r="C2" s="107"/>
      <c r="D2" s="81" t="s">
        <v>187</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2017-11-17_G-001_MW</v>
      </c>
      <c r="G2" s="85">
        <v>43455</v>
      </c>
      <c r="H2" s="85">
        <v>43103</v>
      </c>
      <c r="I2" s="69">
        <v>19</v>
      </c>
      <c r="J2" s="69"/>
      <c r="K2" s="74" t="str">
        <f t="shared" ref="K2:K13" si="0">IF(AND(NOT(I2=""),NOT(J2=""),NOT(H2="")),I2/J2,"")</f>
        <v/>
      </c>
      <c r="L2" s="106">
        <v>43138</v>
      </c>
      <c r="M2" s="81" t="str">
        <f>IF(AND(NOT(OR(G2="",G2="Ø")),H2=""),"In Progress",IF(AND(NOT(OR(H2="Ø",H2="")),NOT(OR(G2="Ø",G2=""))),"Completed",IF(AND(NOT(A2=""),NOT(OR(D2="",D2="???")),G2=""),"Waiting",IF(D2="???","Waiting",""))))</f>
        <v>Completed</v>
      </c>
      <c r="N2" s="107"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7" t="s">
        <v>0</v>
      </c>
      <c r="P2" s="4" t="s">
        <v>3193</v>
      </c>
      <c r="Q2" s="111" t="s">
        <v>25</v>
      </c>
      <c r="R2" s="107" t="s">
        <v>3194</v>
      </c>
    </row>
    <row r="3" spans="1:18">
      <c r="A3" s="107"/>
      <c r="B3" s="107"/>
      <c r="C3" s="107"/>
      <c r="D3" s="81" t="s">
        <v>113</v>
      </c>
      <c r="E3" s="81"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2017-11-17_G-001_DR</v>
      </c>
      <c r="G3" s="85">
        <v>43109</v>
      </c>
      <c r="H3" s="85">
        <v>43116</v>
      </c>
      <c r="I3" s="69">
        <v>25</v>
      </c>
      <c r="J3" s="69"/>
      <c r="K3" s="74" t="str">
        <f t="shared" si="0"/>
        <v/>
      </c>
      <c r="L3" s="107"/>
      <c r="M3" s="81" t="str">
        <f>IF(AND(NOT(OR(G3="",G3="Ø")),H3=""),"In Progress",IF(AND(NOT(OR(H3="Ø",H3="")),NOT(OR(G3="Ø",G3=""))),"Completed",IF(AND(NOT(A2=""),NOT(OR(D3="",D3="???")),G3=""),"Waiting",IF(D3="???","Waiting",""))))</f>
        <v>Completed</v>
      </c>
      <c r="N3" s="107"/>
      <c r="O3" s="107"/>
      <c r="P3" s="4"/>
      <c r="Q3" s="111"/>
      <c r="R3" s="107"/>
    </row>
    <row r="4" spans="1:18">
      <c r="A4" s="112" t="s">
        <v>3195</v>
      </c>
      <c r="B4" s="109" t="s">
        <v>3196</v>
      </c>
      <c r="C4" s="107" t="s">
        <v>2737</v>
      </c>
      <c r="D4" s="81" t="s">
        <v>2404</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2017-11-17_G-002_MH</v>
      </c>
      <c r="G4" s="85">
        <v>43455</v>
      </c>
      <c r="H4" s="85">
        <v>43104</v>
      </c>
      <c r="I4" s="69">
        <v>18</v>
      </c>
      <c r="J4" s="69"/>
      <c r="K4" s="74" t="str">
        <f t="shared" si="0"/>
        <v/>
      </c>
      <c r="L4" s="106">
        <v>43112</v>
      </c>
      <c r="M4" s="81" t="str">
        <f>IF(AND(NOT(OR(G4="",G4="Ø")),H4=""),"In Progress",IF(AND(NOT(OR(H4="Ø",H4="")),NOT(OR(G4="Ø",G4=""))),"Completed",IF(AND(NOT(A4=""),NOT(OR(D4="",D4="???")),G4=""),"Waiting",IF(D4="???","Waiting",""))))</f>
        <v>Completed</v>
      </c>
      <c r="N4" s="107"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7" t="s">
        <v>0</v>
      </c>
      <c r="P4" s="4"/>
      <c r="Q4" s="111" t="s">
        <v>25</v>
      </c>
      <c r="R4" s="107" t="s">
        <v>3197</v>
      </c>
    </row>
    <row r="5" spans="1:18">
      <c r="A5" s="107"/>
      <c r="B5" s="107"/>
      <c r="C5" s="107"/>
      <c r="D5" s="81" t="s">
        <v>27</v>
      </c>
      <c r="E5" s="81" t="s">
        <v>1731</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2017-11-17_G-002_GB</v>
      </c>
      <c r="G5" s="85">
        <v>43111</v>
      </c>
      <c r="H5" s="85">
        <v>43112</v>
      </c>
      <c r="I5" s="69">
        <v>5.5</v>
      </c>
      <c r="J5" s="69"/>
      <c r="K5" s="74" t="str">
        <f t="shared" si="0"/>
        <v/>
      </c>
      <c r="L5" s="107"/>
      <c r="M5" s="81" t="str">
        <f>IF(AND(NOT(OR(G5="",G5="Ø")),H5=""),"In Progress",IF(AND(NOT(OR(H5="Ø",H5="")),NOT(OR(G5="Ø",G5=""))),"Completed",IF(AND(NOT(A4=""),NOT(OR(D5="",D5="???")),G5=""),"Waiting",IF(D5="???","Waiting",""))))</f>
        <v>Completed</v>
      </c>
      <c r="N5" s="107"/>
      <c r="O5" s="107"/>
      <c r="P5" s="4"/>
      <c r="Q5" s="111"/>
      <c r="R5" s="107"/>
    </row>
    <row r="6" spans="1:18">
      <c r="A6" s="112" t="s">
        <v>3198</v>
      </c>
      <c r="B6" s="109" t="s">
        <v>3199</v>
      </c>
      <c r="C6" s="107"/>
      <c r="D6" s="81" t="s">
        <v>2404</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2017-11-17_G-003_MH</v>
      </c>
      <c r="G6" s="85">
        <v>43104</v>
      </c>
      <c r="H6" s="85">
        <v>43108</v>
      </c>
      <c r="I6" s="69">
        <v>5</v>
      </c>
      <c r="J6" s="69"/>
      <c r="K6" s="74" t="str">
        <f t="shared" si="0"/>
        <v/>
      </c>
      <c r="L6" s="106">
        <v>42752</v>
      </c>
      <c r="M6" s="81" t="str">
        <f>IF(AND(NOT(OR(G6="",G6="Ø")),H6=""),"In Progress",IF(AND(NOT(OR(H6="Ø",H6="")),NOT(OR(G6="Ø",G6=""))),"Completed",IF(AND(NOT(A6=""),NOT(OR(D6="",D6="???")),G6=""),"Waiting",IF(D6="???","Waiting",""))))</f>
        <v>Completed</v>
      </c>
      <c r="N6" s="107"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07" t="s">
        <v>0</v>
      </c>
      <c r="P6" s="4"/>
      <c r="Q6" s="111" t="s">
        <v>25</v>
      </c>
      <c r="R6" s="107" t="s">
        <v>3200</v>
      </c>
    </row>
    <row r="7" spans="1:18">
      <c r="A7" s="107"/>
      <c r="B7" s="107"/>
      <c r="C7" s="107"/>
      <c r="D7" s="81" t="s">
        <v>27</v>
      </c>
      <c r="E7" s="81" t="s">
        <v>1731</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2017-11-17_G-003_GB</v>
      </c>
      <c r="G7" s="85">
        <v>43112</v>
      </c>
      <c r="H7" s="85">
        <v>43117</v>
      </c>
      <c r="I7" s="69">
        <v>5.5</v>
      </c>
      <c r="J7" s="69"/>
      <c r="K7" s="74" t="str">
        <f t="shared" si="0"/>
        <v/>
      </c>
      <c r="L7" s="107"/>
      <c r="M7" s="81" t="str">
        <f>IF(AND(NOT(OR(G7="",G7="Ø")),H7=""),"In Progress",IF(AND(NOT(OR(H7="Ø",H7="")),NOT(OR(G7="Ø",G7=""))),"Completed",IF(AND(NOT(A6=""),NOT(OR(D7="",D7="???")),G7=""),"Waiting",IF(D7="???","Waiting",""))))</f>
        <v>Completed</v>
      </c>
      <c r="N7" s="107"/>
      <c r="O7" s="107"/>
      <c r="P7" s="4"/>
      <c r="Q7" s="111"/>
      <c r="R7" s="107"/>
    </row>
    <row r="8" spans="1:18">
      <c r="A8" s="112" t="s">
        <v>3201</v>
      </c>
      <c r="B8" s="109" t="s">
        <v>3202</v>
      </c>
      <c r="C8" s="107"/>
      <c r="D8" s="81" t="s">
        <v>32</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2017-11-17_G-004_AZ</v>
      </c>
      <c r="G8" s="85">
        <v>43455</v>
      </c>
      <c r="H8" s="85">
        <v>43111</v>
      </c>
      <c r="I8" s="69">
        <v>12</v>
      </c>
      <c r="J8" s="69"/>
      <c r="K8" s="74" t="str">
        <f t="shared" si="0"/>
        <v/>
      </c>
      <c r="L8" s="106">
        <v>42764</v>
      </c>
      <c r="M8" s="81" t="str">
        <f>IF(AND(NOT(OR(G8="",G8="Ø")),H8=""),"In Progress",IF(AND(NOT(OR(H8="Ø",H8="")),NOT(OR(G8="Ø",G8=""))),"Completed",IF(AND(NOT(A8=""),NOT(OR(D8="",D8="???")),G8=""),"Waiting",IF(D8="???","Waiting",""))))</f>
        <v>Completed</v>
      </c>
      <c r="N8" s="107"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07" t="s">
        <v>0</v>
      </c>
      <c r="P8" s="4"/>
      <c r="Q8" s="111" t="s">
        <v>25</v>
      </c>
      <c r="R8" s="107" t="s">
        <v>3203</v>
      </c>
    </row>
    <row r="9" spans="1:18">
      <c r="A9" s="107"/>
      <c r="B9" s="107"/>
      <c r="C9" s="107"/>
      <c r="D9" s="81" t="s">
        <v>23</v>
      </c>
      <c r="E9" s="81" t="s">
        <v>1731</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2017-11-17_G-004_CA</v>
      </c>
      <c r="G9" s="85">
        <v>43112</v>
      </c>
      <c r="H9" s="85">
        <v>43118</v>
      </c>
      <c r="I9" s="69"/>
      <c r="J9" s="69"/>
      <c r="K9" s="74" t="str">
        <f t="shared" si="0"/>
        <v/>
      </c>
      <c r="L9" s="107"/>
      <c r="M9" s="81" t="str">
        <f>IF(AND(NOT(OR(G9="",G9="Ø")),H9=""),"In Progress",IF(AND(NOT(OR(H9="Ø",H9="")),NOT(OR(G9="Ø",G9=""))),"Completed",IF(AND(NOT(A8=""),NOT(OR(D9="",D9="???")),G9=""),"Waiting",IF(D9="???","Waiting",""))))</f>
        <v>Completed</v>
      </c>
      <c r="N9" s="107"/>
      <c r="O9" s="107"/>
      <c r="P9" s="4"/>
      <c r="Q9" s="111"/>
      <c r="R9" s="107"/>
    </row>
    <row r="10" spans="1:18">
      <c r="A10" s="112" t="s">
        <v>3204</v>
      </c>
      <c r="B10" s="109" t="s">
        <v>3205</v>
      </c>
      <c r="C10" s="107" t="s">
        <v>3206</v>
      </c>
      <c r="D10" s="81" t="s">
        <v>3059</v>
      </c>
      <c r="E10" s="81" t="s">
        <v>24</v>
      </c>
      <c r="F10" s="7" t="s">
        <v>3207</v>
      </c>
      <c r="G10" s="85">
        <v>43455</v>
      </c>
      <c r="H10" s="85">
        <v>43104</v>
      </c>
      <c r="I10" s="69">
        <v>18</v>
      </c>
      <c r="J10" s="69"/>
      <c r="K10" s="74" t="str">
        <f t="shared" si="0"/>
        <v/>
      </c>
      <c r="L10" s="106">
        <v>43110</v>
      </c>
      <c r="M10" s="81" t="str">
        <f>IF(AND(NOT(OR(G10="",G10="Ø")),H10=""),"In Progress",IF(AND(NOT(OR(H10="Ø",H10="")),NOT(OR(G10="Ø",G10=""))),"Completed",IF(AND(NOT(A10=""),NOT(OR(D10="",D10="???")),G10=""),"Waiting",IF(D10="???","Waiting",""))))</f>
        <v>Completed</v>
      </c>
      <c r="N10" s="107" t="s">
        <v>0</v>
      </c>
      <c r="O10" s="107" t="s">
        <v>0</v>
      </c>
      <c r="P10" s="4" t="s">
        <v>3208</v>
      </c>
      <c r="Q10" s="111" t="s">
        <v>25</v>
      </c>
      <c r="R10" s="107" t="s">
        <v>3209</v>
      </c>
    </row>
    <row r="11" spans="1:18">
      <c r="A11" s="107"/>
      <c r="B11" s="107"/>
      <c r="C11" s="107"/>
      <c r="D11" s="81" t="s">
        <v>27</v>
      </c>
      <c r="E11" s="81" t="s">
        <v>1731</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2017-11-17_G-005_GB</v>
      </c>
      <c r="G11" s="85">
        <v>43109</v>
      </c>
      <c r="H11" s="85">
        <v>43110</v>
      </c>
      <c r="I11" s="69">
        <v>3.5</v>
      </c>
      <c r="J11" s="69"/>
      <c r="K11" s="74" t="str">
        <f t="shared" si="0"/>
        <v/>
      </c>
      <c r="L11" s="107"/>
      <c r="M11" s="81" t="str">
        <f>IF(AND(NOT(OR(G11="",G11="Ø")),H11=""),"In Progress",IF(AND(NOT(OR(H11="Ø",H11="")),NOT(OR(G11="Ø",G11=""))),"Completed",IF(AND(NOT(A10=""),NOT(OR(D11="",D11="???")),G11=""),"Waiting",IF(D11="???","Waiting",""))))</f>
        <v>Completed</v>
      </c>
      <c r="N11" s="107"/>
      <c r="O11" s="107"/>
      <c r="P11" s="4" t="s">
        <v>3210</v>
      </c>
      <c r="Q11" s="111"/>
      <c r="R11" s="107"/>
    </row>
    <row r="12" spans="1:18">
      <c r="A12" s="112" t="s">
        <v>3211</v>
      </c>
      <c r="B12" s="109" t="s">
        <v>3212</v>
      </c>
      <c r="C12" s="107"/>
      <c r="D12" s="81" t="s">
        <v>3059</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2017-11-17_G-006_RA</v>
      </c>
      <c r="G12" s="85">
        <v>43104</v>
      </c>
      <c r="H12" s="85">
        <v>43105</v>
      </c>
      <c r="I12" s="69">
        <v>5</v>
      </c>
      <c r="J12" s="69"/>
      <c r="K12" s="74" t="str">
        <f t="shared" si="0"/>
        <v/>
      </c>
      <c r="L12" s="106">
        <v>43143</v>
      </c>
      <c r="M12" s="81" t="str">
        <f>IF(AND(NOT(OR(G12="",G12="Ø")),H12=""),"In Progress",IF(AND(NOT(OR(H12="Ø",H12="")),NOT(OR(G12="Ø",G12=""))),"Completed",IF(AND(NOT(A12=""),NOT(OR(D12="",D12="???")),G12=""),"Waiting",IF(D12="???","Waiting",""))))</f>
        <v>Completed</v>
      </c>
      <c r="N12" s="107"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7" t="s">
        <v>0</v>
      </c>
      <c r="P12" s="4"/>
      <c r="Q12" s="111" t="s">
        <v>25</v>
      </c>
      <c r="R12" s="107" t="s">
        <v>3213</v>
      </c>
    </row>
    <row r="13" spans="1:18">
      <c r="A13" s="107"/>
      <c r="B13" s="107"/>
      <c r="C13" s="107"/>
      <c r="D13" s="81" t="s">
        <v>2404</v>
      </c>
      <c r="E13" s="81" t="s">
        <v>1731</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2017-11-17_G-006_MH</v>
      </c>
      <c r="G13" s="85">
        <v>43116</v>
      </c>
      <c r="H13" s="85">
        <v>43116</v>
      </c>
      <c r="I13" s="69">
        <v>3</v>
      </c>
      <c r="J13" s="69"/>
      <c r="K13" s="74" t="str">
        <f t="shared" si="0"/>
        <v/>
      </c>
      <c r="L13" s="107"/>
      <c r="M13" s="81" t="str">
        <f>IF(AND(NOT(OR(G13="",G13="Ø")),H13=""),"In Progress",IF(AND(NOT(OR(H13="Ø",H13="")),NOT(OR(G13="Ø",G13=""))),"Completed",IF(AND(NOT(A12=""),NOT(OR(D13="",D13="???")),G13=""),"Waiting",IF(D13="???","Waiting",""))))</f>
        <v>Completed</v>
      </c>
      <c r="N13" s="107"/>
      <c r="O13" s="107"/>
      <c r="P13" s="4"/>
      <c r="Q13" s="111"/>
      <c r="R13" s="107"/>
    </row>
    <row r="14" spans="1:18">
      <c r="A14" s="112" t="s">
        <v>3214</v>
      </c>
      <c r="B14" s="109" t="s">
        <v>3215</v>
      </c>
      <c r="C14" s="107" t="s">
        <v>2350</v>
      </c>
      <c r="D14" s="81" t="s">
        <v>27</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2017-11-17_G-007_GB</v>
      </c>
      <c r="G14" s="85">
        <v>43456</v>
      </c>
      <c r="H14" s="85">
        <v>43106</v>
      </c>
      <c r="I14" s="69">
        <v>13</v>
      </c>
      <c r="J14" s="69">
        <v>347</v>
      </c>
      <c r="K14" s="74">
        <f>J14/I14</f>
        <v>26.692307692307693</v>
      </c>
      <c r="L14" s="106">
        <v>43118</v>
      </c>
      <c r="M14" s="81" t="str">
        <f>IF(AND(NOT(OR(G14="",G14="Ø")),H14=""),"In Progress",IF(AND(NOT(OR(H14="Ø",H14="")),NOT(OR(G14="Ø",G14=""))),"Completed",IF(AND(NOT(A14=""),NOT(OR(D14="",D14="???")),G14=""),"Waiting",IF(D14="???","Waiting",""))))</f>
        <v>Completed</v>
      </c>
      <c r="N14" s="107"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07" t="s">
        <v>0</v>
      </c>
      <c r="P14" s="4"/>
      <c r="Q14" s="111" t="s">
        <v>25</v>
      </c>
      <c r="R14" s="107" t="s">
        <v>3216</v>
      </c>
    </row>
    <row r="15" spans="1:18">
      <c r="A15" s="107"/>
      <c r="B15" s="107"/>
      <c r="C15" s="107"/>
      <c r="D15" s="81" t="s">
        <v>161</v>
      </c>
      <c r="E15" s="81" t="s">
        <v>1731</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2017-11-17_G-007_BD</v>
      </c>
      <c r="G15" s="85">
        <v>43116</v>
      </c>
      <c r="H15" s="85">
        <v>43117</v>
      </c>
      <c r="I15" s="74">
        <v>9</v>
      </c>
      <c r="J15" s="69">
        <v>333</v>
      </c>
      <c r="K15" s="74">
        <f>J15/I15</f>
        <v>37</v>
      </c>
      <c r="L15" s="107"/>
      <c r="M15" s="81" t="str">
        <f>IF(AND(NOT(OR(G15="",G15="Ø")),H15=""),"In Progress",IF(AND(NOT(OR(H15="Ø",H15="")),NOT(OR(G15="Ø",G15=""))),"Completed",IF(AND(NOT(A14=""),NOT(OR(D15="",D15="???")),G15=""),"Waiting",IF(D15="???","Waiting",""))))</f>
        <v>Completed</v>
      </c>
      <c r="N15" s="107"/>
      <c r="O15" s="107"/>
      <c r="P15" s="4"/>
      <c r="Q15" s="111"/>
      <c r="R15" s="107"/>
    </row>
    <row r="16" spans="1:18">
      <c r="A16" s="112" t="s">
        <v>3217</v>
      </c>
      <c r="B16" s="109" t="s">
        <v>3218</v>
      </c>
      <c r="C16" s="107"/>
      <c r="D16" s="81" t="s">
        <v>3059</v>
      </c>
      <c r="E16" s="81"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2017-11-17_G-008_RA</v>
      </c>
      <c r="G16" s="85">
        <v>43105</v>
      </c>
      <c r="H16" s="85">
        <v>43124</v>
      </c>
      <c r="I16" s="69">
        <v>25</v>
      </c>
      <c r="J16" s="69"/>
      <c r="K16" s="74" t="str">
        <f>IF(AND(NOT(I16=""),NOT(J16=""),NOT(H16="")),I16/J16,"")</f>
        <v/>
      </c>
      <c r="L16" s="106">
        <v>42759</v>
      </c>
      <c r="M16" s="81" t="s">
        <v>0</v>
      </c>
      <c r="N16" s="107"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7" t="s">
        <v>0</v>
      </c>
      <c r="P16" s="4"/>
      <c r="Q16" s="111" t="s">
        <v>25</v>
      </c>
      <c r="R16" s="107" t="s">
        <v>3219</v>
      </c>
    </row>
    <row r="17" spans="1:18">
      <c r="A17" s="107"/>
      <c r="B17" s="107"/>
      <c r="C17" s="107"/>
      <c r="D17" s="81" t="s">
        <v>32</v>
      </c>
      <c r="E17" s="81" t="s">
        <v>24</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2017-11-17_G-008_AZ</v>
      </c>
      <c r="G17" s="85">
        <v>43111</v>
      </c>
      <c r="H17" s="85">
        <v>43124</v>
      </c>
      <c r="I17" s="69"/>
      <c r="J17" s="69"/>
      <c r="K17" s="74" t="str">
        <f>IF(AND(NOT(I17=""),NOT(J17=""),NOT(H17="")),I17/J17,"")</f>
        <v/>
      </c>
      <c r="L17" s="107"/>
      <c r="M17" s="81" t="str">
        <f>IF(AND(NOT(OR(G17="",G17="Ø")),H17=""),"In Progress",IF(AND(NOT(OR(H17="Ø",H17="")),NOT(OR(G17="Ø",G17=""))),"Completed",IF(AND(NOT(A16=""),NOT(OR(D17="",D17="???")),G17=""),"Waiting",IF(D17="???","Waiting",""))))</f>
        <v>Completed</v>
      </c>
      <c r="N17" s="107"/>
      <c r="O17" s="107"/>
      <c r="P17" s="4"/>
      <c r="Q17" s="111"/>
      <c r="R17" s="107"/>
    </row>
    <row r="18" spans="1:18">
      <c r="A18" s="112" t="s">
        <v>3220</v>
      </c>
      <c r="B18" s="109" t="s">
        <v>3221</v>
      </c>
      <c r="C18" s="107" t="s">
        <v>1112</v>
      </c>
      <c r="D18" s="81" t="s">
        <v>23</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2017-11-17_G-009_CA</v>
      </c>
      <c r="G18" s="85">
        <v>43102</v>
      </c>
      <c r="H18" s="85">
        <v>43102</v>
      </c>
      <c r="I18" s="69">
        <v>0.25</v>
      </c>
      <c r="J18" s="69"/>
      <c r="K18" s="74" t="str">
        <f>IF(AND(NOT(I18=""),NOT(J18=""),NOT(H18="")),I18/J18,"")</f>
        <v/>
      </c>
      <c r="L18" s="106">
        <v>43109</v>
      </c>
      <c r="M18" s="81" t="str">
        <f>IF(AND(NOT(OR(G18="",G18="Ø")),H18=""),"In Progress",IF(AND(NOT(OR(H18="Ø",H18="")),NOT(OR(G18="Ø",G18=""))),"Completed",IF(AND(NOT(A18=""),NOT(OR(D18="",D18="???")),G18=""),"Waiting",IF(D18="???","Waiting",""))))</f>
        <v>Completed</v>
      </c>
      <c r="N18" s="107"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07" t="s">
        <v>0</v>
      </c>
      <c r="P18" s="4" t="s">
        <v>3222</v>
      </c>
      <c r="Q18" s="111" t="s">
        <v>25</v>
      </c>
      <c r="R18" s="107" t="s">
        <v>3223</v>
      </c>
    </row>
    <row r="19" spans="1:18">
      <c r="A19" s="107"/>
      <c r="B19" s="107"/>
      <c r="C19" s="107"/>
      <c r="D19" s="81" t="s">
        <v>27</v>
      </c>
      <c r="E19" s="81" t="s">
        <v>1731</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2017-11-17_G-009_GB</v>
      </c>
      <c r="G19" s="85">
        <v>43109</v>
      </c>
      <c r="H19" s="85">
        <v>43109</v>
      </c>
      <c r="I19" s="69">
        <v>0.1</v>
      </c>
      <c r="J19" s="69"/>
      <c r="K19" s="74" t="str">
        <f>IF(AND(NOT(I19=""),NOT(J19=""),NOT(H19="")),I19/J19,"")</f>
        <v/>
      </c>
      <c r="L19" s="107"/>
      <c r="M19" s="81" t="str">
        <f>IF(AND(NOT(OR(G19="",G19="Ø")),H19=""),"In Progress",IF(AND(NOT(OR(H19="Ø",H19="")),NOT(OR(G19="Ø",G19=""))),"Completed",IF(AND(NOT(A18=""),NOT(OR(D19="",D19="???")),G19=""),"Waiting",IF(D19="???","Waiting",""))))</f>
        <v>Completed</v>
      </c>
      <c r="N19" s="107"/>
      <c r="O19" s="107"/>
      <c r="P19" s="4"/>
      <c r="Q19" s="111"/>
      <c r="R19" s="107"/>
    </row>
    <row r="20" spans="1:18">
      <c r="A20" s="112" t="s">
        <v>3224</v>
      </c>
      <c r="B20" s="109" t="s">
        <v>3225</v>
      </c>
      <c r="C20" s="107" t="s">
        <v>1052</v>
      </c>
      <c r="D20" s="81" t="s">
        <v>23</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2017-11-17_G-010_CA</v>
      </c>
      <c r="G20" s="85">
        <v>43102</v>
      </c>
      <c r="H20" s="85">
        <v>43103</v>
      </c>
      <c r="I20" s="69">
        <v>5</v>
      </c>
      <c r="J20" s="69">
        <v>52</v>
      </c>
      <c r="K20" s="74">
        <f>J20/I20</f>
        <v>10.4</v>
      </c>
      <c r="L20" s="106">
        <v>43123</v>
      </c>
      <c r="M20" s="81" t="str">
        <f>IF(AND(NOT(OR(G20="",G20="Ø")),H20=""),"In Progress",IF(AND(NOT(OR(H20="Ø",H20="")),NOT(OR(G20="Ø",G20=""))),"Completed",IF(AND(NOT(A20=""),NOT(OR(D20="",D20="???")),G20=""),"Waiting",IF(D20="???","Waiting",""))))</f>
        <v>Completed</v>
      </c>
      <c r="N20" s="107"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7" t="s">
        <v>0</v>
      </c>
      <c r="P20" s="4"/>
      <c r="Q20" s="111" t="s">
        <v>25</v>
      </c>
      <c r="R20" s="107" t="s">
        <v>3226</v>
      </c>
    </row>
    <row r="21" spans="1:18">
      <c r="A21" s="107"/>
      <c r="B21" s="107"/>
      <c r="C21" s="107"/>
      <c r="D21" s="81" t="s">
        <v>161</v>
      </c>
      <c r="E21" s="81" t="s">
        <v>1731</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2017-11-17_G-010_BD</v>
      </c>
      <c r="G21" s="85">
        <v>43117</v>
      </c>
      <c r="H21" s="85">
        <v>43118</v>
      </c>
      <c r="I21" s="69">
        <v>3</v>
      </c>
      <c r="J21" s="69">
        <v>50</v>
      </c>
      <c r="K21" s="74">
        <f>J21/I21</f>
        <v>16.666666666666668</v>
      </c>
      <c r="L21" s="107"/>
      <c r="M21" s="81" t="str">
        <f>IF(AND(NOT(OR(G21="",G21="Ø")),H21=""),"In Progress",IF(AND(NOT(OR(H21="Ø",H21="")),NOT(OR(G21="Ø",G21=""))),"Completed",IF(AND(NOT(A20=""),NOT(OR(D21="",D21="???")),G21=""),"Waiting",IF(D21="???","Waiting",""))))</f>
        <v>Completed</v>
      </c>
      <c r="N21" s="107"/>
      <c r="O21" s="107"/>
      <c r="P21" s="4" t="s">
        <v>3227</v>
      </c>
      <c r="Q21" s="111"/>
      <c r="R21" s="107"/>
    </row>
    <row r="22" spans="1:18">
      <c r="A22" s="112" t="s">
        <v>3228</v>
      </c>
      <c r="B22" s="109" t="s">
        <v>3229</v>
      </c>
      <c r="C22" s="107" t="s">
        <v>1052</v>
      </c>
      <c r="D22" s="81" t="s">
        <v>23</v>
      </c>
      <c r="E22" s="81"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2017-11-17_G-011_CA</v>
      </c>
      <c r="G22" s="85">
        <v>43103</v>
      </c>
      <c r="H22" s="85">
        <v>43104</v>
      </c>
      <c r="I22" s="69">
        <v>6</v>
      </c>
      <c r="J22" s="69"/>
      <c r="K22" s="74" t="str">
        <f>IF(AND(NOT(I22=""),NOT(J22=""),NOT(H22="")),I22/J22,"")</f>
        <v/>
      </c>
      <c r="L22" s="106">
        <v>43123</v>
      </c>
      <c r="M22" s="81" t="str">
        <f>IF(AND(NOT(OR(G22="",G22="Ø")),H22=""),"In Progress",IF(AND(NOT(OR(H22="Ø",H22="")),NOT(OR(G22="Ø",G22=""))),"Completed",IF(AND(NOT(A22=""),NOT(OR(D22="",D22="???")),G22=""),"Waiting",IF(D22="???","Waiting",""))))</f>
        <v>Completed</v>
      </c>
      <c r="N22" s="107"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07" t="s">
        <v>0</v>
      </c>
      <c r="P22" s="4"/>
      <c r="Q22" s="111" t="s">
        <v>25</v>
      </c>
      <c r="R22" s="107" t="s">
        <v>3230</v>
      </c>
    </row>
    <row r="23" spans="1:18">
      <c r="A23" s="107"/>
      <c r="B23" s="107"/>
      <c r="C23" s="107"/>
      <c r="D23" s="81" t="s">
        <v>113</v>
      </c>
      <c r="E23" s="81" t="s">
        <v>1731</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2017-11-17_G-011_DR</v>
      </c>
      <c r="G23" s="85">
        <v>43117</v>
      </c>
      <c r="H23" s="85">
        <v>43118</v>
      </c>
      <c r="I23" s="69">
        <v>8</v>
      </c>
      <c r="J23" s="69"/>
      <c r="K23" s="74" t="str">
        <f>IF(AND(NOT(I23=""),NOT(J23=""),NOT(H23="")),I23/J23,"")</f>
        <v/>
      </c>
      <c r="L23" s="107"/>
      <c r="M23" s="81" t="str">
        <f>IF(AND(NOT(OR(G23="",G23="Ø")),H23=""),"In Progress",IF(AND(NOT(OR(H23="Ø",H23="")),NOT(OR(G23="Ø",G23=""))),"Completed",IF(AND(NOT(A22=""),NOT(OR(D23="",D23="???")),G23=""),"Waiting",IF(D23="???","Waiting",""))))</f>
        <v>Completed</v>
      </c>
      <c r="N23" s="107"/>
      <c r="O23" s="107"/>
      <c r="P23" s="4"/>
      <c r="Q23" s="111"/>
      <c r="R23" s="107"/>
    </row>
    <row r="24" spans="1:18">
      <c r="A24" s="112" t="s">
        <v>3231</v>
      </c>
      <c r="B24" s="109" t="s">
        <v>3232</v>
      </c>
      <c r="C24" s="107" t="s">
        <v>2065</v>
      </c>
      <c r="D24" s="81" t="s">
        <v>187</v>
      </c>
      <c r="E24" s="81"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2017-11-17_G-012_MW</v>
      </c>
      <c r="G24" s="85">
        <v>43104</v>
      </c>
      <c r="H24" s="85">
        <v>43104</v>
      </c>
      <c r="I24" s="69"/>
      <c r="J24" s="69">
        <v>92</v>
      </c>
      <c r="K24" s="74" t="str">
        <f>IF(AND(NOT(I24=""),NOT(J24=""),NOT(H24="")),I24/J24,"")</f>
        <v/>
      </c>
      <c r="L24" s="106">
        <v>43125</v>
      </c>
      <c r="M24" s="81" t="s">
        <v>0</v>
      </c>
      <c r="N24" s="107" t="s">
        <v>0</v>
      </c>
      <c r="O24" s="107" t="s">
        <v>0</v>
      </c>
      <c r="P24" s="4"/>
      <c r="Q24" s="111" t="s">
        <v>25</v>
      </c>
      <c r="R24" s="107" t="s">
        <v>3233</v>
      </c>
    </row>
    <row r="25" spans="1:18">
      <c r="A25" s="107"/>
      <c r="B25" s="107"/>
      <c r="C25" s="107"/>
      <c r="D25" s="81" t="s">
        <v>161</v>
      </c>
      <c r="E25" s="81" t="s">
        <v>1731</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2017-11-17_G-012_BD</v>
      </c>
      <c r="G25" s="85">
        <v>43124</v>
      </c>
      <c r="H25" s="85">
        <v>43125</v>
      </c>
      <c r="I25" s="69">
        <v>3.25</v>
      </c>
      <c r="J25" s="69">
        <v>92</v>
      </c>
      <c r="K25" s="74">
        <f>J25/I25</f>
        <v>28.307692307692307</v>
      </c>
      <c r="L25" s="107"/>
      <c r="M25" s="81" t="str">
        <f>IF(AND(NOT(OR(G25="",G25="Ø")),H25=""),"In Progress",IF(AND(NOT(OR(H25="Ø",H25="")),NOT(OR(G25="Ø",G25=""))),"Completed",IF(AND(NOT(A24=""),NOT(OR(D25="",D25="???")),G25=""),"Waiting",IF(D25="???","Waiting",""))))</f>
        <v>Completed</v>
      </c>
      <c r="N25" s="107"/>
      <c r="O25" s="107"/>
      <c r="P25" s="4"/>
      <c r="Q25" s="111"/>
      <c r="R25" s="107"/>
    </row>
    <row r="26" spans="1:18">
      <c r="A26" s="112" t="s">
        <v>3234</v>
      </c>
      <c r="B26" s="109" t="s">
        <v>3235</v>
      </c>
      <c r="C26" s="107"/>
      <c r="D26" s="81" t="s">
        <v>23</v>
      </c>
      <c r="E26" s="81"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2017-11-17_G-013_CA</v>
      </c>
      <c r="G26" s="85">
        <v>43104</v>
      </c>
      <c r="H26" s="85" t="s">
        <v>51</v>
      </c>
      <c r="I26" s="69"/>
      <c r="J26" s="69"/>
      <c r="K26" s="74" t="str">
        <f>IF(AND(NOT(I26=""),NOT(J26=""),NOT(H26="")),I26/J26,"")</f>
        <v/>
      </c>
      <c r="L26" s="107" t="s">
        <v>51</v>
      </c>
      <c r="M26" s="81" t="s">
        <v>2</v>
      </c>
      <c r="N26" s="107" t="s">
        <v>2</v>
      </c>
      <c r="O26" s="107" t="str">
        <f>IF(OR(N26="Untraceable",N26="Incomplete"),"Ignore",IF(N26="Completed","Waiting",IF(OR(N26="Waiting",N26="In Progress",N26="Review",N26="Other"),"HOLD","")))</f>
        <v>Ignore</v>
      </c>
      <c r="P26" s="4" t="s">
        <v>3236</v>
      </c>
      <c r="Q26" s="111" t="str">
        <f>IF(OR(N26="Untraceable",N26="Incomplete"),"No",IF(N26="Completed","In Progress",""))</f>
        <v>No</v>
      </c>
      <c r="R26" s="107"/>
    </row>
    <row r="27" spans="1:18">
      <c r="A27" s="107"/>
      <c r="B27" s="107"/>
      <c r="C27" s="107"/>
      <c r="D27" s="81" t="str">
        <f>IF(AND(NOT(A26=""),NOT(M26="Untraceable")),"???","")</f>
        <v>???</v>
      </c>
      <c r="E27" s="81"/>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5"/>
      <c r="H27" s="85"/>
      <c r="I27" s="69" t="str">
        <f>IF(H27="Ø","Ø",IF(NOT(OR(H27="Ø",H27="")),"Enter Tracing Time",""))</f>
        <v/>
      </c>
      <c r="J27" s="69"/>
      <c r="K27" s="74" t="str">
        <f>IF(AND(NOT(I27=""),NOT(J27=""),NOT(H27="")),I27/J27,"")</f>
        <v/>
      </c>
      <c r="L27" s="107"/>
      <c r="M27" s="81"/>
      <c r="N27" s="107"/>
      <c r="O27" s="107"/>
      <c r="P27" s="4"/>
      <c r="Q27" s="111"/>
      <c r="R27" s="107"/>
    </row>
    <row r="28" spans="1:18">
      <c r="A28" s="112" t="s">
        <v>3237</v>
      </c>
      <c r="B28" s="109" t="s">
        <v>3238</v>
      </c>
      <c r="C28" s="107" t="s">
        <v>1167</v>
      </c>
      <c r="D28" s="81" t="s">
        <v>23</v>
      </c>
      <c r="E28" s="81"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2017-11-17_R-001_CA</v>
      </c>
      <c r="G28" s="85">
        <v>43102</v>
      </c>
      <c r="H28" s="85">
        <v>43102</v>
      </c>
      <c r="I28" s="69">
        <v>0.5</v>
      </c>
      <c r="J28" s="69">
        <v>11</v>
      </c>
      <c r="K28" s="74">
        <f>J28/I28</f>
        <v>22</v>
      </c>
      <c r="L28" s="106">
        <v>43130</v>
      </c>
      <c r="M28" s="81" t="str">
        <f>IF(AND(NOT(OR(G28="",G28="Ø")),H28=""),"In Progress",IF(AND(NOT(OR(H28="Ø",H28="")),NOT(OR(G28="Ø",G28=""))),"Completed",IF(AND(NOT(A28=""),NOT(OR(D28="",D28="???")),G28=""),"Waiting",IF(D28="???","Waiting",""))))</f>
        <v>Completed</v>
      </c>
      <c r="N28" s="107"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7" t="s">
        <v>0</v>
      </c>
      <c r="P28" s="4" t="s">
        <v>3239</v>
      </c>
      <c r="Q28" s="111" t="s">
        <v>25</v>
      </c>
      <c r="R28" s="107" t="s">
        <v>3240</v>
      </c>
    </row>
    <row r="29" spans="1:18">
      <c r="A29" s="107"/>
      <c r="B29" s="107"/>
      <c r="C29" s="107"/>
      <c r="D29" s="81" t="s">
        <v>161</v>
      </c>
      <c r="E29" s="81" t="s">
        <v>1731</v>
      </c>
      <c r="F29" s="7" t="s">
        <v>3241</v>
      </c>
      <c r="G29" s="85">
        <v>43130</v>
      </c>
      <c r="H29" s="85">
        <v>43130</v>
      </c>
      <c r="I29" s="69">
        <v>0.25</v>
      </c>
      <c r="J29" s="69">
        <v>11</v>
      </c>
      <c r="K29" s="74">
        <f>J29/I29</f>
        <v>44</v>
      </c>
      <c r="L29" s="107"/>
      <c r="M29" s="81" t="str">
        <f>IF(AND(NOT(OR(G29="",G29="Ø")),H29=""),"In Progress",IF(AND(NOT(OR(H29="Ø",H29="")),NOT(OR(G29="Ø",G29=""))),"Completed",IF(AND(NOT(A28=""),NOT(OR(D29="",D29="???")),G29=""),"Waiting",IF(D29="???","Waiting",""))))</f>
        <v>Completed</v>
      </c>
      <c r="N29" s="107"/>
      <c r="O29" s="107"/>
      <c r="P29" s="4"/>
      <c r="Q29" s="111"/>
      <c r="R29" s="107"/>
    </row>
    <row r="30" spans="1:18">
      <c r="A30" s="112" t="s">
        <v>3242</v>
      </c>
      <c r="B30" s="109" t="s">
        <v>3243</v>
      </c>
      <c r="C30" s="107" t="s">
        <v>2417</v>
      </c>
      <c r="D30" s="81" t="s">
        <v>23</v>
      </c>
      <c r="E30" s="81"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2017-11-17_G-014_CA</v>
      </c>
      <c r="G30" s="85">
        <v>43104</v>
      </c>
      <c r="H30" s="85">
        <v>43108</v>
      </c>
      <c r="I30" s="69"/>
      <c r="J30" s="69">
        <v>93</v>
      </c>
      <c r="K30" s="74" t="str">
        <f>IF(AND(NOT(I30=""),NOT(J30=""),NOT(H30="")),I30/J30,"")</f>
        <v/>
      </c>
      <c r="L30" s="106">
        <v>43125</v>
      </c>
      <c r="M30" s="81" t="str">
        <f>IF(AND(NOT(OR(G30="",G30="Ø")),H30=""),"In Progress",IF(AND(NOT(OR(H30="Ø",H30="")),NOT(OR(G30="Ø",G30=""))),"Completed",IF(AND(NOT(A30=""),NOT(OR(D30="",D30="???")),G30=""),"Waiting",IF(D30="???","Waiting",""))))</f>
        <v>Completed</v>
      </c>
      <c r="N30" s="107"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07" t="s">
        <v>0</v>
      </c>
      <c r="P30" s="4"/>
      <c r="Q30" s="111" t="s">
        <v>25</v>
      </c>
      <c r="R30" s="107" t="s">
        <v>3244</v>
      </c>
    </row>
    <row r="31" spans="1:18">
      <c r="A31" s="107"/>
      <c r="B31" s="107"/>
      <c r="C31" s="107"/>
      <c r="D31" s="81" t="s">
        <v>161</v>
      </c>
      <c r="E31" s="81" t="s">
        <v>1731</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2017-11-17_G-014_BD</v>
      </c>
      <c r="G31" s="85">
        <v>43118</v>
      </c>
      <c r="H31" s="85">
        <v>43119</v>
      </c>
      <c r="I31" s="75">
        <v>4.5</v>
      </c>
      <c r="J31" s="69">
        <v>85</v>
      </c>
      <c r="K31" s="74">
        <f>J31/I31</f>
        <v>18.888888888888889</v>
      </c>
      <c r="L31" s="107"/>
      <c r="M31" s="81" t="str">
        <f>IF(AND(NOT(OR(G31="",G31="Ø")),H31=""),"In Progress",IF(AND(NOT(OR(H31="Ø",H31="")),NOT(OR(G31="Ø",G31=""))),"Completed",IF(AND(NOT(A30=""),NOT(OR(D31="",D31="???")),G31=""),"Waiting",IF(D31="???","Waiting",""))))</f>
        <v>Completed</v>
      </c>
      <c r="N31" s="107"/>
      <c r="O31" s="107"/>
      <c r="P31" s="4" t="s">
        <v>3227</v>
      </c>
      <c r="Q31" s="111"/>
      <c r="R31" s="107"/>
    </row>
    <row r="32" spans="1:18">
      <c r="A32" s="112" t="s">
        <v>3245</v>
      </c>
      <c r="B32" s="109" t="s">
        <v>3246</v>
      </c>
      <c r="C32" s="107"/>
      <c r="D32" s="81" t="s">
        <v>187</v>
      </c>
      <c r="E32" s="81"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2017-11-17_G-015_MW</v>
      </c>
      <c r="G32" s="85">
        <v>42752</v>
      </c>
      <c r="H32" s="85">
        <v>42754</v>
      </c>
      <c r="I32" s="69"/>
      <c r="J32" s="69"/>
      <c r="K32" s="74" t="str">
        <f>IF(AND(NOT(I32=""),NOT(J32=""),NOT(H32="")),I32/J32,"")</f>
        <v/>
      </c>
      <c r="L32" s="106">
        <v>43138</v>
      </c>
      <c r="M32" s="81" t="str">
        <f>IF(AND(NOT(OR(G32="",G32="Ø")),H32=""),"In Progress",IF(AND(NOT(OR(H32="Ø",H32="")),NOT(OR(G32="Ø",G32=""))),"Completed",IF(AND(NOT(A32=""),NOT(OR(D32="",D32="???")),G32=""),"Waiting",IF(D32="???","Waiting",""))))</f>
        <v>Completed</v>
      </c>
      <c r="N32" s="107"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07" t="s">
        <v>0</v>
      </c>
      <c r="P32" s="4"/>
      <c r="Q32" s="111" t="s">
        <v>25</v>
      </c>
      <c r="R32" s="107" t="s">
        <v>3247</v>
      </c>
    </row>
    <row r="33" spans="1:18">
      <c r="A33" s="107"/>
      <c r="B33" s="107"/>
      <c r="C33" s="107"/>
      <c r="D33" s="81" t="s">
        <v>113</v>
      </c>
      <c r="E33" s="81" t="s">
        <v>1731</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2017-11-17_G-015_DR</v>
      </c>
      <c r="G33" s="85">
        <v>43123</v>
      </c>
      <c r="H33" s="85">
        <v>43126</v>
      </c>
      <c r="I33" s="69"/>
      <c r="J33" s="69"/>
      <c r="K33" s="74" t="str">
        <f>IF(AND(NOT(I33=""),NOT(J33=""),NOT(H33="")),I33/J33,"")</f>
        <v/>
      </c>
      <c r="L33" s="107"/>
      <c r="M33" s="81" t="str">
        <f>IF(AND(NOT(OR(G33="",G33="Ø")),H33=""),"In Progress",IF(AND(NOT(OR(H33="Ø",H33="")),NOT(OR(G33="Ø",G33=""))),"Completed",IF(AND(NOT(A32=""),NOT(OR(D33="",D33="???")),G33=""),"Waiting",IF(D33="???","Waiting",""))))</f>
        <v>Completed</v>
      </c>
      <c r="N33" s="107"/>
      <c r="O33" s="107"/>
      <c r="P33" s="4"/>
      <c r="Q33" s="111"/>
      <c r="R33" s="107"/>
    </row>
    <row r="34" spans="1:18">
      <c r="A34" s="112" t="s">
        <v>3248</v>
      </c>
      <c r="B34" s="109" t="s">
        <v>3249</v>
      </c>
      <c r="C34" s="107" t="s">
        <v>2417</v>
      </c>
      <c r="D34" s="81" t="s">
        <v>23</v>
      </c>
      <c r="E34" s="81"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2017-11-17_G-016_CA</v>
      </c>
      <c r="G34" s="85">
        <v>43108</v>
      </c>
      <c r="H34" s="85">
        <v>43109</v>
      </c>
      <c r="I34" s="69">
        <v>6</v>
      </c>
      <c r="J34" s="69"/>
      <c r="K34" s="74" t="str">
        <f>IF(AND(NOT(I34=""),NOT(J34=""),NOT(H34="")),I34/J34,"")</f>
        <v/>
      </c>
      <c r="L34" s="106">
        <v>43129</v>
      </c>
      <c r="M34" s="81" t="str">
        <f>IF(AND(NOT(OR(G34="",G34="Ø")),H34=""),"In Progress",IF(AND(NOT(OR(H34="Ø",H34="")),NOT(OR(G34="Ø",G34=""))),"Completed",IF(AND(NOT(A34=""),NOT(OR(D34="",D34="???")),G34=""),"Waiting",IF(D34="???","Waiting",""))))</f>
        <v>Completed</v>
      </c>
      <c r="N34" s="107"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7" t="s">
        <v>0</v>
      </c>
      <c r="P34" s="4"/>
      <c r="Q34" s="111" t="s">
        <v>25</v>
      </c>
      <c r="R34" s="107" t="s">
        <v>3250</v>
      </c>
    </row>
    <row r="35" spans="1:18">
      <c r="A35" s="107"/>
      <c r="B35" s="107"/>
      <c r="C35" s="107"/>
      <c r="D35" s="81" t="s">
        <v>113</v>
      </c>
      <c r="E35" s="81" t="s">
        <v>1731</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2017-11-17_G-016_DR</v>
      </c>
      <c r="G35" s="85">
        <v>43126</v>
      </c>
      <c r="H35" s="85">
        <v>43129</v>
      </c>
      <c r="I35" s="69"/>
      <c r="J35" s="69"/>
      <c r="K35" s="74" t="str">
        <f>IF(AND(NOT(I35=""),NOT(J35=""),NOT(H35="")),I35/J35,"")</f>
        <v/>
      </c>
      <c r="L35" s="107"/>
      <c r="M35" s="81" t="str">
        <f>IF(AND(NOT(OR(G35="",G35="Ø")),H35=""),"In Progress",IF(AND(NOT(OR(H35="Ø",H35="")),NOT(OR(G35="Ø",G35=""))),"Completed",IF(AND(NOT(A34=""),NOT(OR(D35="",D35="???")),G35=""),"Waiting",IF(D35="???","Waiting",""))))</f>
        <v>Completed</v>
      </c>
      <c r="N35" s="107"/>
      <c r="O35" s="107"/>
      <c r="P35" s="4"/>
      <c r="Q35" s="111"/>
      <c r="R35" s="107"/>
    </row>
    <row r="36" spans="1:18">
      <c r="A36" s="112" t="s">
        <v>3251</v>
      </c>
      <c r="B36" s="109" t="s">
        <v>3252</v>
      </c>
      <c r="C36" s="107"/>
      <c r="D36" s="81" t="s">
        <v>23</v>
      </c>
      <c r="E36" s="81"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2017-11-17_G-017_CA</v>
      </c>
      <c r="G36" s="85">
        <v>43110</v>
      </c>
      <c r="H36" s="85">
        <v>43110</v>
      </c>
      <c r="I36" s="69">
        <v>3</v>
      </c>
      <c r="J36" s="69">
        <v>40</v>
      </c>
      <c r="K36" s="74">
        <f>J36/I36</f>
        <v>13.333333333333334</v>
      </c>
      <c r="L36" s="106">
        <v>43129</v>
      </c>
      <c r="M36" s="81" t="str">
        <f>IF(AND(NOT(OR(G36="",G36="Ø")),H36=""),"In Progress",IF(AND(NOT(OR(H36="Ø",H36="")),NOT(OR(G36="Ø",G36=""))),"Completed",IF(AND(NOT(A36=""),NOT(OR(D36="",D36="???")),G36=""),"Waiting",IF(D36="???","Waiting",""))))</f>
        <v>Completed</v>
      </c>
      <c r="N36" s="107"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07" t="s">
        <v>0</v>
      </c>
      <c r="P36" s="4"/>
      <c r="Q36" s="111" t="s">
        <v>25</v>
      </c>
      <c r="R36" s="107" t="s">
        <v>3253</v>
      </c>
    </row>
    <row r="37" spans="1:18">
      <c r="A37" s="107"/>
      <c r="B37" s="107"/>
      <c r="C37" s="107"/>
      <c r="D37" s="81" t="s">
        <v>161</v>
      </c>
      <c r="E37" s="81" t="s">
        <v>1731</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2017-11-17_G-017_BD</v>
      </c>
      <c r="G37" s="85">
        <v>43129</v>
      </c>
      <c r="H37" s="85">
        <v>43129</v>
      </c>
      <c r="I37" s="69">
        <v>1</v>
      </c>
      <c r="J37" s="69">
        <v>37</v>
      </c>
      <c r="K37" s="74">
        <f>J37/I37</f>
        <v>37</v>
      </c>
      <c r="L37" s="107"/>
      <c r="M37" s="81" t="str">
        <f>IF(AND(NOT(OR(G37="",G37="Ø")),H37=""),"In Progress",IF(AND(NOT(OR(H37="Ø",H37="")),NOT(OR(G37="Ø",G37=""))),"Completed",IF(AND(NOT(A36=""),NOT(OR(D37="",D37="???")),G37=""),"Waiting",IF(D37="???","Waiting",""))))</f>
        <v>Completed</v>
      </c>
      <c r="N37" s="107"/>
      <c r="O37" s="107"/>
      <c r="P37" s="4"/>
      <c r="Q37" s="111"/>
      <c r="R37" s="107"/>
    </row>
    <row r="38" spans="1:18">
      <c r="A38" s="112" t="s">
        <v>3254</v>
      </c>
      <c r="B38" s="109" t="s">
        <v>3255</v>
      </c>
      <c r="C38" s="107"/>
      <c r="D38" s="81" t="s">
        <v>2404</v>
      </c>
      <c r="E38" s="81"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2017-11-17_G-018_MH</v>
      </c>
      <c r="G38" s="85">
        <v>43110</v>
      </c>
      <c r="H38" s="85" t="s">
        <v>51</v>
      </c>
      <c r="I38" s="69"/>
      <c r="J38" s="69"/>
      <c r="K38" s="74" t="str">
        <f>IF(AND(NOT(I38=""),NOT(J38=""),NOT(H38="")),I38/J38,"")</f>
        <v/>
      </c>
      <c r="L38" s="107" t="s">
        <v>51</v>
      </c>
      <c r="M38" s="81" t="s">
        <v>2</v>
      </c>
      <c r="N38" s="107" t="s">
        <v>2</v>
      </c>
      <c r="O38" s="107" t="str">
        <f>IF(OR(N38="Untraceable",N38="Incomplete"),"Ignore",IF(N38="Completed","Waiting",IF(OR(N38="Waiting",N38="In Progress",N38="Review",N38="Other"),"HOLD","")))</f>
        <v>Ignore</v>
      </c>
      <c r="P38" s="4" t="s">
        <v>3256</v>
      </c>
      <c r="Q38" s="111" t="str">
        <f>IF(OR(N38="Untraceable",N38="Incomplete"),"No",IF(N38="Completed","In Progress",""))</f>
        <v>No</v>
      </c>
      <c r="R38" s="107"/>
    </row>
    <row r="39" spans="1:18">
      <c r="A39" s="107"/>
      <c r="B39" s="107"/>
      <c r="C39" s="107"/>
      <c r="D39" s="81"/>
      <c r="E39" s="81"/>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5"/>
      <c r="H39" s="85"/>
      <c r="I39" s="69" t="str">
        <f>IF(H39="Ø","Ø",IF(NOT(OR(H39="Ø",H39="")),"Enter Tracing Time",""))</f>
        <v/>
      </c>
      <c r="J39" s="69"/>
      <c r="K39" s="74" t="str">
        <f>IF(AND(NOT(I39=""),NOT(J39=""),NOT(H39="")),I39/J39,"")</f>
        <v/>
      </c>
      <c r="L39" s="107"/>
      <c r="M39" s="81"/>
      <c r="N39" s="107"/>
      <c r="O39" s="107"/>
      <c r="P39" s="4"/>
      <c r="Q39" s="111"/>
      <c r="R39" s="107"/>
    </row>
    <row r="40" spans="1:18">
      <c r="A40" s="112" t="s">
        <v>3257</v>
      </c>
      <c r="B40" s="109" t="s">
        <v>3258</v>
      </c>
      <c r="C40" s="107"/>
      <c r="D40" s="81" t="s">
        <v>2404</v>
      </c>
      <c r="E40" s="81"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2017-11-17_G-019_MH</v>
      </c>
      <c r="G40" s="85">
        <v>43110</v>
      </c>
      <c r="H40" s="85">
        <v>43110</v>
      </c>
      <c r="I40" s="69">
        <v>2</v>
      </c>
      <c r="J40" s="69">
        <v>20</v>
      </c>
      <c r="K40" s="74">
        <f>J40/I40</f>
        <v>10</v>
      </c>
      <c r="L40" s="106">
        <v>43119</v>
      </c>
      <c r="M40" s="81" t="str">
        <f>IF(AND(NOT(OR(G40="",G40="Ø")),H40=""),"In Progress",IF(AND(NOT(OR(H40="Ø",H40="")),NOT(OR(G40="Ø",G40=""))),"Completed",IF(AND(NOT(A40=""),NOT(OR(D40="",D40="???")),G40=""),"Waiting",IF(D40="???","Waiting",""))))</f>
        <v>Completed</v>
      </c>
      <c r="N40" s="107"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07" t="s">
        <v>0</v>
      </c>
      <c r="P40" s="4"/>
      <c r="Q40" s="111" t="s">
        <v>25</v>
      </c>
      <c r="R40" s="107" t="s">
        <v>3259</v>
      </c>
    </row>
    <row r="41" spans="1:18">
      <c r="A41" s="107"/>
      <c r="B41" s="107"/>
      <c r="C41" s="107"/>
      <c r="D41" s="81" t="s">
        <v>161</v>
      </c>
      <c r="E41" s="81" t="s">
        <v>1731</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2017-11-17_G-019_BD</v>
      </c>
      <c r="G41" s="85">
        <v>43119</v>
      </c>
      <c r="H41" s="85">
        <v>43119</v>
      </c>
      <c r="I41" s="69">
        <v>0.5</v>
      </c>
      <c r="J41" s="69">
        <v>19</v>
      </c>
      <c r="K41" s="74">
        <f>J41/I41</f>
        <v>38</v>
      </c>
      <c r="L41" s="107"/>
      <c r="M41" s="81" t="str">
        <f>IF(AND(NOT(OR(G41="",G41="Ø")),H41=""),"In Progress",IF(AND(NOT(OR(H41="Ø",H41="")),NOT(OR(G41="Ø",G41=""))),"Completed",IF(AND(NOT(A40=""),NOT(OR(D41="",D41="???")),G41=""),"Waiting",IF(D41="???","Waiting",""))))</f>
        <v>Completed</v>
      </c>
      <c r="N41" s="107"/>
      <c r="O41" s="107"/>
      <c r="P41" s="4"/>
      <c r="Q41" s="111"/>
      <c r="R41" s="107"/>
    </row>
    <row r="42" spans="1:18">
      <c r="A42" s="112" t="s">
        <v>3260</v>
      </c>
      <c r="B42" s="109" t="s">
        <v>3261</v>
      </c>
      <c r="C42" s="107"/>
      <c r="D42" s="81" t="s">
        <v>23</v>
      </c>
      <c r="E42" s="81"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2017-11-17_G-020_CA</v>
      </c>
      <c r="G42" s="85">
        <v>43110</v>
      </c>
      <c r="H42" s="85">
        <v>43112</v>
      </c>
      <c r="I42" s="69"/>
      <c r="J42" s="69">
        <v>111</v>
      </c>
      <c r="K42" s="74" t="str">
        <f>IF(AND(NOT(I42=""),NOT(J42=""),NOT(H42="")),I42/J42,"")</f>
        <v/>
      </c>
      <c r="L42" s="106">
        <v>43125</v>
      </c>
      <c r="M42" s="81" t="str">
        <f>IF(AND(NOT(OR(G42="",G42="Ø")),H42=""),"In Progress",IF(AND(NOT(OR(H42="Ø",H42="")),NOT(OR(G42="Ø",G42=""))),"Completed",IF(AND(NOT(A42=""),NOT(OR(D42="",D42="???")),G42=""),"Waiting",IF(D42="???","Waiting",""))))</f>
        <v>Completed</v>
      </c>
      <c r="N42" s="107"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07" t="s">
        <v>0</v>
      </c>
      <c r="P42" s="4"/>
      <c r="Q42" s="111" t="s">
        <v>25</v>
      </c>
      <c r="R42" s="107" t="s">
        <v>3262</v>
      </c>
    </row>
    <row r="43" spans="1:18">
      <c r="A43" s="107"/>
      <c r="B43" s="107"/>
      <c r="C43" s="107"/>
      <c r="D43" s="81" t="s">
        <v>161</v>
      </c>
      <c r="E43" s="81" t="s">
        <v>1731</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2017-11-17_G-020_BD</v>
      </c>
      <c r="G43" s="85">
        <v>43123</v>
      </c>
      <c r="H43" s="85">
        <v>43124</v>
      </c>
      <c r="I43" s="69">
        <v>3.5</v>
      </c>
      <c r="J43" s="69">
        <v>113</v>
      </c>
      <c r="K43" s="74">
        <f>J43/I43</f>
        <v>32.285714285714285</v>
      </c>
      <c r="L43" s="107"/>
      <c r="M43" s="81" t="str">
        <f>IF(AND(NOT(OR(G43="",G43="Ø")),H43=""),"In Progress",IF(AND(NOT(OR(H43="Ø",H43="")),NOT(OR(G43="Ø",G43=""))),"Completed",IF(AND(NOT(A42=""),NOT(OR(D43="",D43="???")),G43=""),"Waiting",IF(D43="???","Waiting",""))))</f>
        <v>Completed</v>
      </c>
      <c r="N43" s="107"/>
      <c r="O43" s="107"/>
      <c r="P43" s="4" t="s">
        <v>3263</v>
      </c>
      <c r="Q43" s="111"/>
      <c r="R43" s="107"/>
    </row>
    <row r="44" spans="1:18">
      <c r="A44" s="112" t="s">
        <v>3264</v>
      </c>
      <c r="B44" s="109" t="s">
        <v>3265</v>
      </c>
      <c r="C44" s="107"/>
      <c r="D44" s="81" t="s">
        <v>32</v>
      </c>
      <c r="E44" s="81"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2017-11-17_G-021_AZ</v>
      </c>
      <c r="G44" s="85">
        <v>43111</v>
      </c>
      <c r="H44" s="85" t="s">
        <v>51</v>
      </c>
      <c r="I44" s="69"/>
      <c r="J44" s="69"/>
      <c r="K44" s="74" t="str">
        <f>IF(AND(NOT(I44=""),NOT(J44=""),NOT(H44="")),I44/J44,"")</f>
        <v/>
      </c>
      <c r="L44" s="107" t="s">
        <v>51</v>
      </c>
      <c r="M44" s="81" t="s">
        <v>1</v>
      </c>
      <c r="N44" s="107"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Untraceable</v>
      </c>
      <c r="O44" s="107" t="str">
        <f>IF(OR(N44="Untraceable",N44="Incomplete"),"Ignore",IF(N44="Completed","Waiting",IF(OR(N44="Waiting",N44="In Progress",N44="Review",N44="Other"),"HOLD","")))</f>
        <v>Ignore</v>
      </c>
      <c r="P44" s="4" t="s">
        <v>3266</v>
      </c>
      <c r="Q44" s="111" t="str">
        <f>IF(OR(N44="Untraceable",N44="Incomplete"),"No",IF(N44="Completed","In Progress",""))</f>
        <v>No</v>
      </c>
      <c r="R44" s="107"/>
    </row>
    <row r="45" spans="1:18">
      <c r="A45" s="107"/>
      <c r="B45" s="107"/>
      <c r="C45" s="107"/>
      <c r="D45" s="81" t="str">
        <f>IF(AND(NOT(A44=""),NOT(M44="Untraceable")),"???","")</f>
        <v/>
      </c>
      <c r="E45" s="81"/>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5"/>
      <c r="H45" s="85"/>
      <c r="I45" s="69" t="str">
        <f>IF(H45="Ø","Ø",IF(NOT(OR(H45="Ø",H45="")),"Enter Tracing Time",""))</f>
        <v/>
      </c>
      <c r="J45" s="69"/>
      <c r="K45" s="74" t="str">
        <f>IF(AND(NOT(I45=""),NOT(J45=""),NOT(H45="")),I45/J45,"")</f>
        <v/>
      </c>
      <c r="L45" s="107"/>
      <c r="M45" s="81" t="str">
        <f>IF(AND(NOT(OR(G45="",G45="Ø")),H45=""),"In Progress",IF(AND(NOT(OR(H45="Ø",H45="")),NOT(OR(G45="Ø",G45=""))),"Completed",IF(AND(NOT(A44=""),NOT(OR(D45="",D45="???")),G45=""),"Waiting",IF(D45="???","Waiting",""))))</f>
        <v/>
      </c>
      <c r="N45" s="107"/>
      <c r="O45" s="107"/>
      <c r="P45" s="4"/>
      <c r="Q45" s="111"/>
      <c r="R45" s="107"/>
    </row>
    <row r="46" spans="1:18">
      <c r="A46" s="112" t="s">
        <v>3267</v>
      </c>
      <c r="B46" s="109" t="s">
        <v>3268</v>
      </c>
      <c r="C46" s="107"/>
      <c r="D46" s="81" t="s">
        <v>32</v>
      </c>
      <c r="E46" s="81"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2017-11-17_G-022_AZ</v>
      </c>
      <c r="G46" s="85">
        <v>43111</v>
      </c>
      <c r="H46" s="85">
        <v>43111</v>
      </c>
      <c r="I46" s="69">
        <v>2.5</v>
      </c>
      <c r="J46" s="69">
        <v>42</v>
      </c>
      <c r="K46" s="74">
        <f t="shared" ref="K46:K54" si="1">J46/I46</f>
        <v>16.8</v>
      </c>
      <c r="L46" s="106">
        <v>43119</v>
      </c>
      <c r="M46" s="81" t="str">
        <f>IF(AND(NOT(OR(G46="",G46="Ø")),H46=""),"In Progress",IF(AND(NOT(OR(H46="Ø",H46="")),NOT(OR(G46="Ø",G46=""))),"Completed",IF(AND(NOT(A46=""),NOT(OR(D46="",D46="???")),G46=""),"Waiting",IF(D46="???","Waiting",""))))</f>
        <v>Completed</v>
      </c>
      <c r="N46" s="107"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07" t="s">
        <v>0</v>
      </c>
      <c r="P46" s="4"/>
      <c r="Q46" s="111" t="s">
        <v>25</v>
      </c>
      <c r="R46" s="107" t="s">
        <v>3269</v>
      </c>
    </row>
    <row r="47" spans="1:18">
      <c r="A47" s="107"/>
      <c r="B47" s="107"/>
      <c r="C47" s="107"/>
      <c r="D47" s="81" t="s">
        <v>161</v>
      </c>
      <c r="E47" s="81" t="s">
        <v>1731</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2017-11-17_G-022_BD</v>
      </c>
      <c r="G47" s="85">
        <v>43119</v>
      </c>
      <c r="H47" s="85">
        <v>43119</v>
      </c>
      <c r="I47" s="69">
        <v>1.25</v>
      </c>
      <c r="J47" s="69">
        <v>41</v>
      </c>
      <c r="K47" s="74">
        <f t="shared" si="1"/>
        <v>32.799999999999997</v>
      </c>
      <c r="L47" s="107"/>
      <c r="M47" s="81" t="str">
        <f>IF(AND(NOT(OR(G47="",G47="Ø")),H47=""),"In Progress",IF(AND(NOT(OR(H47="Ø",H47="")),NOT(OR(G47="Ø",G47=""))),"Completed",IF(AND(NOT(A46=""),NOT(OR(D47="",D47="???")),G47=""),"Waiting",IF(D47="???","Waiting",""))))</f>
        <v>Completed</v>
      </c>
      <c r="N47" s="107"/>
      <c r="O47" s="107"/>
      <c r="P47" s="4"/>
      <c r="Q47" s="111"/>
      <c r="R47" s="107"/>
    </row>
    <row r="48" spans="1:18">
      <c r="A48" s="112" t="s">
        <v>3270</v>
      </c>
      <c r="B48" s="109" t="s">
        <v>3271</v>
      </c>
      <c r="C48" s="107"/>
      <c r="D48" s="81" t="s">
        <v>2404</v>
      </c>
      <c r="E48" s="81"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2017-11-17_G-023_MH</v>
      </c>
      <c r="G48" s="85">
        <v>43111</v>
      </c>
      <c r="H48" s="85">
        <v>43111</v>
      </c>
      <c r="I48" s="69">
        <v>2.5</v>
      </c>
      <c r="J48" s="69">
        <v>35</v>
      </c>
      <c r="K48" s="74">
        <f t="shared" si="1"/>
        <v>14</v>
      </c>
      <c r="L48" s="106">
        <v>43143</v>
      </c>
      <c r="M48" s="81" t="str">
        <f>IF(AND(NOT(OR(G48="",G48="Ø")),H48=""),"In Progress",IF(AND(NOT(OR(H48="Ø",H48="")),NOT(OR(G48="Ø",G48=""))),"Completed",IF(AND(NOT(A48=""),NOT(OR(D48="",D48="???")),G48=""),"Waiting",IF(D48="???","Waiting",""))))</f>
        <v>Completed</v>
      </c>
      <c r="N48" s="107"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07" t="s">
        <v>0</v>
      </c>
      <c r="P48" s="4"/>
      <c r="Q48" s="111" t="s">
        <v>25</v>
      </c>
      <c r="R48" s="107" t="s">
        <v>3272</v>
      </c>
    </row>
    <row r="49" spans="1:18">
      <c r="A49" s="107"/>
      <c r="B49" s="107"/>
      <c r="C49" s="107"/>
      <c r="D49" s="81" t="s">
        <v>32</v>
      </c>
      <c r="E49" s="81" t="s">
        <v>1731</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2017-11-17_G-023_AZ</v>
      </c>
      <c r="G49" s="85">
        <v>43118</v>
      </c>
      <c r="H49" s="85">
        <v>43118</v>
      </c>
      <c r="I49" s="69">
        <v>1</v>
      </c>
      <c r="J49" s="69"/>
      <c r="K49" s="74">
        <f t="shared" si="1"/>
        <v>0</v>
      </c>
      <c r="L49" s="107"/>
      <c r="M49" s="81" t="str">
        <f>IF(AND(NOT(OR(G49="",G49="Ø")),H49=""),"In Progress",IF(AND(NOT(OR(H49="Ø",H49="")),NOT(OR(G49="Ø",G49=""))),"Completed",IF(AND(NOT(A48=""),NOT(OR(D49="",D49="???")),G49=""),"Waiting",IF(D49="???","Waiting",""))))</f>
        <v>Completed</v>
      </c>
      <c r="N49" s="107"/>
      <c r="O49" s="107"/>
      <c r="P49" s="4"/>
      <c r="Q49" s="111"/>
      <c r="R49" s="107"/>
    </row>
    <row r="50" spans="1:18">
      <c r="A50" s="112" t="s">
        <v>3273</v>
      </c>
      <c r="B50" s="109" t="s">
        <v>3274</v>
      </c>
      <c r="C50" s="107"/>
      <c r="D50" s="81" t="s">
        <v>2404</v>
      </c>
      <c r="E50" s="81"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2017-11-17_G-024_MH</v>
      </c>
      <c r="G50" s="85">
        <v>43111</v>
      </c>
      <c r="H50" s="85">
        <v>43116</v>
      </c>
      <c r="I50" s="69">
        <v>7.5</v>
      </c>
      <c r="J50" s="69"/>
      <c r="K50" s="74">
        <f t="shared" si="1"/>
        <v>0</v>
      </c>
      <c r="L50" s="106">
        <v>43143</v>
      </c>
      <c r="M50" s="81" t="str">
        <f>IF(AND(NOT(OR(G50="",G50="Ø")),H50=""),"In Progress",IF(AND(NOT(OR(H50="Ø",H50="")),NOT(OR(G50="Ø",G50=""))),"Completed",IF(AND(NOT(A50=""),NOT(OR(D50="",D50="???")),G50=""),"Waiting",IF(D50="???","Waiting",""))))</f>
        <v>Completed</v>
      </c>
      <c r="N50" s="107"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07" t="s">
        <v>0</v>
      </c>
      <c r="P50" s="4"/>
      <c r="Q50" s="111" t="s">
        <v>25</v>
      </c>
      <c r="R50" s="107" t="s">
        <v>3275</v>
      </c>
    </row>
    <row r="51" spans="1:18">
      <c r="A51" s="107"/>
      <c r="B51" s="107"/>
      <c r="C51" s="107"/>
      <c r="D51" s="81" t="s">
        <v>32</v>
      </c>
      <c r="E51" s="81" t="s">
        <v>1731</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2017-11-17_G-024_AZ</v>
      </c>
      <c r="G51" s="85">
        <v>43119</v>
      </c>
      <c r="H51" s="85">
        <v>43119</v>
      </c>
      <c r="I51" s="69">
        <v>5</v>
      </c>
      <c r="J51" s="69"/>
      <c r="K51" s="74">
        <f t="shared" si="1"/>
        <v>0</v>
      </c>
      <c r="L51" s="107"/>
      <c r="M51" s="81" t="str">
        <f>IF(AND(NOT(OR(G51="",G51="Ø")),H51=""),"In Progress",IF(AND(NOT(OR(H51="Ø",H51="")),NOT(OR(G51="Ø",G51=""))),"Completed",IF(AND(NOT(A50=""),NOT(OR(D51="",D51="???")),G51=""),"Waiting",IF(D51="???","Waiting",""))))</f>
        <v>Completed</v>
      </c>
      <c r="N51" s="107"/>
      <c r="O51" s="107"/>
      <c r="P51" s="4"/>
      <c r="Q51" s="111"/>
      <c r="R51" s="107"/>
    </row>
    <row r="52" spans="1:18">
      <c r="A52" s="112" t="s">
        <v>3276</v>
      </c>
      <c r="B52" s="109" t="s">
        <v>3277</v>
      </c>
      <c r="C52" s="107"/>
      <c r="D52" s="81" t="s">
        <v>161</v>
      </c>
      <c r="E52" s="81"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2017-11-17_G-025_BD</v>
      </c>
      <c r="G52" s="85">
        <v>43119</v>
      </c>
      <c r="H52" s="85">
        <v>43122</v>
      </c>
      <c r="I52" s="69">
        <v>5.5</v>
      </c>
      <c r="J52" s="69">
        <v>155</v>
      </c>
      <c r="K52" s="74">
        <f t="shared" si="1"/>
        <v>28.181818181818183</v>
      </c>
      <c r="L52" s="106">
        <v>43130</v>
      </c>
      <c r="M52" s="81" t="str">
        <f>IF(AND(NOT(OR(G52="",G52="Ø")),H52=""),"In Progress",IF(AND(NOT(OR(H52="Ø",H52="")),NOT(OR(G52="Ø",G52=""))),"Completed",IF(AND(NOT(A52=""),NOT(OR(D52="",D52="???")),G52=""),"Waiting",IF(D52="???","Waiting",""))))</f>
        <v>Completed</v>
      </c>
      <c r="N52" s="107"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07" t="s">
        <v>0</v>
      </c>
      <c r="P52" s="4" t="s">
        <v>3278</v>
      </c>
      <c r="Q52" s="111" t="s">
        <v>25</v>
      </c>
      <c r="R52" s="107" t="s">
        <v>3279</v>
      </c>
    </row>
    <row r="53" spans="1:18">
      <c r="A53" s="107"/>
      <c r="B53" s="107"/>
      <c r="C53" s="107"/>
      <c r="D53" s="81" t="s">
        <v>27</v>
      </c>
      <c r="E53" s="81" t="s">
        <v>1731</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2017-11-17_G-025_GB</v>
      </c>
      <c r="G53" s="85">
        <v>43129</v>
      </c>
      <c r="H53" s="85">
        <v>43130</v>
      </c>
      <c r="I53" s="69">
        <v>4</v>
      </c>
      <c r="J53" s="69"/>
      <c r="K53" s="74">
        <f t="shared" si="1"/>
        <v>0</v>
      </c>
      <c r="L53" s="107"/>
      <c r="M53" s="81" t="str">
        <f>IF(AND(NOT(OR(G53="",G53="Ø")),H53=""),"In Progress",IF(AND(NOT(OR(H53="Ø",H53="")),NOT(OR(G53="Ø",G53=""))),"Completed",IF(AND(NOT(A52=""),NOT(OR(D53="",D53="???")),G53=""),"Waiting",IF(D53="???","Waiting",""))))</f>
        <v>Completed</v>
      </c>
      <c r="N53" s="107"/>
      <c r="O53" s="107"/>
      <c r="P53" s="4"/>
      <c r="Q53" s="111"/>
      <c r="R53" s="107"/>
    </row>
    <row r="54" spans="1:18">
      <c r="A54" s="112" t="s">
        <v>3280</v>
      </c>
      <c r="B54" s="109" t="s">
        <v>3281</v>
      </c>
      <c r="C54" s="107"/>
      <c r="D54" s="81" t="s">
        <v>2404</v>
      </c>
      <c r="E54" s="81"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2017-11-17_G-026_MH</v>
      </c>
      <c r="G54" s="85">
        <v>43117</v>
      </c>
      <c r="H54" s="85">
        <v>43118</v>
      </c>
      <c r="I54" s="69">
        <v>7</v>
      </c>
      <c r="J54" s="69"/>
      <c r="K54" s="74">
        <f t="shared" si="1"/>
        <v>0</v>
      </c>
      <c r="L54" s="106">
        <v>42764</v>
      </c>
      <c r="M54" s="81" t="str">
        <f>IF(AND(NOT(OR(G54="",G54="Ø")),H54=""),"In Progress",IF(AND(NOT(OR(H54="Ø",H54="")),NOT(OR(G54="Ø",G54=""))),"Completed",IF(AND(NOT(A54=""),NOT(OR(D54="",D54="???")),G54=""),"Waiting",IF(D54="???","Waiting",""))))</f>
        <v>Completed</v>
      </c>
      <c r="N54" s="107"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07" t="s">
        <v>0</v>
      </c>
      <c r="P54" s="4"/>
      <c r="Q54" s="111" t="s">
        <v>25</v>
      </c>
      <c r="R54" s="107" t="s">
        <v>3282</v>
      </c>
    </row>
    <row r="55" spans="1:18">
      <c r="A55" s="107"/>
      <c r="B55" s="107"/>
      <c r="C55" s="107"/>
      <c r="D55" s="81" t="s">
        <v>23</v>
      </c>
      <c r="E55" s="81" t="s">
        <v>1731</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2017-11-17_G-026_CA</v>
      </c>
      <c r="G55" s="85">
        <v>43119</v>
      </c>
      <c r="H55" s="85">
        <v>43123</v>
      </c>
      <c r="I55" s="69"/>
      <c r="J55" s="69"/>
      <c r="K55" s="74" t="str">
        <f>IF(AND(NOT(I55=""),NOT(J55=""),NOT(H55="")),I55/J55,"")</f>
        <v/>
      </c>
      <c r="L55" s="107"/>
      <c r="M55" s="81" t="str">
        <f>IF(AND(NOT(OR(G55="",G55="Ø")),H55=""),"In Progress",IF(AND(NOT(OR(H55="Ø",H55="")),NOT(OR(G55="Ø",G55=""))),"Completed",IF(AND(NOT(A54=""),NOT(OR(D55="",D55="???")),G55=""),"Waiting",IF(D55="???","Waiting",""))))</f>
        <v>Completed</v>
      </c>
      <c r="N55" s="107"/>
      <c r="O55" s="107"/>
      <c r="P55" s="4"/>
      <c r="Q55" s="111"/>
      <c r="R55" s="107"/>
    </row>
    <row r="56" spans="1:18">
      <c r="A56" s="112" t="s">
        <v>3283</v>
      </c>
      <c r="B56" s="109" t="s">
        <v>3284</v>
      </c>
      <c r="C56" s="107" t="s">
        <v>3285</v>
      </c>
      <c r="D56" s="81" t="s">
        <v>27</v>
      </c>
      <c r="E56" s="81" t="s">
        <v>24</v>
      </c>
      <c r="F56" s="7" t="s">
        <v>3286</v>
      </c>
      <c r="G56" s="85">
        <v>43117</v>
      </c>
      <c r="H56" s="85">
        <v>43117</v>
      </c>
      <c r="I56" s="69">
        <v>2</v>
      </c>
      <c r="J56" s="69">
        <v>26</v>
      </c>
      <c r="K56" s="74">
        <f>J56/I56</f>
        <v>13</v>
      </c>
      <c r="L56" s="106">
        <v>43132</v>
      </c>
      <c r="M56" s="81" t="str">
        <f>IF(AND(NOT(OR(G56="",G56="Ø")),H56=""),"In Progress",IF(AND(NOT(OR(H56="Ø",H56="")),NOT(OR(G56="Ø",G56=""))),"Completed",IF(AND(NOT(#REF!=""),NOT(OR(D56="",D56="???")),G56=""),"Waiting",IF(D56="???","Waiting",""))))</f>
        <v>Completed</v>
      </c>
      <c r="N56" s="107"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07" t="s">
        <v>0</v>
      </c>
      <c r="P56" s="4" t="s">
        <v>3287</v>
      </c>
      <c r="Q56" s="111" t="s">
        <v>25</v>
      </c>
      <c r="R56" s="107" t="s">
        <v>3288</v>
      </c>
    </row>
    <row r="57" spans="1:18">
      <c r="A57" s="107"/>
      <c r="B57" s="107"/>
      <c r="C57" s="107"/>
      <c r="D57" s="81" t="s">
        <v>161</v>
      </c>
      <c r="E57" s="81" t="s">
        <v>1731</v>
      </c>
      <c r="F57" s="7" t="s">
        <v>3289</v>
      </c>
      <c r="G57" s="85">
        <v>43125</v>
      </c>
      <c r="H57" s="85">
        <v>43126</v>
      </c>
      <c r="I57" s="69">
        <v>2.5</v>
      </c>
      <c r="J57" s="69">
        <v>29</v>
      </c>
      <c r="K57" s="74">
        <f>J57/I57</f>
        <v>11.6</v>
      </c>
      <c r="L57" s="107"/>
      <c r="M57" s="81" t="str">
        <f>IF(AND(NOT(OR(G57="",G57="Ø")),H57=""),"In Progress",IF(AND(NOT(OR(H57="Ø",H57="")),NOT(OR(G57="Ø",G57=""))),"Completed",IF(AND(NOT(A56=""),NOT(OR(D57="",D57="???")),G57=""),"Waiting",IF(D57="???","Waiting",""))))</f>
        <v>Completed</v>
      </c>
      <c r="N57" s="107"/>
      <c r="O57" s="107"/>
      <c r="P57" s="4" t="s">
        <v>3290</v>
      </c>
      <c r="Q57" s="111"/>
      <c r="R57" s="107"/>
    </row>
    <row r="58" spans="1:18">
      <c r="A58" s="112" t="s">
        <v>3291</v>
      </c>
      <c r="B58" s="109" t="s">
        <v>3292</v>
      </c>
      <c r="C58" s="107" t="s">
        <v>3285</v>
      </c>
      <c r="D58" s="81" t="s">
        <v>27</v>
      </c>
      <c r="E58" s="81" t="s">
        <v>24</v>
      </c>
      <c r="F58" s="7" t="str">
        <f>IF(AND(D58="Amina",OR(E58="Manual",E58="Assisted Manual")),A56&amp;"_AZ",IF(AND(D58="Amina",OR(E58="De-Novo Merge",E58="Assisted Merge")),A56&amp;"_SA_AZ",IF(AND(D58="Mashtura",OR(E58="Manual",E58="Assisted Manual")),A56&amp;"_MH",IF(AND(D58="Mashtura",OR(E58="De-Novo Merge",E58="Assisted Merge")),A56&amp;"_SA_MH",IF(AND(D58="Perry",OR(E58="Manual",E58="Assisted Manual")),A56&amp;"_PB",IF(AND(D58="Perry",OR(E58="De-Novo Merge",E58="Assisted Merge")),A56&amp;"_SA_PB",IF(AND(D58="Gina",OR(E58="Manual",E58="Assisted Manual")),A56&amp;"_GB",IF(AND(D58="Gina",OR(E58="De-Novo Merge",E58="Assisted Merge")),A56&amp;"_SA_GB",IF(AND(D58="Cameron",OR(E58="Manual",E58="Assisted Manual")),A56&amp;"_CA",IF(AND(D58="Cameron",OR(E58="De-Novo Merge",E58="Assisted Merge")),A56&amp;"_SA_CA",IF(AND(D58="Bruno",OR(E58="Manual",E58="Assisted Manual")),A56&amp;"_BD",IF(AND(D58="Bruno",OR(E58="De-Novo Merge",E58="Assisted Merge")),A56&amp;"_SA_BD",IF(AND(D58="Daniel",OR(E58="Manual",E58="Assisted Manual")),A56&amp;"_DR",IF(AND(D58="Daniel",OR(E58="De-Novo Merge",E58="Assisted Merge")),A56&amp;"_SA_DR",IF(AND(D58="Monet",OR(E58="Manual",E58="Assisted Manual")),A56&amp;"_MW",IF(AND(D58="Monet",OR(E58="De-Novo Merge",E58="Assisted Merge")),A56&amp;"_SA_MW",IF(AND(D58="Reem",OR(E58="Manual",E58="Assisted Manual")),A56&amp;"_RA",IF(AND(D58="Reem",OR(E58="De-Novo Merge",E58="Assisted Merge")),A56&amp;"_SA_RA",""))))))))))))))))))</f>
        <v>2017-11-17_G-027_GB</v>
      </c>
      <c r="G58" s="85">
        <v>43118</v>
      </c>
      <c r="H58" s="85">
        <v>43118</v>
      </c>
      <c r="I58" s="69">
        <v>1</v>
      </c>
      <c r="J58" s="69"/>
      <c r="K58" s="74">
        <f>J58/I58</f>
        <v>0</v>
      </c>
      <c r="L58" s="106">
        <v>43139</v>
      </c>
      <c r="M58" s="81" t="str">
        <f>IF(AND(NOT(OR(G58="",G58="Ø")),H58=""),"In Progress",IF(AND(NOT(OR(H58="Ø",H58="")),NOT(OR(G58="Ø",G58=""))),"Completed",IF(AND(NOT(A56=""),NOT(OR(D58="",D58="???")),G58=""),"Waiting",IF(D58="???","Waiting",""))))</f>
        <v>Completed</v>
      </c>
      <c r="N58" s="107"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07" t="s">
        <v>0</v>
      </c>
      <c r="P58" s="4" t="s">
        <v>3293</v>
      </c>
      <c r="Q58" s="111" t="s">
        <v>25</v>
      </c>
      <c r="R58" s="107" t="s">
        <v>3294</v>
      </c>
    </row>
    <row r="59" spans="1:18">
      <c r="A59" s="107"/>
      <c r="B59" s="107"/>
      <c r="C59" s="107"/>
      <c r="D59" s="81" t="s">
        <v>187</v>
      </c>
      <c r="E59" s="81" t="s">
        <v>1731</v>
      </c>
      <c r="F59" s="7" t="str">
        <f>IF(AND(D59="Amina",OR(E59="Manual",E59="Assisted Manual")),A56&amp;"_AZ",IF(AND(D59="Amina",OR(E59="De-Novo Merge",E59="Assisted Merge")),A56&amp;"_SA_AZ",IF(AND(D59="Mashtura",OR(E59="Manual",E59="Assisted Manual")),A56&amp;"_MH",IF(AND(D59="Mashtura",OR(E59="De-Novo Merge",E59="Assisted Merge")),A56&amp;"_SA_MH",IF(AND(D59="Perry",OR(E59="Manual",E59="Assisted Manual")),A56&amp;"_PB",IF(AND(D59="Perry",OR(E59="De-Novo Merge",E59="Assisted Merge")),A56&amp;"_SA_PB",IF(AND(D59="Gina",OR(E59="Manual",E59="Assisted Manual")),A56&amp;"_GB",IF(AND(D59="Gina",OR(E59="De-Novo Merge",E59="Assisted Merge")),A56&amp;"_SA_GB",IF(AND(D59="Cameron",OR(E59="Manual",E59="Assisted Manual")),A56&amp;"_CA",IF(AND(D59="Cameron",OR(E59="De-Novo Merge",E59="Assisted Merge")),A56&amp;"_SA_CA",IF(AND(D59="Bruno",OR(E59="Manual",E59="Assisted Manual")),A56&amp;"_BD",IF(AND(D59="Bruno",OR(E59="De-Novo Merge",E59="Assisted Merge")),A56&amp;"_SA_BD",IF(AND(D59="Daniel",OR(E59="Manual",E59="Assisted Manual")),A56&amp;"_DR",IF(AND(D59="Daniel",OR(E59="De-Novo Merge",E59="Assisted Merge")),A56&amp;"_SA_DR",IF(AND(D59="Monet",OR(E59="Manual",E59="Assisted Manual")),A56&amp;"_MW",IF(AND(D59="Monet",OR(E59="De-Novo Merge",E59="Assisted Merge")),A56&amp;"_SA_MW",IF(AND(D59="Reem",OR(E59="Manual",E59="Assisted Manual")),A56&amp;"_RA",IF(AND(D59="Reem",OR(E59="De-Novo Merge",E59="Assisted Merge")),A56&amp;"_SA_RA",""))))))))))))))))))</f>
        <v>2017-11-17_G-027_MW</v>
      </c>
      <c r="G59" s="85">
        <v>43125</v>
      </c>
      <c r="H59" s="85">
        <v>43125</v>
      </c>
      <c r="I59" s="69">
        <v>1</v>
      </c>
      <c r="J59" s="69"/>
      <c r="K59" s="74">
        <f>J59/I59</f>
        <v>0</v>
      </c>
      <c r="L59" s="107"/>
      <c r="M59" s="81" t="str">
        <f>IF(AND(NOT(OR(G59="",G59="Ø")),H59=""),"In Progress",IF(AND(NOT(OR(H59="Ø",H59="")),NOT(OR(G59="Ø",G59=""))),"Completed",IF(AND(NOT(A56=""),NOT(OR(D59="",D59="???")),G59=""),"Waiting",IF(D59="???","Waiting",""))))</f>
        <v>Completed</v>
      </c>
      <c r="N59" s="107"/>
      <c r="O59" s="107"/>
      <c r="P59" s="4"/>
      <c r="Q59" s="111"/>
      <c r="R59" s="107"/>
    </row>
    <row r="60" spans="1:18">
      <c r="A60" s="112" t="s">
        <v>3295</v>
      </c>
      <c r="B60" s="109" t="s">
        <v>3296</v>
      </c>
      <c r="C60" s="107" t="s">
        <v>3285</v>
      </c>
      <c r="D60" s="81" t="s">
        <v>27</v>
      </c>
      <c r="E60" s="81"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2017-11-17_G-029_GB</v>
      </c>
      <c r="G60" s="85">
        <v>43118</v>
      </c>
      <c r="H60" s="85">
        <v>43125</v>
      </c>
      <c r="I60" s="69"/>
      <c r="J60" s="69"/>
      <c r="K60" s="74" t="str">
        <f>IF(AND(NOT(I60=""),NOT(J60=""),NOT(H60="")),I60/J60,"")</f>
        <v/>
      </c>
      <c r="L60" s="106">
        <v>43143</v>
      </c>
      <c r="M60" s="81" t="s">
        <v>0</v>
      </c>
      <c r="N60" s="107" t="s">
        <v>0</v>
      </c>
      <c r="O60" s="107" t="s">
        <v>0</v>
      </c>
      <c r="P60" s="4"/>
      <c r="Q60" s="111" t="s">
        <v>25</v>
      </c>
      <c r="R60" s="107" t="s">
        <v>3297</v>
      </c>
    </row>
    <row r="61" spans="1:18">
      <c r="A61" s="107"/>
      <c r="B61" s="107"/>
      <c r="C61" s="107"/>
      <c r="D61" s="81" t="s">
        <v>161</v>
      </c>
      <c r="E61" s="81" t="s">
        <v>1731</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2017-11-17_G-029_BD</v>
      </c>
      <c r="G61" s="85">
        <v>43126</v>
      </c>
      <c r="H61" s="85">
        <v>43136</v>
      </c>
      <c r="I61" s="69">
        <v>1.5</v>
      </c>
      <c r="J61" s="69"/>
      <c r="K61" s="74">
        <f>J61/I61</f>
        <v>0</v>
      </c>
      <c r="L61" s="107"/>
      <c r="M61" s="81" t="s">
        <v>0</v>
      </c>
      <c r="N61" s="107"/>
      <c r="O61" s="107"/>
      <c r="P61" s="4" t="s">
        <v>3298</v>
      </c>
      <c r="Q61" s="111"/>
      <c r="R61" s="107"/>
    </row>
    <row r="62" spans="1:18">
      <c r="A62" s="112" t="s">
        <v>3299</v>
      </c>
      <c r="B62" s="109" t="s">
        <v>3300</v>
      </c>
      <c r="C62" s="107" t="s">
        <v>3285</v>
      </c>
      <c r="D62" s="81" t="s">
        <v>2404</v>
      </c>
      <c r="E62" s="81"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2017-11-17_G-030_MH</v>
      </c>
      <c r="G62" s="85">
        <v>43118</v>
      </c>
      <c r="H62" s="85">
        <v>43123</v>
      </c>
      <c r="I62" s="69">
        <v>16</v>
      </c>
      <c r="J62" s="69">
        <v>172</v>
      </c>
      <c r="K62" s="74">
        <f>J62/I62</f>
        <v>10.75</v>
      </c>
      <c r="L62" s="106">
        <v>43130</v>
      </c>
      <c r="M62" s="81" t="str">
        <f>IF(AND(NOT(OR(G62="",G62="Ø")),H62=""),"In Progress",IF(AND(NOT(OR(H62="Ø",H62="")),NOT(OR(G62="Ø",G62=""))),"Completed",IF(AND(NOT(A62=""),NOT(OR(D62="",D62="???")),G62=""),"Waiting",IF(D62="???","Waiting",""))))</f>
        <v>Completed</v>
      </c>
      <c r="N62" s="107"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07" t="s">
        <v>0</v>
      </c>
      <c r="P62" s="4"/>
      <c r="Q62" s="111" t="s">
        <v>25</v>
      </c>
      <c r="R62" s="107" t="s">
        <v>3301</v>
      </c>
    </row>
    <row r="63" spans="1:18">
      <c r="A63" s="107"/>
      <c r="B63" s="107"/>
      <c r="C63" s="107"/>
      <c r="D63" s="81" t="s">
        <v>161</v>
      </c>
      <c r="E63" s="81" t="s">
        <v>1731</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2017-11-17_G-030_BD</v>
      </c>
      <c r="G63" s="85">
        <v>43125</v>
      </c>
      <c r="H63" s="85">
        <v>43125</v>
      </c>
      <c r="I63" s="69">
        <v>4.5</v>
      </c>
      <c r="J63" s="69">
        <v>169</v>
      </c>
      <c r="K63" s="74">
        <f>J63/I63</f>
        <v>37.555555555555557</v>
      </c>
      <c r="L63" s="107"/>
      <c r="M63" s="81" t="str">
        <f>IF(AND(NOT(OR(G63="",G63="Ø")),H63=""),"In Progress",IF(AND(NOT(OR(H63="Ø",H63="")),NOT(OR(G63="Ø",G63=""))),"Completed",IF(AND(NOT(A62=""),NOT(OR(D63="",D63="???")),G63=""),"Waiting",IF(D63="???","Waiting",""))))</f>
        <v>Completed</v>
      </c>
      <c r="N63" s="107"/>
      <c r="O63" s="107"/>
      <c r="P63" s="4"/>
      <c r="Q63" s="111"/>
      <c r="R63" s="107"/>
    </row>
    <row r="64" spans="1:18">
      <c r="A64" s="112" t="s">
        <v>3302</v>
      </c>
      <c r="B64" s="109" t="s">
        <v>3303</v>
      </c>
      <c r="C64" s="107"/>
      <c r="D64" s="81" t="s">
        <v>113</v>
      </c>
      <c r="E64" s="81"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2017-11-17_R-002_DR</v>
      </c>
      <c r="G64" s="85">
        <v>43119</v>
      </c>
      <c r="H64" s="85">
        <v>43123</v>
      </c>
      <c r="I64" s="69">
        <v>15</v>
      </c>
      <c r="J64" s="69">
        <v>117</v>
      </c>
      <c r="K64" s="74">
        <f>J64/I64</f>
        <v>7.8</v>
      </c>
      <c r="L64" s="106">
        <v>43143</v>
      </c>
      <c r="M64" s="81" t="str">
        <f>IF(AND(NOT(OR(G64="",G64="Ø")),H64=""),"In Progress",IF(AND(NOT(OR(H64="Ø",H64="")),NOT(OR(G64="Ø",G64=""))),"Completed",IF(AND(NOT(A64=""),NOT(OR(D64="",D64="???")),G64=""),"Waiting",IF(D64="???","Waiting",""))))</f>
        <v>Completed</v>
      </c>
      <c r="N64" s="107"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07" t="s">
        <v>0</v>
      </c>
      <c r="P64" s="4"/>
      <c r="Q64" s="111" t="s">
        <v>25</v>
      </c>
      <c r="R64" s="107" t="s">
        <v>3304</v>
      </c>
    </row>
    <row r="65" spans="1:18">
      <c r="A65" s="107"/>
      <c r="B65" s="107"/>
      <c r="C65" s="107"/>
      <c r="D65" s="81" t="s">
        <v>23</v>
      </c>
      <c r="E65" s="81" t="s">
        <v>1731</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2017-11-17_R-002_CA</v>
      </c>
      <c r="G65" s="85">
        <v>43124</v>
      </c>
      <c r="H65" s="85">
        <v>43125</v>
      </c>
      <c r="I65" s="69"/>
      <c r="J65" s="69"/>
      <c r="K65" s="74" t="str">
        <f>IF(AND(NOT(I65=""),NOT(J65=""),NOT(H65="")),I65/J65,"")</f>
        <v/>
      </c>
      <c r="L65" s="107"/>
      <c r="M65" s="81" t="str">
        <f>IF(AND(NOT(OR(G65="",G65="Ø")),H65=""),"In Progress",IF(AND(NOT(OR(H65="Ø",H65="")),NOT(OR(G65="Ø",G65=""))),"Completed",IF(AND(NOT(A64=""),NOT(OR(D65="",D65="???")),G65=""),"Waiting",IF(D65="???","Waiting",""))))</f>
        <v>Completed</v>
      </c>
      <c r="N65" s="107"/>
      <c r="O65" s="107"/>
      <c r="P65" s="4" t="s">
        <v>3305</v>
      </c>
      <c r="Q65" s="111"/>
      <c r="R65" s="107"/>
    </row>
    <row r="66" spans="1:18">
      <c r="A66" s="112" t="s">
        <v>3306</v>
      </c>
      <c r="B66" s="109" t="s">
        <v>3307</v>
      </c>
      <c r="C66" s="107"/>
      <c r="D66" s="81" t="s">
        <v>187</v>
      </c>
      <c r="E66" s="81"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2017-11-17_G-031_MW</v>
      </c>
      <c r="G66" s="85">
        <v>43117</v>
      </c>
      <c r="H66" s="85">
        <v>43119</v>
      </c>
      <c r="I66" s="69"/>
      <c r="J66" s="69">
        <v>189</v>
      </c>
      <c r="K66" s="74" t="str">
        <f>IF(AND(NOT(I66=""),NOT(J66=""),NOT(H66="")),I66/J66,"")</f>
        <v/>
      </c>
      <c r="L66" s="106">
        <v>43123</v>
      </c>
      <c r="M66" s="81" t="s">
        <v>0</v>
      </c>
      <c r="N66" s="107"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07" t="s">
        <v>0</v>
      </c>
      <c r="P66" s="4"/>
      <c r="Q66" s="111" t="s">
        <v>25</v>
      </c>
      <c r="R66" s="107" t="s">
        <v>3308</v>
      </c>
    </row>
    <row r="67" spans="1:18">
      <c r="A67" s="107"/>
      <c r="B67" s="107"/>
      <c r="C67" s="107"/>
      <c r="D67" s="81" t="s">
        <v>161</v>
      </c>
      <c r="E67" s="81" t="s">
        <v>1731</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2017-11-17_G-031_BD</v>
      </c>
      <c r="G67" s="85">
        <v>43122</v>
      </c>
      <c r="H67" s="85">
        <v>43123</v>
      </c>
      <c r="I67" s="69">
        <v>5</v>
      </c>
      <c r="J67" s="69">
        <v>187</v>
      </c>
      <c r="K67" s="74">
        <f t="shared" ref="K67:K74" si="2">J67/I67</f>
        <v>37.4</v>
      </c>
      <c r="L67" s="107"/>
      <c r="M67" s="81" t="str">
        <f>IF(AND(NOT(OR(G67="",G67="Ø")),H67=""),"In Progress",IF(AND(NOT(OR(H67="Ø",H67="")),NOT(OR(G67="Ø",G67=""))),"Completed",IF(AND(NOT(A66=""),NOT(OR(D67="",D67="???")),G67=""),"Waiting",IF(D67="???","Waiting",""))))</f>
        <v>Completed</v>
      </c>
      <c r="N67" s="107"/>
      <c r="O67" s="107"/>
      <c r="P67" s="4"/>
      <c r="Q67" s="111"/>
      <c r="R67" s="107"/>
    </row>
    <row r="68" spans="1:18">
      <c r="A68" s="112" t="s">
        <v>3309</v>
      </c>
      <c r="B68" s="109" t="s">
        <v>3310</v>
      </c>
      <c r="C68" s="107"/>
      <c r="D68" s="81" t="s">
        <v>187</v>
      </c>
      <c r="E68" s="81"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2017-11-17_G-032_MW</v>
      </c>
      <c r="G68" s="85">
        <v>43119</v>
      </c>
      <c r="H68" s="85">
        <v>43123</v>
      </c>
      <c r="I68" s="69">
        <v>6</v>
      </c>
      <c r="J68" s="69"/>
      <c r="K68" s="74">
        <f t="shared" si="2"/>
        <v>0</v>
      </c>
      <c r="L68" s="106">
        <v>42764</v>
      </c>
      <c r="M68" s="81" t="str">
        <f>IF(AND(NOT(OR(G68="",G68="Ø")),H68=""),"In Progress",IF(AND(NOT(OR(H68="Ø",H68="")),NOT(OR(G68="Ø",G68=""))),"Completed",IF(AND(NOT(A68=""),NOT(OR(D68="",D68="???")),G68=""),"Waiting",IF(D68="???","Waiting",""))))</f>
        <v>Completed</v>
      </c>
      <c r="N68" s="107"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07" t="s">
        <v>0</v>
      </c>
      <c r="P68" s="4"/>
      <c r="Q68" s="111" t="s">
        <v>25</v>
      </c>
      <c r="R68" s="107" t="s">
        <v>3311</v>
      </c>
    </row>
    <row r="69" spans="1:18">
      <c r="A69" s="107"/>
      <c r="B69" s="107"/>
      <c r="C69" s="107"/>
      <c r="D69" s="81" t="s">
        <v>23</v>
      </c>
      <c r="E69" s="81" t="s">
        <v>1731</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2017-11-17_G-032_CA</v>
      </c>
      <c r="G69" s="85">
        <v>43123</v>
      </c>
      <c r="H69" s="85">
        <v>43124</v>
      </c>
      <c r="I69" s="69">
        <v>5</v>
      </c>
      <c r="J69" s="69"/>
      <c r="K69" s="74">
        <f t="shared" si="2"/>
        <v>0</v>
      </c>
      <c r="L69" s="107"/>
      <c r="M69" s="81" t="str">
        <f>IF(AND(NOT(OR(G69="",G69="Ø")),H69=""),"In Progress",IF(AND(NOT(OR(H69="Ø",H69="")),NOT(OR(G69="Ø",G69=""))),"Completed",IF(AND(NOT(A68=""),NOT(OR(D69="",D69="???")),G69=""),"Waiting",IF(D69="???","Waiting",""))))</f>
        <v>Completed</v>
      </c>
      <c r="N69" s="107"/>
      <c r="O69" s="107"/>
      <c r="P69" s="4"/>
      <c r="Q69" s="111"/>
      <c r="R69" s="107"/>
    </row>
    <row r="70" spans="1:18">
      <c r="A70" s="112" t="s">
        <v>3312</v>
      </c>
      <c r="B70" s="109" t="s">
        <v>3313</v>
      </c>
      <c r="C70" s="107"/>
      <c r="D70" s="81" t="s">
        <v>32</v>
      </c>
      <c r="E70" s="81"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2017-11-17_G-033_AZ</v>
      </c>
      <c r="G70" s="85">
        <v>43119</v>
      </c>
      <c r="H70" s="85">
        <v>43122</v>
      </c>
      <c r="I70" s="69">
        <v>1.5</v>
      </c>
      <c r="J70" s="69">
        <v>3.5</v>
      </c>
      <c r="K70" s="74">
        <f t="shared" si="2"/>
        <v>2.3333333333333335</v>
      </c>
      <c r="L70" s="106">
        <v>43122</v>
      </c>
      <c r="M70" s="81" t="str">
        <f>IF(AND(NOT(OR(G70="",G70="Ø")),H70=""),"In Progress",IF(AND(NOT(OR(H70="Ø",H70="")),NOT(OR(G70="Ø",G70=""))),"Completed",IF(AND(NOT(A70=""),NOT(OR(D70="",D70="???")),G70=""),"Waiting",IF(D70="???","Waiting",""))))</f>
        <v>Completed</v>
      </c>
      <c r="N70" s="107" t="s">
        <v>0</v>
      </c>
      <c r="O70" s="107" t="s">
        <v>0</v>
      </c>
      <c r="P70" s="4"/>
      <c r="Q70" s="111" t="s">
        <v>25</v>
      </c>
      <c r="R70" s="107" t="s">
        <v>3314</v>
      </c>
    </row>
    <row r="71" spans="1:18">
      <c r="A71" s="107"/>
      <c r="B71" s="107"/>
      <c r="C71" s="107"/>
      <c r="D71" s="81" t="s">
        <v>161</v>
      </c>
      <c r="E71" s="81" t="s">
        <v>1731</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2017-11-17_G-033_BD</v>
      </c>
      <c r="G71" s="85">
        <v>43122</v>
      </c>
      <c r="H71" s="85">
        <v>43122</v>
      </c>
      <c r="I71" s="69">
        <v>0.2</v>
      </c>
      <c r="J71" s="69">
        <v>3.2</v>
      </c>
      <c r="K71" s="74">
        <f t="shared" si="2"/>
        <v>16</v>
      </c>
      <c r="L71" s="107"/>
      <c r="M71" s="81" t="str">
        <f>IF(AND(NOT(OR(G71="",G71="Ø")),H71=""),"In Progress",IF(AND(NOT(OR(H71="Ø",H71="")),NOT(OR(G71="Ø",G71=""))),"Completed",IF(AND(NOT(A70=""),NOT(OR(D71="",D71="???")),G71=""),"Waiting",IF(D71="???","Waiting",""))))</f>
        <v>Completed</v>
      </c>
      <c r="N71" s="107"/>
      <c r="O71" s="107"/>
      <c r="P71" s="4"/>
      <c r="Q71" s="111"/>
      <c r="R71" s="107"/>
    </row>
    <row r="72" spans="1:18">
      <c r="A72" s="112" t="s">
        <v>3315</v>
      </c>
      <c r="B72" s="109" t="s">
        <v>3316</v>
      </c>
      <c r="C72" s="107"/>
      <c r="D72" s="81" t="s">
        <v>187</v>
      </c>
      <c r="E72" s="81"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Merge")),A71&amp;"_SA_MW",IF(AND(D72="Reem",OR(E72="Manual",E72="Assisted Manual")),A71&amp;"_RA",IF(AND(D72="Reem",OR(E72="De-Novo Merge",E72="Assisted Merge")),A71&amp;"_SA_RA",""))))))))))))))))))</f>
        <v>_MW</v>
      </c>
      <c r="G72" s="85">
        <v>43123</v>
      </c>
      <c r="H72" s="85">
        <v>43124</v>
      </c>
      <c r="I72" s="69">
        <v>4</v>
      </c>
      <c r="J72" s="69">
        <v>43</v>
      </c>
      <c r="K72" s="74">
        <f t="shared" si="2"/>
        <v>10.75</v>
      </c>
      <c r="L72" s="106">
        <v>43133</v>
      </c>
      <c r="M72" s="81" t="s">
        <v>0</v>
      </c>
      <c r="N72" s="107"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07" t="s">
        <v>0</v>
      </c>
      <c r="P72" s="4" t="s">
        <v>3317</v>
      </c>
      <c r="Q72" s="111" t="s">
        <v>25</v>
      </c>
      <c r="R72" s="107" t="s">
        <v>3318</v>
      </c>
    </row>
    <row r="73" spans="1:18">
      <c r="A73" s="107"/>
      <c r="B73" s="107"/>
      <c r="C73" s="107"/>
      <c r="D73" s="81" t="s">
        <v>161</v>
      </c>
      <c r="E73" s="81" t="s">
        <v>1731</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2017-11-17_G-034_BD</v>
      </c>
      <c r="G73" s="85">
        <v>43129</v>
      </c>
      <c r="H73" s="85">
        <v>43129</v>
      </c>
      <c r="I73" s="69">
        <v>1.5</v>
      </c>
      <c r="J73" s="69">
        <v>48</v>
      </c>
      <c r="K73" s="74">
        <f t="shared" si="2"/>
        <v>32</v>
      </c>
      <c r="L73" s="107"/>
      <c r="M73" s="81" t="str">
        <f>IF(AND(NOT(OR(G73="",G73="Ø")),H73=""),"In Progress",IF(AND(NOT(OR(H73="Ø",H73="")),NOT(OR(G73="Ø",G73=""))),"Completed",IF(AND(NOT(A72=""),NOT(OR(D73="",D73="???")),G73=""),"Waiting",IF(D73="???","Waiting",""))))</f>
        <v>Completed</v>
      </c>
      <c r="N73" s="107"/>
      <c r="O73" s="107"/>
      <c r="P73" s="4"/>
      <c r="Q73" s="111"/>
      <c r="R73" s="107"/>
    </row>
    <row r="74" spans="1:18">
      <c r="A74" s="112" t="s">
        <v>3319</v>
      </c>
      <c r="B74" s="109" t="s">
        <v>3320</v>
      </c>
      <c r="C74" s="107"/>
      <c r="D74" s="81" t="s">
        <v>187</v>
      </c>
      <c r="E74" s="81"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2017-11-17_G-035_MW</v>
      </c>
      <c r="G74" s="85">
        <v>43123</v>
      </c>
      <c r="H74" s="85">
        <v>43123</v>
      </c>
      <c r="I74" s="69">
        <v>5</v>
      </c>
      <c r="J74" s="69"/>
      <c r="K74" s="74">
        <f t="shared" si="2"/>
        <v>0</v>
      </c>
      <c r="L74" s="106">
        <v>43138</v>
      </c>
      <c r="M74" s="81" t="str">
        <f>IF(AND(NOT(OR(G74="",G74="Ø")),H74=""),"In Progress",IF(AND(NOT(OR(H74="Ø",H74="")),NOT(OR(G74="Ø",G74=""))),"Completed",IF(AND(NOT(A74=""),NOT(OR(D74="",D74="???")),G74=""),"Waiting",IF(D74="???","Waiting",""))))</f>
        <v>Completed</v>
      </c>
      <c r="N74" s="107"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07" t="s">
        <v>0</v>
      </c>
      <c r="P74" s="4" t="s">
        <v>3321</v>
      </c>
      <c r="Q74" s="111" t="s">
        <v>25</v>
      </c>
      <c r="R74" s="107" t="s">
        <v>3322</v>
      </c>
    </row>
    <row r="75" spans="1:18">
      <c r="A75" s="107"/>
      <c r="B75" s="107"/>
      <c r="C75" s="107"/>
      <c r="D75" s="81" t="s">
        <v>32</v>
      </c>
      <c r="E75" s="81" t="s">
        <v>1731</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2017-11-17_G-035_AZ</v>
      </c>
      <c r="G75" s="85">
        <v>43129</v>
      </c>
      <c r="H75" s="85">
        <v>43131</v>
      </c>
      <c r="I75" s="69"/>
      <c r="J75" s="69"/>
      <c r="K75" s="74" t="str">
        <f>IF(AND(NOT(I75=""),NOT(J75=""),NOT(H75="")),I75/J75,"")</f>
        <v/>
      </c>
      <c r="L75" s="107"/>
      <c r="M75" s="81" t="str">
        <f>IF(AND(NOT(OR(G75="",G75="Ø")),H75=""),"In Progress",IF(AND(NOT(OR(H75="Ø",H75="")),NOT(OR(G75="Ø",G75=""))),"Completed",IF(AND(NOT(A74=""),NOT(OR(D75="",D75="???")),G75=""),"Waiting",IF(D75="???","Waiting",""))))</f>
        <v>Completed</v>
      </c>
      <c r="N75" s="107"/>
      <c r="O75" s="107"/>
      <c r="P75" s="4"/>
      <c r="Q75" s="111"/>
      <c r="R75" s="107"/>
    </row>
    <row r="76" spans="1:18">
      <c r="A76" s="112" t="s">
        <v>3323</v>
      </c>
      <c r="B76" s="109" t="s">
        <v>3324</v>
      </c>
      <c r="C76" s="107"/>
      <c r="D76" s="81" t="s">
        <v>187</v>
      </c>
      <c r="E76" s="81"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2017-11-17_G-036_MW</v>
      </c>
      <c r="G76" s="85">
        <v>43124</v>
      </c>
      <c r="H76" s="85">
        <v>43124</v>
      </c>
      <c r="I76" s="69">
        <v>1</v>
      </c>
      <c r="J76" s="69">
        <v>13</v>
      </c>
      <c r="K76" s="74">
        <f>J76/I76</f>
        <v>13</v>
      </c>
      <c r="L76" s="106">
        <v>43129</v>
      </c>
      <c r="M76" s="81" t="str">
        <f>IF(AND(NOT(OR(G76="",G76="Ø")),H76=""),"In Progress",IF(AND(NOT(OR(H76="Ø",H76="")),NOT(OR(G76="Ø",G76=""))),"Completed",IF(AND(NOT(A76=""),NOT(OR(D76="",D76="???")),G76=""),"Waiting",IF(D76="???","Waiting",""))))</f>
        <v>Completed</v>
      </c>
      <c r="N76" s="107"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07" t="s">
        <v>0</v>
      </c>
      <c r="P76" s="4"/>
      <c r="Q76" s="111" t="s">
        <v>25</v>
      </c>
      <c r="R76" s="107" t="s">
        <v>3325</v>
      </c>
    </row>
    <row r="77" spans="1:18">
      <c r="A77" s="107"/>
      <c r="B77" s="107"/>
      <c r="C77" s="107"/>
      <c r="D77" s="81" t="s">
        <v>161</v>
      </c>
      <c r="E77" s="81" t="s">
        <v>1731</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2017-11-17_G-036_BD</v>
      </c>
      <c r="G77" s="85">
        <v>43129</v>
      </c>
      <c r="H77" s="85">
        <v>43129</v>
      </c>
      <c r="I77" s="69">
        <v>1</v>
      </c>
      <c r="J77" s="69">
        <v>13</v>
      </c>
      <c r="K77" s="74">
        <f>J77/I77</f>
        <v>13</v>
      </c>
      <c r="L77" s="107"/>
      <c r="M77" s="81" t="str">
        <f>IF(AND(NOT(OR(G77="",G77="Ø")),H77=""),"In Progress",IF(AND(NOT(OR(H77="Ø",H77="")),NOT(OR(G77="Ø",G77=""))),"Completed",IF(AND(NOT(A76=""),NOT(OR(D77="",D77="???")),G77=""),"Waiting",IF(D77="???","Waiting",""))))</f>
        <v>Completed</v>
      </c>
      <c r="N77" s="107"/>
      <c r="O77" s="107"/>
      <c r="P77" s="4"/>
      <c r="Q77" s="111"/>
      <c r="R77" s="107"/>
    </row>
    <row r="78" spans="1:18">
      <c r="A78" s="112" t="s">
        <v>3326</v>
      </c>
      <c r="B78" s="109" t="s">
        <v>3327</v>
      </c>
      <c r="C78" s="107"/>
      <c r="D78" s="81" t="s">
        <v>187</v>
      </c>
      <c r="E78" s="81"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2017-11-17_G-037_MW</v>
      </c>
      <c r="G78" s="85">
        <v>43124</v>
      </c>
      <c r="H78" s="85">
        <v>43125</v>
      </c>
      <c r="I78" s="69">
        <v>3</v>
      </c>
      <c r="J78" s="69"/>
      <c r="K78" s="74">
        <f>J78/I78</f>
        <v>0</v>
      </c>
      <c r="L78" s="106">
        <v>43143</v>
      </c>
      <c r="M78" s="81" t="s">
        <v>0</v>
      </c>
      <c r="N78" s="107"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07" t="s">
        <v>1</v>
      </c>
      <c r="P78" s="4" t="s">
        <v>3328</v>
      </c>
      <c r="Q78" s="111" t="s">
        <v>25</v>
      </c>
      <c r="R78" s="107" t="s">
        <v>3329</v>
      </c>
    </row>
    <row r="79" spans="1:18">
      <c r="A79" s="107"/>
      <c r="B79" s="107"/>
      <c r="C79" s="107"/>
      <c r="D79" s="81" t="s">
        <v>23</v>
      </c>
      <c r="E79" s="81" t="s">
        <v>1731</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2017-11-17_G-037_CA</v>
      </c>
      <c r="G79" s="85">
        <v>43129</v>
      </c>
      <c r="H79" s="85">
        <v>43129</v>
      </c>
      <c r="I79" s="69"/>
      <c r="J79" s="69"/>
      <c r="K79" s="74" t="str">
        <f>IF(AND(NOT(I79=""),NOT(J79=""),NOT(H79="")),I79/J79,"")</f>
        <v/>
      </c>
      <c r="L79" s="107"/>
      <c r="M79" s="81" t="str">
        <f>IF(AND(NOT(OR(G79="",G79="Ø")),H79=""),"In Progress",IF(AND(NOT(OR(H79="Ø",H79="")),NOT(OR(G79="Ø",G79=""))),"Completed",IF(AND(NOT(A78=""),NOT(OR(D79="",D79="???")),G79=""),"Waiting",IF(D79="???","Waiting",""))))</f>
        <v>Completed</v>
      </c>
      <c r="N79" s="107"/>
      <c r="O79" s="107"/>
      <c r="P79" s="4" t="s">
        <v>3330</v>
      </c>
      <c r="Q79" s="111"/>
      <c r="R79" s="107"/>
    </row>
    <row r="80" spans="1:18">
      <c r="A80" s="112" t="s">
        <v>3331</v>
      </c>
      <c r="B80" s="109" t="s">
        <v>3332</v>
      </c>
      <c r="C80" s="107"/>
      <c r="D80" s="81" t="s">
        <v>32</v>
      </c>
      <c r="E80" s="81"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2017-11-17_R-003_AZ</v>
      </c>
      <c r="G80" s="85">
        <v>43122</v>
      </c>
      <c r="H80" s="85">
        <v>43123</v>
      </c>
      <c r="I80" s="69">
        <v>5.5</v>
      </c>
      <c r="J80" s="69"/>
      <c r="K80" s="74">
        <f>J80/I80</f>
        <v>0</v>
      </c>
      <c r="L80" s="106">
        <v>43143</v>
      </c>
      <c r="M80" s="81" t="str">
        <f>IF(AND(NOT(OR(G80="",G80="Ø")),H80=""),"In Progress",IF(AND(NOT(OR(H80="Ø",H80="")),NOT(OR(G80="Ø",G80=""))),"Completed",IF(AND(NOT(A80=""),NOT(OR(D80="",D80="???")),G80=""),"Waiting",IF(D80="???","Waiting",""))))</f>
        <v>Completed</v>
      </c>
      <c r="N80" s="107"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07" t="s">
        <v>0</v>
      </c>
      <c r="P80" s="4"/>
      <c r="Q80" s="111" t="s">
        <v>25</v>
      </c>
      <c r="R80" s="107" t="s">
        <v>3333</v>
      </c>
    </row>
    <row r="81" spans="1:18">
      <c r="A81" s="107"/>
      <c r="B81" s="107"/>
      <c r="C81" s="107"/>
      <c r="D81" s="81" t="s">
        <v>23</v>
      </c>
      <c r="E81" s="81" t="s">
        <v>1731</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2017-11-17_R-003_CA</v>
      </c>
      <c r="G81" s="85">
        <v>43124</v>
      </c>
      <c r="H81" s="85">
        <v>43124</v>
      </c>
      <c r="I81" s="69"/>
      <c r="J81" s="69"/>
      <c r="K81" s="74" t="str">
        <f>IF(AND(NOT(I81=""),NOT(J81=""),NOT(H81="")),I81/J81,"")</f>
        <v/>
      </c>
      <c r="L81" s="107"/>
      <c r="M81" s="81" t="str">
        <f>IF(AND(NOT(OR(G81="",G81="Ø")),H81=""),"In Progress",IF(AND(NOT(OR(H81="Ø",H81="")),NOT(OR(G81="Ø",G81=""))),"Completed",IF(AND(NOT(A80=""),NOT(OR(D81="",D81="???")),G81=""),"Waiting",IF(D81="???","Waiting",""))))</f>
        <v>Completed</v>
      </c>
      <c r="N81" s="107"/>
      <c r="O81" s="107"/>
      <c r="P81" s="4"/>
      <c r="Q81" s="111"/>
      <c r="R81" s="107"/>
    </row>
    <row r="82" spans="1:18">
      <c r="A82" s="112" t="s">
        <v>3334</v>
      </c>
      <c r="B82" s="109" t="s">
        <v>3335</v>
      </c>
      <c r="C82" s="107"/>
      <c r="D82" s="81" t="s">
        <v>32</v>
      </c>
      <c r="E82" s="81"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2017-11-17_R-004_AZ</v>
      </c>
      <c r="G82" s="85">
        <v>43124</v>
      </c>
      <c r="H82" s="85">
        <v>43125</v>
      </c>
      <c r="I82" s="69">
        <v>4</v>
      </c>
      <c r="J82" s="69"/>
      <c r="K82" s="74">
        <f>J82/I82</f>
        <v>0</v>
      </c>
      <c r="L82" s="106">
        <v>43143</v>
      </c>
      <c r="M82" s="81" t="str">
        <f>IF(AND(NOT(OR(G82="",G82="Ø")),H82=""),"In Progress",IF(AND(NOT(OR(H82="Ø",H82="")),NOT(OR(G82="Ø",G82=""))),"Completed",IF(AND(NOT(A82=""),NOT(OR(D82="",D82="???")),G82=""),"Waiting",IF(D82="???","Waiting",""))))</f>
        <v>Completed</v>
      </c>
      <c r="N82" s="107"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07" t="s">
        <v>0</v>
      </c>
      <c r="P82" s="4"/>
      <c r="Q82" s="111" t="s">
        <v>25</v>
      </c>
      <c r="R82" s="107" t="s">
        <v>3336</v>
      </c>
    </row>
    <row r="83" spans="1:18">
      <c r="A83" s="107"/>
      <c r="B83" s="107"/>
      <c r="C83" s="107"/>
      <c r="D83" s="81" t="s">
        <v>23</v>
      </c>
      <c r="E83" s="81" t="s">
        <v>1731</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2017-11-17_R-004_CA</v>
      </c>
      <c r="G83" s="85">
        <v>43125</v>
      </c>
      <c r="H83" s="85">
        <v>43126</v>
      </c>
      <c r="I83" s="69"/>
      <c r="J83" s="69"/>
      <c r="K83" s="74" t="str">
        <f>IF(AND(NOT(I83=""),NOT(J83=""),NOT(H83="")),I83/J83,"")</f>
        <v/>
      </c>
      <c r="L83" s="107"/>
      <c r="M83" s="81" t="str">
        <f>IF(AND(NOT(OR(G83="",G83="Ø")),H83=""),"In Progress",IF(AND(NOT(OR(H83="Ø",H83="")),NOT(OR(G83="Ø",G83=""))),"Completed",IF(AND(NOT(A82=""),NOT(OR(D83="",D83="???")),G83=""),"Waiting",IF(D83="???","Waiting",""))))</f>
        <v>Completed</v>
      </c>
      <c r="N83" s="107"/>
      <c r="O83" s="107"/>
      <c r="P83" s="4"/>
      <c r="Q83" s="111"/>
      <c r="R83" s="107"/>
    </row>
    <row r="84" spans="1:18">
      <c r="A84" s="112" t="s">
        <v>3337</v>
      </c>
      <c r="B84" s="109" t="s">
        <v>3338</v>
      </c>
      <c r="C84" s="107"/>
      <c r="D84" s="81" t="s">
        <v>2404</v>
      </c>
      <c r="E84" s="81"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2017-11-17_G-038_MH</v>
      </c>
      <c r="G84" s="85">
        <v>43124</v>
      </c>
      <c r="H84" s="85">
        <v>43124</v>
      </c>
      <c r="I84" s="69"/>
      <c r="J84" s="69">
        <v>57</v>
      </c>
      <c r="K84" s="74" t="str">
        <f>IF(AND(NOT(I84=""),NOT(J84=""),NOT(H84="")),I84/J84,"")</f>
        <v/>
      </c>
      <c r="L84" s="106">
        <v>43130</v>
      </c>
      <c r="M84" s="81" t="s">
        <v>0</v>
      </c>
      <c r="N84" s="107" t="s">
        <v>0</v>
      </c>
      <c r="O84" s="107" t="s">
        <v>0</v>
      </c>
      <c r="P84" s="4" t="s">
        <v>3339</v>
      </c>
      <c r="Q84" s="111" t="s">
        <v>25</v>
      </c>
      <c r="R84" s="107" t="s">
        <v>3340</v>
      </c>
    </row>
    <row r="85" spans="1:18">
      <c r="A85" s="107"/>
      <c r="B85" s="107"/>
      <c r="C85" s="107"/>
      <c r="D85" s="81" t="s">
        <v>161</v>
      </c>
      <c r="E85" s="81" t="s">
        <v>1731</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2017-11-17_G-038_BD</v>
      </c>
      <c r="G85" s="85">
        <v>43130</v>
      </c>
      <c r="H85" s="85">
        <v>43130</v>
      </c>
      <c r="I85" s="69">
        <v>2</v>
      </c>
      <c r="J85" s="69">
        <v>70</v>
      </c>
      <c r="K85" s="74">
        <f>J85/I85</f>
        <v>35</v>
      </c>
      <c r="L85" s="107"/>
      <c r="M85" s="81" t="str">
        <f>IF(AND(NOT(OR(G85="",G85="Ø")),H85=""),"In Progress",IF(AND(NOT(OR(H85="Ø",H85="")),NOT(OR(G85="Ø",G85=""))),"Completed",IF(AND(NOT(A84=""),NOT(OR(D85="",D85="???")),G85=""),"Waiting",IF(D85="???","Waiting",""))))</f>
        <v>Completed</v>
      </c>
      <c r="N85" s="107"/>
      <c r="O85" s="107"/>
      <c r="P85" s="4"/>
      <c r="Q85" s="111"/>
      <c r="R85" s="107"/>
    </row>
    <row r="86" spans="1:18">
      <c r="A86" s="112" t="s">
        <v>3341</v>
      </c>
      <c r="B86" s="109" t="s">
        <v>3342</v>
      </c>
      <c r="C86" s="107"/>
      <c r="D86" s="81" t="s">
        <v>3059</v>
      </c>
      <c r="E86" s="81" t="s">
        <v>24</v>
      </c>
      <c r="F86" s="7" t="s">
        <v>3343</v>
      </c>
      <c r="G86" s="85">
        <v>43124</v>
      </c>
      <c r="H86" s="85"/>
      <c r="I86" s="69"/>
      <c r="J86" s="69"/>
      <c r="K86" s="74" t="str">
        <f>IF(AND(NOT(I86=""),NOT(J86=""),NOT(H86="")),I86/J86,"")</f>
        <v/>
      </c>
      <c r="L86" s="107" t="str">
        <f>IF(AND(NOT(OR(H86="",H86="Ø")),NOT(OR(H87="",H87="Ø"))),"Needs to be Split","")</f>
        <v/>
      </c>
      <c r="M86" s="81" t="s">
        <v>2</v>
      </c>
      <c r="N86" s="107" t="s">
        <v>2</v>
      </c>
      <c r="O86" s="107" t="str">
        <f>IF(OR(N86="Untraceable",N86="Incomplete"),"Ignore",IF(N86="Completed","Waiting",IF(OR(N86="Waiting",N86="In Progress",N86="Review",N86="Other"),"HOLD","")))</f>
        <v>Ignore</v>
      </c>
      <c r="P86" s="4" t="s">
        <v>3344</v>
      </c>
      <c r="Q86" s="111" t="str">
        <f>IF(OR(N86="Untraceable",N86="Incomplete"),"No",IF(N86="Completed","In Progress",""))</f>
        <v>No</v>
      </c>
      <c r="R86" s="107"/>
    </row>
    <row r="87" spans="1:18">
      <c r="A87" s="107"/>
      <c r="B87" s="107"/>
      <c r="C87" s="107"/>
      <c r="D87" s="81" t="s">
        <v>187</v>
      </c>
      <c r="E87" s="81" t="s">
        <v>24</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2017-11-17_G-039_MW</v>
      </c>
      <c r="G87" s="85">
        <v>43129</v>
      </c>
      <c r="H87" s="85"/>
      <c r="I87" s="69"/>
      <c r="J87" s="69"/>
      <c r="K87" s="74" t="str">
        <f>IF(AND(NOT(I87=""),NOT(J87=""),NOT(H87="")),I87/J87,"")</f>
        <v/>
      </c>
      <c r="L87" s="107"/>
      <c r="M87" s="81" t="s">
        <v>2</v>
      </c>
      <c r="N87" s="107"/>
      <c r="O87" s="107"/>
      <c r="P87" s="4"/>
      <c r="Q87" s="111"/>
      <c r="R87" s="107"/>
    </row>
    <row r="88" spans="1:18">
      <c r="A88" s="112" t="s">
        <v>3345</v>
      </c>
      <c r="B88" s="109" t="s">
        <v>3346</v>
      </c>
      <c r="C88" s="107"/>
      <c r="D88" s="81" t="s">
        <v>187</v>
      </c>
      <c r="E88" s="81"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2017-11-17_G-040_MW</v>
      </c>
      <c r="G88" s="85">
        <v>43126</v>
      </c>
      <c r="H88" s="85">
        <v>43129</v>
      </c>
      <c r="I88" s="69"/>
      <c r="J88" s="69">
        <v>31</v>
      </c>
      <c r="K88" s="74" t="str">
        <f>IF(AND(NOT(I88=""),NOT(J88=""),NOT(H88="")),I88/J88,"")</f>
        <v/>
      </c>
      <c r="L88" s="106">
        <v>43133</v>
      </c>
      <c r="M88" s="81" t="str">
        <f>IF(AND(NOT(OR(G88="",G88="Ø")),H88=""),"In Progress",IF(AND(NOT(OR(H88="Ø",H88="")),NOT(OR(G88="Ø",G88=""))),"Completed",IF(AND(NOT(A88=""),NOT(OR(D88="",D88="???")),G88=""),"Waiting",IF(D88="???","Waiting",""))))</f>
        <v>Completed</v>
      </c>
      <c r="N88" s="107"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07" t="s">
        <v>0</v>
      </c>
      <c r="P88" s="4"/>
      <c r="Q88" s="111" t="s">
        <v>25</v>
      </c>
      <c r="R88" s="107" t="s">
        <v>3347</v>
      </c>
    </row>
    <row r="89" spans="1:18">
      <c r="A89" s="107"/>
      <c r="B89" s="107"/>
      <c r="C89" s="107"/>
      <c r="D89" s="81" t="s">
        <v>161</v>
      </c>
      <c r="E89" s="81" t="s">
        <v>1731</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2017-11-17_G-040_BD</v>
      </c>
      <c r="G89" s="85">
        <v>43129</v>
      </c>
      <c r="H89" s="85">
        <v>43129</v>
      </c>
      <c r="I89" s="69">
        <v>1.5</v>
      </c>
      <c r="J89" s="69">
        <v>35</v>
      </c>
      <c r="K89" s="74">
        <f>J89/I89</f>
        <v>23.333333333333332</v>
      </c>
      <c r="L89" s="107"/>
      <c r="M89" s="81" t="str">
        <f>IF(AND(NOT(OR(G89="",G89="Ø")),H89=""),"In Progress",IF(AND(NOT(OR(H89="Ø",H89="")),NOT(OR(G89="Ø",G89=""))),"Completed",IF(AND(NOT(A88=""),NOT(OR(D89="",D89="???")),G89=""),"Waiting",IF(D89="???","Waiting",""))))</f>
        <v>Completed</v>
      </c>
      <c r="N89" s="107"/>
      <c r="O89" s="107"/>
      <c r="P89" s="4"/>
      <c r="Q89" s="111"/>
      <c r="R89" s="107"/>
    </row>
    <row r="90" spans="1:18">
      <c r="A90" s="112" t="s">
        <v>3348</v>
      </c>
      <c r="B90" s="109" t="s">
        <v>3349</v>
      </c>
      <c r="C90" s="107" t="s">
        <v>3285</v>
      </c>
      <c r="D90" s="81" t="s">
        <v>27</v>
      </c>
      <c r="E90" s="81"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2017-11-17_G-041_GB</v>
      </c>
      <c r="G90" s="85">
        <v>43125</v>
      </c>
      <c r="H90" s="85">
        <v>43125</v>
      </c>
      <c r="I90" s="69">
        <v>0.75</v>
      </c>
      <c r="J90" s="69"/>
      <c r="K90" s="74">
        <f>J90/I90</f>
        <v>0</v>
      </c>
      <c r="L90" s="106">
        <v>43129</v>
      </c>
      <c r="M90" s="81" t="str">
        <f>IF(AND(NOT(OR(G90="",G90="Ø")),H90=""),"In Progress",IF(AND(NOT(OR(H90="Ø",H90="")),NOT(OR(G90="Ø",G90=""))),"Completed",IF(AND(NOT(A90=""),NOT(OR(D90="",D90="???")),G90=""),"Waiting",IF(D90="???","Waiting",""))))</f>
        <v>Completed</v>
      </c>
      <c r="N90" s="107"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07" t="s">
        <v>0</v>
      </c>
      <c r="P90" s="4"/>
      <c r="Q90" s="111" t="s">
        <v>25</v>
      </c>
      <c r="R90" s="107" t="s">
        <v>3350</v>
      </c>
    </row>
    <row r="91" spans="1:18">
      <c r="A91" s="107"/>
      <c r="B91" s="107"/>
      <c r="C91" s="107"/>
      <c r="D91" s="81" t="s">
        <v>187</v>
      </c>
      <c r="E91" s="81" t="s">
        <v>1731</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2017-11-17_G-041_MW</v>
      </c>
      <c r="G91" s="85">
        <v>43126</v>
      </c>
      <c r="H91" s="85">
        <v>43126</v>
      </c>
      <c r="I91" s="69">
        <v>0.5</v>
      </c>
      <c r="J91" s="69"/>
      <c r="K91" s="74">
        <f>J91/I91</f>
        <v>0</v>
      </c>
      <c r="L91" s="107"/>
      <c r="M91" s="81" t="str">
        <f>IF(AND(NOT(OR(G91="",G91="Ø")),H91=""),"In Progress",IF(AND(NOT(OR(H91="Ø",H91="")),NOT(OR(G91="Ø",G91=""))),"Completed",IF(AND(NOT(A90=""),NOT(OR(D91="",D91="???")),G91=""),"Waiting",IF(D91="???","Waiting",""))))</f>
        <v>Completed</v>
      </c>
      <c r="N91" s="107"/>
      <c r="O91" s="107"/>
      <c r="P91" s="4"/>
      <c r="Q91" s="111"/>
      <c r="R91" s="107"/>
    </row>
    <row r="92" spans="1:18">
      <c r="A92" s="112" t="s">
        <v>3351</v>
      </c>
      <c r="B92" s="109" t="s">
        <v>3352</v>
      </c>
      <c r="C92" s="107" t="s">
        <v>1429</v>
      </c>
      <c r="D92" s="81" t="s">
        <v>27</v>
      </c>
      <c r="E92" s="81"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2017-11-17_G-042_GB</v>
      </c>
      <c r="G92" s="85">
        <v>43125</v>
      </c>
      <c r="H92" s="85">
        <v>43125</v>
      </c>
      <c r="I92" s="69">
        <v>1.25</v>
      </c>
      <c r="J92" s="69"/>
      <c r="K92" s="74">
        <f>J92/I92</f>
        <v>0</v>
      </c>
      <c r="L92" s="106">
        <v>43129</v>
      </c>
      <c r="M92" s="81" t="str">
        <f>IF(AND(NOT(OR(G92="",G92="Ø")),H92=""),"In Progress",IF(AND(NOT(OR(H92="Ø",H92="")),NOT(OR(G92="Ø",G92=""))),"Completed",IF(AND(NOT(A92=""),NOT(OR(D92="",D92="???")),G92=""),"Waiting",IF(D92="???","Waiting",""))))</f>
        <v>Completed</v>
      </c>
      <c r="N92" s="107"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07" t="s">
        <v>0</v>
      </c>
      <c r="P92" s="4"/>
      <c r="Q92" s="111" t="s">
        <v>25</v>
      </c>
      <c r="R92" s="107" t="s">
        <v>3353</v>
      </c>
    </row>
    <row r="93" spans="1:18">
      <c r="A93" s="107"/>
      <c r="B93" s="107"/>
      <c r="C93" s="107"/>
      <c r="D93" s="81" t="s">
        <v>23</v>
      </c>
      <c r="E93" s="81" t="s">
        <v>1731</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2017-11-17_G-042_CA</v>
      </c>
      <c r="G93" s="85">
        <v>43126</v>
      </c>
      <c r="H93" s="85">
        <v>43129</v>
      </c>
      <c r="I93" s="69"/>
      <c r="J93" s="69"/>
      <c r="K93" s="74" t="str">
        <f>IF(AND(NOT(I93=""),NOT(J93=""),NOT(H93="")),I93/J93,"")</f>
        <v/>
      </c>
      <c r="L93" s="107"/>
      <c r="M93" s="81" t="str">
        <f>IF(AND(NOT(OR(G93="",G93="Ø")),H93=""),"In Progress",IF(AND(NOT(OR(H93="Ø",H93="")),NOT(OR(G93="Ø",G93=""))),"Completed",IF(AND(NOT(A92=""),NOT(OR(D93="",D93="???")),G93=""),"Waiting",IF(D93="???","Waiting",""))))</f>
        <v>Completed</v>
      </c>
      <c r="N93" s="107"/>
      <c r="O93" s="107"/>
      <c r="P93" s="4"/>
      <c r="Q93" s="111"/>
      <c r="R93" s="107"/>
    </row>
    <row r="94" spans="1:18">
      <c r="A94" s="112" t="s">
        <v>3354</v>
      </c>
      <c r="B94" s="109" t="s">
        <v>3355</v>
      </c>
      <c r="C94" s="107" t="s">
        <v>1429</v>
      </c>
      <c r="D94" s="81" t="s">
        <v>27</v>
      </c>
      <c r="E94" s="81"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2017-11-17_G-043_GB</v>
      </c>
      <c r="G94" s="85">
        <v>43125</v>
      </c>
      <c r="H94" s="85">
        <v>43125</v>
      </c>
      <c r="I94" s="69">
        <v>0.75</v>
      </c>
      <c r="J94" s="69"/>
      <c r="K94" s="74">
        <f>J94/I94</f>
        <v>0</v>
      </c>
      <c r="L94" s="106">
        <v>43129</v>
      </c>
      <c r="M94" s="81" t="str">
        <f>IF(AND(NOT(OR(G94="",G94="Ø")),H94=""),"In Progress",IF(AND(NOT(OR(H94="Ø",H94="")),NOT(OR(G94="Ø",G94=""))),"Completed",IF(AND(NOT(A94=""),NOT(OR(D94="",D94="???")),G94=""),"Waiting",IF(D94="???","Waiting",""))))</f>
        <v>Completed</v>
      </c>
      <c r="N94" s="107"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07" t="s">
        <v>0</v>
      </c>
      <c r="P94" s="4"/>
      <c r="Q94" s="111" t="s">
        <v>25</v>
      </c>
      <c r="R94" s="107" t="s">
        <v>3356</v>
      </c>
    </row>
    <row r="95" spans="1:18">
      <c r="A95" s="107"/>
      <c r="B95" s="107"/>
      <c r="C95" s="107"/>
      <c r="D95" s="81" t="s">
        <v>2404</v>
      </c>
      <c r="E95" s="81" t="s">
        <v>1731</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2017-11-17_G-043_MH</v>
      </c>
      <c r="G95" s="85">
        <v>43129</v>
      </c>
      <c r="H95" s="85">
        <v>43129</v>
      </c>
      <c r="I95" s="69">
        <v>1</v>
      </c>
      <c r="J95" s="69"/>
      <c r="K95" s="74">
        <f>J95/I95</f>
        <v>0</v>
      </c>
      <c r="L95" s="107"/>
      <c r="M95" s="81" t="str">
        <f>IF(AND(NOT(OR(G95="",G95="Ø")),H95=""),"In Progress",IF(AND(NOT(OR(H95="Ø",H95="")),NOT(OR(G95="Ø",G95=""))),"Completed",IF(AND(NOT(A94=""),NOT(OR(D95="",D95="???")),G95=""),"Waiting",IF(D95="???","Waiting",""))))</f>
        <v>Completed</v>
      </c>
      <c r="N95" s="107"/>
      <c r="O95" s="107"/>
      <c r="P95" s="4"/>
      <c r="Q95" s="111"/>
      <c r="R95" s="107"/>
    </row>
    <row r="96" spans="1:18">
      <c r="A96" s="112" t="s">
        <v>3357</v>
      </c>
      <c r="B96" s="109" t="s">
        <v>3358</v>
      </c>
      <c r="C96" s="107" t="s">
        <v>1429</v>
      </c>
      <c r="D96" s="81" t="s">
        <v>27</v>
      </c>
      <c r="E96" s="81"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2017-11-17_G-044_GB</v>
      </c>
      <c r="G96" s="85">
        <v>43126</v>
      </c>
      <c r="H96" s="85">
        <v>43126</v>
      </c>
      <c r="I96" s="69">
        <v>1</v>
      </c>
      <c r="J96" s="69"/>
      <c r="K96" s="74">
        <f>J96/I96</f>
        <v>0</v>
      </c>
      <c r="L96" s="106">
        <v>43129</v>
      </c>
      <c r="M96" s="81" t="str">
        <f>IF(AND(NOT(OR(G96="",G96="Ø")),H96=""),"In Progress",IF(AND(NOT(OR(H96="Ø",H96="")),NOT(OR(G96="Ø",G96=""))),"Completed",IF(AND(NOT(A96=""),NOT(OR(D96="",D96="???")),G96=""),"Waiting",IF(D96="???","Waiting",""))))</f>
        <v>Completed</v>
      </c>
      <c r="N96" s="107" t="s">
        <v>0</v>
      </c>
      <c r="O96" s="107" t="s">
        <v>0</v>
      </c>
      <c r="P96" s="4"/>
      <c r="Q96" s="111" t="s">
        <v>25</v>
      </c>
      <c r="R96" s="107" t="s">
        <v>3359</v>
      </c>
    </row>
    <row r="97" spans="1:18">
      <c r="A97" s="107"/>
      <c r="B97" s="107"/>
      <c r="C97" s="107"/>
      <c r="D97" s="81" t="s">
        <v>187</v>
      </c>
      <c r="E97" s="81" t="s">
        <v>24</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2017-11-17_G-044_MW</v>
      </c>
      <c r="G97" s="85">
        <v>43126</v>
      </c>
      <c r="H97" s="85">
        <v>43126</v>
      </c>
      <c r="I97" s="69">
        <v>0.75</v>
      </c>
      <c r="J97" s="69"/>
      <c r="K97" s="74">
        <f>J97/I97</f>
        <v>0</v>
      </c>
      <c r="L97" s="107"/>
      <c r="M97" s="81" t="str">
        <f>IF(AND(NOT(OR(G97="",G97="Ø")),H97=""),"In Progress",IF(AND(NOT(OR(H97="Ø",H97="")),NOT(OR(G97="Ø",G97=""))),"Completed",IF(AND(NOT(A96=""),NOT(OR(D97="",D97="???")),G97=""),"Waiting",IF(D97="???","Waiting",""))))</f>
        <v>Completed</v>
      </c>
      <c r="N97" s="107"/>
      <c r="O97" s="107"/>
      <c r="P97" s="4"/>
      <c r="Q97" s="111"/>
      <c r="R97" s="107"/>
    </row>
    <row r="98" spans="1:18">
      <c r="A98" s="112" t="s">
        <v>3360</v>
      </c>
      <c r="B98" s="109" t="s">
        <v>3361</v>
      </c>
      <c r="C98" s="107"/>
      <c r="D98" s="81" t="s">
        <v>187</v>
      </c>
      <c r="E98" s="81"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2017-11-17_R-005_MW</v>
      </c>
      <c r="G98" s="85">
        <v>43125</v>
      </c>
      <c r="H98" s="85">
        <v>43125</v>
      </c>
      <c r="I98" s="69">
        <v>2</v>
      </c>
      <c r="J98" s="69"/>
      <c r="K98" s="74">
        <f>J98/I98</f>
        <v>0</v>
      </c>
      <c r="L98" s="106">
        <v>43143</v>
      </c>
      <c r="M98" s="81" t="str">
        <f>IF(AND(NOT(OR(G98="",G98="Ø")),H98=""),"In Progress",IF(AND(NOT(OR(H98="Ø",H98="")),NOT(OR(G98="Ø",G98=""))),"Completed",IF(AND(NOT(A98=""),NOT(OR(D98="",D98="???")),G98=""),"Waiting",IF(D98="???","Waiting",""))))</f>
        <v>Completed</v>
      </c>
      <c r="N98" s="107" t="s">
        <v>0</v>
      </c>
      <c r="O98" s="107" t="s">
        <v>0</v>
      </c>
      <c r="P98" s="4"/>
      <c r="Q98" s="111" t="s">
        <v>25</v>
      </c>
      <c r="R98" s="107" t="s">
        <v>3362</v>
      </c>
    </row>
    <row r="99" spans="1:18">
      <c r="A99" s="107"/>
      <c r="B99" s="107"/>
      <c r="C99" s="107"/>
      <c r="D99" s="81" t="s">
        <v>32</v>
      </c>
      <c r="E99" s="81" t="s">
        <v>1731</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2017-11-17_R-005_AZ</v>
      </c>
      <c r="G99" s="85">
        <v>43126</v>
      </c>
      <c r="H99" s="85">
        <v>43130</v>
      </c>
      <c r="I99" s="69"/>
      <c r="J99" s="69"/>
      <c r="K99" s="74" t="str">
        <f>IF(AND(NOT(I99=""),NOT(J99=""),NOT(H99="")),I99/J99,"")</f>
        <v/>
      </c>
      <c r="L99" s="107"/>
      <c r="M99" s="81" t="str">
        <f>IF(AND(NOT(OR(G99="",G99="Ø")),H99=""),"In Progress",IF(AND(NOT(OR(H99="Ø",H99="")),NOT(OR(G99="Ø",G99=""))),"Completed",IF(AND(NOT(A98=""),NOT(OR(D99="",D99="???")),G99=""),"Waiting",IF(D99="???","Waiting",""))))</f>
        <v>Completed</v>
      </c>
      <c r="N99" s="107"/>
      <c r="O99" s="107"/>
      <c r="P99" s="4"/>
      <c r="Q99" s="111"/>
      <c r="R99" s="107"/>
    </row>
    <row r="100" spans="1:18">
      <c r="A100" s="112" t="s">
        <v>3363</v>
      </c>
      <c r="B100" s="109" t="s">
        <v>3364</v>
      </c>
      <c r="C100" s="107"/>
      <c r="D100" s="81" t="s">
        <v>187</v>
      </c>
      <c r="E100" s="81"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2017-11-17_R-006_MW</v>
      </c>
      <c r="G100" s="85">
        <v>43129</v>
      </c>
      <c r="H100" s="85" t="s">
        <v>51</v>
      </c>
      <c r="I100" s="69"/>
      <c r="J100" s="69"/>
      <c r="K100" s="74" t="str">
        <f>IF(AND(NOT(I100=""),NOT(J100=""),NOT(H100="")),I100/J100,"")</f>
        <v/>
      </c>
      <c r="L100" s="107" t="str">
        <f>IF(AND(NOT(OR(H100="",H100="Ø")),NOT(OR(H101="",H101="Ø"))),"Needs to be Split","")</f>
        <v/>
      </c>
      <c r="M100" s="81" t="s">
        <v>2</v>
      </c>
      <c r="N100" s="107"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Incomplete</v>
      </c>
      <c r="O100" s="107" t="str">
        <f>IF(OR(N100="Untraceable",N100="Incomplete"),"Ignore",IF(N100="Completed","Waiting",IF(OR(N100="Waiting",N100="In Progress",N100="Review",N100="Other"),"HOLD","")))</f>
        <v>Ignore</v>
      </c>
      <c r="P100" s="4" t="s">
        <v>3365</v>
      </c>
      <c r="Q100" s="111" t="str">
        <f>IF(OR(N100="Untraceable",N100="Incomplete"),"No",IF(N100="Completed","In Progress",""))</f>
        <v>No</v>
      </c>
      <c r="R100" s="107"/>
    </row>
    <row r="101" spans="1:18">
      <c r="A101" s="107"/>
      <c r="B101" s="107"/>
      <c r="C101" s="107"/>
      <c r="D101" s="81" t="s">
        <v>3059</v>
      </c>
      <c r="E101" s="81" t="s">
        <v>24</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2017-11-17_R-006_RA</v>
      </c>
      <c r="G101" s="85">
        <v>43131</v>
      </c>
      <c r="H101" s="85" t="s">
        <v>51</v>
      </c>
      <c r="I101" s="69"/>
      <c r="J101" s="69"/>
      <c r="K101" s="74" t="str">
        <f>IF(AND(NOT(I101=""),NOT(J101=""),NOT(H101="")),I101/J101,"")</f>
        <v/>
      </c>
      <c r="L101" s="107"/>
      <c r="M101" s="81" t="s">
        <v>2</v>
      </c>
      <c r="N101" s="107"/>
      <c r="O101" s="107"/>
      <c r="P101" s="4" t="s">
        <v>3366</v>
      </c>
      <c r="Q101" s="111"/>
      <c r="R101" s="107"/>
    </row>
    <row r="102" spans="1:18">
      <c r="A102" s="112" t="s">
        <v>3367</v>
      </c>
      <c r="B102" s="109" t="s">
        <v>3368</v>
      </c>
      <c r="C102" s="107"/>
      <c r="D102" s="81" t="s">
        <v>187</v>
      </c>
      <c r="E102" s="81"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2017-11-17_R-007_MW</v>
      </c>
      <c r="G102" s="85">
        <v>43129</v>
      </c>
      <c r="H102" s="85">
        <v>43129</v>
      </c>
      <c r="I102" s="69">
        <v>2</v>
      </c>
      <c r="J102" s="69"/>
      <c r="K102" s="74">
        <f>J102/I102</f>
        <v>0</v>
      </c>
      <c r="L102" s="106">
        <v>43132</v>
      </c>
      <c r="M102" s="81" t="str">
        <f>IF(AND(NOT(OR(G102="",G102="Ø")),H102=""),"In Progress",IF(AND(NOT(OR(H102="Ø",H102="")),NOT(OR(G102="Ø",G102=""))),"Completed",IF(AND(NOT(A102=""),NOT(OR(D102="",D102="???")),G102=""),"Waiting",IF(D102="???","Waiting",""))))</f>
        <v>Completed</v>
      </c>
      <c r="N102" s="107" t="s">
        <v>0</v>
      </c>
      <c r="O102" s="107" t="s">
        <v>0</v>
      </c>
      <c r="P102" s="4"/>
      <c r="Q102" s="111" t="s">
        <v>25</v>
      </c>
      <c r="R102" s="107" t="s">
        <v>3369</v>
      </c>
    </row>
    <row r="103" spans="1:18">
      <c r="A103" s="107"/>
      <c r="B103" s="107"/>
      <c r="C103" s="107"/>
      <c r="D103" s="81" t="s">
        <v>2404</v>
      </c>
      <c r="E103" s="81" t="s">
        <v>1731</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2017-11-17_R-007_MH</v>
      </c>
      <c r="G103" s="85">
        <v>43129</v>
      </c>
      <c r="H103" s="85">
        <v>43130</v>
      </c>
      <c r="I103" s="69">
        <v>2</v>
      </c>
      <c r="J103" s="69"/>
      <c r="K103" s="74">
        <f>J103/I103</f>
        <v>0</v>
      </c>
      <c r="L103" s="107"/>
      <c r="M103" s="81" t="str">
        <f>IF(AND(NOT(OR(G103="",G103="Ø")),H103=""),"In Progress",IF(AND(NOT(OR(H103="Ø",H103="")),NOT(OR(G103="Ø",G103=""))),"Completed",IF(AND(NOT(A102=""),NOT(OR(D103="",D103="???")),G103=""),"Waiting",IF(D103="???","Waiting",""))))</f>
        <v>Completed</v>
      </c>
      <c r="N103" s="107"/>
      <c r="O103" s="107"/>
      <c r="P103" s="4"/>
      <c r="Q103" s="111"/>
      <c r="R103" s="107"/>
    </row>
    <row r="104" spans="1:18">
      <c r="A104" s="112" t="s">
        <v>3370</v>
      </c>
      <c r="B104" s="109" t="s">
        <v>3349</v>
      </c>
      <c r="C104" s="107"/>
      <c r="D104" s="81" t="s">
        <v>27</v>
      </c>
      <c r="E104" s="81"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2017-11-17_G-045_GB</v>
      </c>
      <c r="G104" s="85">
        <v>43129</v>
      </c>
      <c r="H104" s="85">
        <v>43129</v>
      </c>
      <c r="I104" s="69">
        <v>0.5</v>
      </c>
      <c r="J104" s="69"/>
      <c r="K104" s="74">
        <f>J104/I104</f>
        <v>0</v>
      </c>
      <c r="L104" s="106">
        <v>43132</v>
      </c>
      <c r="M104" s="81" t="str">
        <f>IF(AND(NOT(OR(G104="",G104="Ø")),H104=""),"In Progress",IF(AND(NOT(OR(H104="Ø",H104="")),NOT(OR(G104="Ø",G104=""))),"Completed",IF(AND(NOT(A104=""),NOT(OR(D104="",D104="???")),G104=""),"Waiting",IF(D104="???","Waiting",""))))</f>
        <v>Completed</v>
      </c>
      <c r="N104" s="107" t="s">
        <v>0</v>
      </c>
      <c r="O104" s="107" t="s">
        <v>0</v>
      </c>
      <c r="P104" s="4"/>
      <c r="Q104" s="111" t="s">
        <v>25</v>
      </c>
      <c r="R104" s="107" t="s">
        <v>3371</v>
      </c>
    </row>
    <row r="105" spans="1:18">
      <c r="A105" s="107"/>
      <c r="B105" s="107"/>
      <c r="C105" s="107"/>
      <c r="D105" s="81" t="s">
        <v>187</v>
      </c>
      <c r="E105" s="81" t="s">
        <v>1731</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2017-11-17_G-045_MW</v>
      </c>
      <c r="G105" s="85">
        <v>43129</v>
      </c>
      <c r="H105" s="85">
        <v>43129</v>
      </c>
      <c r="I105" s="69">
        <v>0.55000000000000004</v>
      </c>
      <c r="J105" s="69"/>
      <c r="K105" s="74">
        <f>J105/I105</f>
        <v>0</v>
      </c>
      <c r="L105" s="107"/>
      <c r="M105" s="81" t="str">
        <f>IF(AND(NOT(OR(G105="",G105="Ø")),H105=""),"In Progress",IF(AND(NOT(OR(H105="Ø",H105="")),NOT(OR(G105="Ø",G105=""))),"Completed",IF(AND(NOT(A104=""),NOT(OR(D105="",D105="???")),G105=""),"Waiting",IF(D105="???","Waiting",""))))</f>
        <v>Completed</v>
      </c>
      <c r="N105" s="107"/>
      <c r="O105" s="107"/>
      <c r="P105" s="4"/>
      <c r="Q105" s="111"/>
      <c r="R105" s="107"/>
    </row>
    <row r="106" spans="1:18">
      <c r="A106" s="112" t="s">
        <v>3372</v>
      </c>
      <c r="B106" s="109" t="s">
        <v>3373</v>
      </c>
      <c r="C106" s="107"/>
      <c r="D106" s="81" t="s">
        <v>23</v>
      </c>
      <c r="E106" s="81"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2017-11-17_G-046_CA</v>
      </c>
      <c r="G106" s="85">
        <v>43130</v>
      </c>
      <c r="H106" s="85">
        <v>43130</v>
      </c>
      <c r="I106" s="69">
        <v>1.25</v>
      </c>
      <c r="J106" s="69"/>
      <c r="K106" s="74">
        <f>J106/I106</f>
        <v>0</v>
      </c>
      <c r="L106" s="106">
        <v>43143</v>
      </c>
      <c r="M106" s="81" t="str">
        <f>IF(AND(NOT(OR(G106="",G106="Ø")),H106=""),"In Progress",IF(AND(NOT(OR(H106="Ø",H106="")),NOT(OR(G106="Ø",G106=""))),"Completed",IF(AND(NOT(A106=""),NOT(OR(D106="",D106="???")),G106=""),"Waiting",IF(D106="???","Waiting",""))))</f>
        <v>Completed</v>
      </c>
      <c r="N106" s="107"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07" t="s">
        <v>0</v>
      </c>
      <c r="P106" s="4"/>
      <c r="Q106" s="111" t="s">
        <v>25</v>
      </c>
      <c r="R106" s="107" t="s">
        <v>3374</v>
      </c>
    </row>
    <row r="107" spans="1:18">
      <c r="A107" s="107"/>
      <c r="B107" s="107"/>
      <c r="C107" s="107"/>
      <c r="D107" s="81" t="s">
        <v>32</v>
      </c>
      <c r="E107" s="81" t="s">
        <v>1731</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2017-11-17_G-046_AZ</v>
      </c>
      <c r="G107" s="85">
        <v>43131</v>
      </c>
      <c r="H107" s="85">
        <v>43131</v>
      </c>
      <c r="I107" s="69"/>
      <c r="J107" s="69"/>
      <c r="K107" s="74" t="str">
        <f>IF(AND(NOT(I107=""),NOT(J107=""),NOT(H107="")),I107/J107,"")</f>
        <v/>
      </c>
      <c r="L107" s="107"/>
      <c r="M107" s="81" t="str">
        <f>IF(AND(NOT(OR(G107="",G107="Ø")),H107=""),"In Progress",IF(AND(NOT(OR(H107="Ø",H107="")),NOT(OR(G107="Ø",G107=""))),"Completed",IF(AND(NOT(A106=""),NOT(OR(D107="",D107="???")),G107=""),"Waiting",IF(D107="???","Waiting",""))))</f>
        <v>Completed</v>
      </c>
      <c r="N107" s="107"/>
      <c r="O107" s="107"/>
      <c r="P107" s="4"/>
      <c r="Q107" s="111"/>
      <c r="R107" s="107"/>
    </row>
    <row r="108" spans="1:18">
      <c r="A108" s="112" t="s">
        <v>3375</v>
      </c>
      <c r="B108" s="109" t="s">
        <v>3376</v>
      </c>
      <c r="C108" s="107"/>
      <c r="D108" s="81" t="s">
        <v>161</v>
      </c>
      <c r="E108" s="81"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2017-11-17_R-008_BD</v>
      </c>
      <c r="G108" s="85">
        <v>43130</v>
      </c>
      <c r="H108" s="85">
        <v>43130</v>
      </c>
      <c r="I108" s="69">
        <v>2</v>
      </c>
      <c r="J108" s="69">
        <v>12</v>
      </c>
      <c r="K108" s="74">
        <f>J108/I108</f>
        <v>6</v>
      </c>
      <c r="L108" s="106">
        <v>43133</v>
      </c>
      <c r="M108" s="81" t="s">
        <v>0</v>
      </c>
      <c r="N108" s="107" t="s">
        <v>0</v>
      </c>
      <c r="O108" s="107" t="s">
        <v>0</v>
      </c>
      <c r="P108" s="4" t="s">
        <v>3040</v>
      </c>
      <c r="Q108" s="111" t="s">
        <v>25</v>
      </c>
      <c r="R108" s="107" t="s">
        <v>3377</v>
      </c>
    </row>
    <row r="109" spans="1:18">
      <c r="A109" s="107"/>
      <c r="B109" s="107"/>
      <c r="C109" s="107"/>
      <c r="D109" s="81" t="s">
        <v>23</v>
      </c>
      <c r="E109" s="81" t="s">
        <v>1731</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2017-11-17_R-008_CA</v>
      </c>
      <c r="G109" s="85">
        <v>43131</v>
      </c>
      <c r="H109" s="85">
        <v>42766</v>
      </c>
      <c r="I109" s="69">
        <v>2</v>
      </c>
      <c r="J109" s="69"/>
      <c r="K109" s="74">
        <f>J109/I109</f>
        <v>0</v>
      </c>
      <c r="L109" s="107"/>
      <c r="M109" s="81" t="str">
        <f>IF(AND(NOT(OR(G109="",G109="Ø")),H109=""),"In Progress",IF(AND(NOT(OR(H109="Ø",H109="")),NOT(OR(G109="Ø",G109=""))),"Completed",IF(AND(NOT(A108=""),NOT(OR(D109="",D109="???")),G109=""),"Waiting",IF(D109="???","Waiting",""))))</f>
        <v>Completed</v>
      </c>
      <c r="N109" s="107"/>
      <c r="O109" s="107"/>
      <c r="P109" s="4"/>
      <c r="Q109" s="111"/>
      <c r="R109" s="107"/>
    </row>
    <row r="110" spans="1:18">
      <c r="A110" s="112" t="s">
        <v>3378</v>
      </c>
      <c r="B110" s="109" t="s">
        <v>3379</v>
      </c>
      <c r="C110" s="107"/>
      <c r="D110" s="81" t="s">
        <v>161</v>
      </c>
      <c r="E110" s="81"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2017-11-17_R-009_BD</v>
      </c>
      <c r="G110" s="85">
        <v>43130</v>
      </c>
      <c r="H110" s="85">
        <v>43130</v>
      </c>
      <c r="I110" s="69">
        <v>1</v>
      </c>
      <c r="J110" s="69">
        <v>21</v>
      </c>
      <c r="K110" s="74">
        <f>J110/I110</f>
        <v>21</v>
      </c>
      <c r="L110" s="106">
        <v>43132</v>
      </c>
      <c r="M110" s="81" t="s">
        <v>0</v>
      </c>
      <c r="N110" s="107" t="s">
        <v>0</v>
      </c>
      <c r="O110" s="107" t="s">
        <v>0</v>
      </c>
      <c r="P110" s="4" t="s">
        <v>3380</v>
      </c>
      <c r="Q110" s="111" t="s">
        <v>25</v>
      </c>
      <c r="R110" s="107" t="s">
        <v>3381</v>
      </c>
    </row>
    <row r="111" spans="1:18">
      <c r="A111" s="107"/>
      <c r="B111" s="107"/>
      <c r="C111" s="107"/>
      <c r="D111" s="81" t="s">
        <v>3059</v>
      </c>
      <c r="E111" s="81" t="s">
        <v>1731</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2017-11-17_R-009_RA</v>
      </c>
      <c r="G111" s="85">
        <v>43131</v>
      </c>
      <c r="H111" s="85">
        <v>43131</v>
      </c>
      <c r="I111" s="69">
        <v>1</v>
      </c>
      <c r="J111" s="69">
        <v>21.5</v>
      </c>
      <c r="K111" s="74">
        <f>J111/I111</f>
        <v>21.5</v>
      </c>
      <c r="L111" s="107"/>
      <c r="M111" s="81" t="str">
        <f>IF(AND(NOT(OR(G111="",G111="Ø")),H111=""),"In Progress",IF(AND(NOT(OR(H111="Ø",H111="")),NOT(OR(G111="Ø",G111=""))),"Completed",IF(AND(NOT(A110=""),NOT(OR(D111="",D111="???")),G111=""),"Waiting",IF(D111="???","Waiting",""))))</f>
        <v>Completed</v>
      </c>
      <c r="N111" s="107"/>
      <c r="O111" s="107"/>
      <c r="P111" s="4" t="s">
        <v>3382</v>
      </c>
      <c r="Q111" s="111"/>
      <c r="R111" s="107"/>
    </row>
    <row r="112" spans="1:18">
      <c r="A112" s="112" t="s">
        <v>3383</v>
      </c>
      <c r="B112" s="109" t="s">
        <v>3384</v>
      </c>
      <c r="C112" s="107"/>
      <c r="D112" s="81" t="s">
        <v>113</v>
      </c>
      <c r="E112" s="81" t="s">
        <v>1731</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2017-11-17_G-047_DR</v>
      </c>
      <c r="G112" s="85">
        <v>43130</v>
      </c>
      <c r="H112" s="85">
        <v>43131</v>
      </c>
      <c r="I112" s="69">
        <v>4</v>
      </c>
      <c r="J112" s="69"/>
      <c r="K112" s="74">
        <f>J112/I112</f>
        <v>0</v>
      </c>
      <c r="L112" s="106">
        <v>43143</v>
      </c>
      <c r="M112" s="81" t="str">
        <f>IF(AND(NOT(OR(G112="",G112="Ø")),H112=""),"In Progress",IF(AND(NOT(OR(H112="Ø",H112="")),NOT(OR(G112="Ø",G112=""))),"Completed",IF(AND(NOT(A112=""),NOT(OR(D112="",D112="???")),G112=""),"Waiting",IF(D112="???","Waiting",""))))</f>
        <v>Completed</v>
      </c>
      <c r="N112" s="107"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07" t="s">
        <v>0</v>
      </c>
      <c r="P112" s="4"/>
      <c r="Q112" s="111" t="s">
        <v>25</v>
      </c>
      <c r="R112" s="107" t="s">
        <v>3385</v>
      </c>
    </row>
    <row r="113" spans="1:18">
      <c r="A113" s="107"/>
      <c r="B113" s="107"/>
      <c r="C113" s="107"/>
      <c r="D113" s="81" t="s">
        <v>23</v>
      </c>
      <c r="E113" s="81"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2017-11-17_G-047_CA</v>
      </c>
      <c r="G113" s="85">
        <v>43130</v>
      </c>
      <c r="H113" s="85">
        <v>43131</v>
      </c>
      <c r="I113" s="69"/>
      <c r="J113" s="69"/>
      <c r="K113" s="74" t="str">
        <f>IF(AND(NOT(I113=""),NOT(J113=""),NOT(H113="")),I113/J113,"")</f>
        <v/>
      </c>
      <c r="L113" s="107"/>
      <c r="M113" s="81" t="str">
        <f>IF(AND(NOT(OR(G113="",G113="Ø")),H113=""),"In Progress",IF(AND(NOT(OR(H113="Ø",H113="")),NOT(OR(G113="Ø",G113=""))),"Completed",IF(AND(NOT(A112=""),NOT(OR(D113="",D113="???")),G113=""),"Waiting",IF(D113="???","Waiting",""))))</f>
        <v>Completed</v>
      </c>
      <c r="N113" s="107"/>
      <c r="O113" s="107"/>
      <c r="P113" s="4"/>
      <c r="Q113" s="111"/>
      <c r="R113" s="107"/>
    </row>
    <row r="114" spans="1:18">
      <c r="A114" s="153" t="s">
        <v>3386</v>
      </c>
      <c r="B114" s="109" t="s">
        <v>3387</v>
      </c>
      <c r="C114" s="107"/>
      <c r="D114" s="81" t="s">
        <v>161</v>
      </c>
      <c r="E114" s="81"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2017-11-17_R-010_BD</v>
      </c>
      <c r="G114" s="85">
        <v>43131</v>
      </c>
      <c r="H114" s="85">
        <v>43131</v>
      </c>
      <c r="I114" s="69">
        <v>1</v>
      </c>
      <c r="J114" s="69">
        <v>11</v>
      </c>
      <c r="K114" s="74">
        <f>J114/I114</f>
        <v>11</v>
      </c>
      <c r="L114" s="106">
        <v>43132</v>
      </c>
      <c r="M114" s="81" t="str">
        <f>IF(AND(NOT(OR(G114="",G114="Ø")),H114=""),"In Progress",IF(AND(NOT(OR(H114="Ø",H114="")),NOT(OR(G114="Ø",G114=""))),"Completed",IF(AND(NOT(A114=""),NOT(OR(D114="",D114="???")),G114=""),"Waiting",IF(D114="???","Waiting",""))))</f>
        <v>Completed</v>
      </c>
      <c r="N114" s="107" t="s">
        <v>0</v>
      </c>
      <c r="O114" s="107" t="s">
        <v>0</v>
      </c>
      <c r="P114" s="4"/>
      <c r="Q114" s="111" t="s">
        <v>25</v>
      </c>
      <c r="R114" s="107" t="s">
        <v>3388</v>
      </c>
    </row>
    <row r="115" spans="1:18">
      <c r="A115" s="155"/>
      <c r="B115" s="107"/>
      <c r="C115" s="107"/>
      <c r="D115" s="81" t="s">
        <v>3059</v>
      </c>
      <c r="E115" s="81" t="s">
        <v>1731</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2017-11-17_R-010_RA</v>
      </c>
      <c r="G115" s="85">
        <v>43131</v>
      </c>
      <c r="H115" s="85">
        <v>43131</v>
      </c>
      <c r="I115" s="69">
        <v>2</v>
      </c>
      <c r="J115" s="69">
        <v>11.5</v>
      </c>
      <c r="K115" s="74">
        <f>J115/I115</f>
        <v>5.75</v>
      </c>
      <c r="L115" s="107"/>
      <c r="M115" s="81" t="str">
        <f>IF(AND(NOT(OR(G115="",G115="Ø")),H115=""),"In Progress",IF(AND(NOT(OR(H115="Ø",H115="")),NOT(OR(G115="Ø",G115=""))),"Completed",IF(AND(NOT(A114=""),NOT(OR(D115="",D115="???")),G115=""),"Waiting",IF(D115="???","Waiting",""))))</f>
        <v>Completed</v>
      </c>
      <c r="N115" s="107"/>
      <c r="O115" s="107"/>
      <c r="P115" s="4"/>
      <c r="Q115" s="111"/>
      <c r="R115" s="107"/>
    </row>
    <row r="116" spans="1:18">
      <c r="A116" s="153" t="s">
        <v>3389</v>
      </c>
      <c r="B116" s="109" t="s">
        <v>3390</v>
      </c>
      <c r="C116" s="107"/>
      <c r="D116" s="81" t="s">
        <v>161</v>
      </c>
      <c r="E116" s="81"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2017-11-17_R-011_BD</v>
      </c>
      <c r="G116" s="85">
        <v>43131</v>
      </c>
      <c r="H116" s="85">
        <v>43131</v>
      </c>
      <c r="I116" s="69"/>
      <c r="J116" s="69"/>
      <c r="K116" s="74" t="str">
        <f>IF(AND(NOT(I116=""),NOT(J116=""),NOT(H116="")),I116/J116,"")</f>
        <v/>
      </c>
      <c r="L116" s="106">
        <v>43132</v>
      </c>
      <c r="M116" s="81" t="s">
        <v>0</v>
      </c>
      <c r="N116" s="107" t="s">
        <v>0</v>
      </c>
      <c r="O116" s="107" t="s">
        <v>0</v>
      </c>
      <c r="P116" s="4"/>
      <c r="Q116" s="111" t="s">
        <v>25</v>
      </c>
      <c r="R116" s="107" t="s">
        <v>3391</v>
      </c>
    </row>
    <row r="117" spans="1:18">
      <c r="A117" s="155"/>
      <c r="B117" s="107"/>
      <c r="C117" s="107"/>
      <c r="D117" s="81" t="s">
        <v>27</v>
      </c>
      <c r="E117" s="81" t="s">
        <v>1731</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2017-11-17_R-011_GB</v>
      </c>
      <c r="G117" s="85">
        <v>43132</v>
      </c>
      <c r="H117" s="85">
        <v>43132</v>
      </c>
      <c r="I117" s="69">
        <v>1</v>
      </c>
      <c r="J117" s="69"/>
      <c r="K117" s="74">
        <f>J117/I117</f>
        <v>0</v>
      </c>
      <c r="L117" s="107"/>
      <c r="M117" s="81" t="str">
        <f>IF(AND(NOT(OR(G117="",G117="Ø")),H117=""),"In Progress",IF(AND(NOT(OR(H117="Ø",H117="")),NOT(OR(G117="Ø",G117=""))),"Completed",IF(AND(NOT(A116=""),NOT(OR(D117="",D117="???")),G117=""),"Waiting",IF(D117="???","Waiting",""))))</f>
        <v>Completed</v>
      </c>
      <c r="N117" s="107"/>
      <c r="O117" s="107"/>
      <c r="P117" s="4"/>
      <c r="Q117" s="111"/>
      <c r="R117" s="107"/>
    </row>
    <row r="118" spans="1:18">
      <c r="A118" s="112" t="s">
        <v>3392</v>
      </c>
      <c r="B118" s="109" t="s">
        <v>3393</v>
      </c>
      <c r="C118" s="107" t="s">
        <v>1167</v>
      </c>
      <c r="D118" s="81" t="s">
        <v>23</v>
      </c>
      <c r="E118" s="81"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2017-11-17_G-048_CA</v>
      </c>
      <c r="G118" s="85">
        <v>43131</v>
      </c>
      <c r="H118" s="85">
        <v>43131</v>
      </c>
      <c r="I118" s="69">
        <v>1</v>
      </c>
      <c r="J118" s="69"/>
      <c r="K118" s="74">
        <f>J118/I118</f>
        <v>0</v>
      </c>
      <c r="L118" s="106">
        <v>43143</v>
      </c>
      <c r="M118" s="81" t="str">
        <f>IF(AND(NOT(OR(G118="",G118="Ø")),H118=""),"In Progress",IF(AND(NOT(OR(H118="Ø",H118="")),NOT(OR(G118="Ø",G118=""))),"Completed",IF(AND(NOT(A118=""),NOT(OR(D118="",D118="???")),G118=""),"Waiting",IF(D118="???","Waiting",""))))</f>
        <v>Completed</v>
      </c>
      <c r="N118" s="107"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07" t="s">
        <v>0</v>
      </c>
      <c r="P118" s="4"/>
      <c r="Q118" s="111" t="s">
        <v>25</v>
      </c>
      <c r="R118" s="107" t="s">
        <v>3394</v>
      </c>
    </row>
    <row r="119" spans="1:18">
      <c r="A119" s="107"/>
      <c r="B119" s="107"/>
      <c r="C119" s="107"/>
      <c r="D119" s="81" t="s">
        <v>2404</v>
      </c>
      <c r="E119" s="81"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2017-11-17_G-048_MH</v>
      </c>
      <c r="G119" s="85">
        <v>43131</v>
      </c>
      <c r="H119" s="85">
        <v>43131</v>
      </c>
      <c r="I119" s="69">
        <v>2.5</v>
      </c>
      <c r="J119" s="69"/>
      <c r="K119" s="74">
        <f>J119/I119</f>
        <v>0</v>
      </c>
      <c r="L119" s="107"/>
      <c r="M119" s="81" t="str">
        <f>IF(AND(NOT(OR(G119="",G119="Ø")),H119=""),"In Progress",IF(AND(NOT(OR(H119="Ø",H119="")),NOT(OR(G119="Ø",G119=""))),"Completed",IF(AND(NOT(A118=""),NOT(OR(D119="",D119="???")),G119=""),"Waiting",IF(D119="???","Waiting",""))))</f>
        <v>Completed</v>
      </c>
      <c r="N119" s="107"/>
      <c r="O119" s="107"/>
      <c r="P119" s="4"/>
      <c r="Q119" s="111"/>
      <c r="R119" s="107"/>
    </row>
    <row r="120" spans="1:18">
      <c r="A120" s="112" t="s">
        <v>3395</v>
      </c>
      <c r="B120" s="109" t="s">
        <v>3396</v>
      </c>
      <c r="C120" s="107" t="s">
        <v>1429</v>
      </c>
      <c r="D120" s="81" t="s">
        <v>27</v>
      </c>
      <c r="E120" s="81"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2017-11-17_G-049_GB</v>
      </c>
      <c r="G120" s="85">
        <v>43131</v>
      </c>
      <c r="H120" s="85" t="s">
        <v>51</v>
      </c>
      <c r="I120" s="69"/>
      <c r="J120" s="69"/>
      <c r="K120" s="74" t="str">
        <f>IF(AND(NOT(I120=""),NOT(J120=""),NOT(H120="")),I120/J120,"")</f>
        <v/>
      </c>
      <c r="L120" s="107" t="s">
        <v>51</v>
      </c>
      <c r="M120" s="81" t="s">
        <v>2</v>
      </c>
      <c r="N120" s="107"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Incomplete</v>
      </c>
      <c r="O120" s="107" t="str">
        <f>IF(OR(N120="Untraceable",N120="Incomplete"),"Ignore",IF(N120="Completed","Waiting",IF(OR(N120="Waiting",N120="In Progress",N120="Review",N120="Other"),"HOLD","")))</f>
        <v>Ignore</v>
      </c>
      <c r="P120" s="4" t="s">
        <v>3397</v>
      </c>
      <c r="Q120" s="111" t="str">
        <f>IF(OR(N120="Untraceable",N120="Incomplete"),"No",IF(N120="Completed","In Progress",""))</f>
        <v>No</v>
      </c>
      <c r="R120" s="107"/>
    </row>
    <row r="121" spans="1:18">
      <c r="A121" s="107"/>
      <c r="B121" s="107"/>
      <c r="C121" s="107"/>
      <c r="D121" s="81" t="s">
        <v>187</v>
      </c>
      <c r="E121" s="81" t="s">
        <v>1731</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2017-11-17_G-049_MW</v>
      </c>
      <c r="G121" s="85">
        <v>43131</v>
      </c>
      <c r="H121" s="85" t="s">
        <v>51</v>
      </c>
      <c r="I121" s="69"/>
      <c r="J121" s="69"/>
      <c r="K121" s="74" t="str">
        <f>IF(AND(NOT(I121=""),NOT(J121=""),NOT(H121="")),I121/J121,"")</f>
        <v/>
      </c>
      <c r="L121" s="107"/>
      <c r="M121" s="81" t="s">
        <v>2</v>
      </c>
      <c r="N121" s="107"/>
      <c r="O121" s="107"/>
      <c r="P121" s="4"/>
      <c r="Q121" s="111"/>
      <c r="R121" s="107"/>
    </row>
    <row r="122" spans="1:18">
      <c r="A122" s="112" t="s">
        <v>3398</v>
      </c>
      <c r="B122" s="109" t="s">
        <v>3399</v>
      </c>
      <c r="C122" s="107"/>
      <c r="D122" s="81" t="s">
        <v>2404</v>
      </c>
      <c r="E122" s="81"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2017-11--17_G-050_MH</v>
      </c>
      <c r="G122" s="85">
        <v>43131</v>
      </c>
      <c r="H122" s="85">
        <v>43132</v>
      </c>
      <c r="I122" s="69">
        <v>3</v>
      </c>
      <c r="J122" s="69"/>
      <c r="K122" s="74">
        <f>J122/I122</f>
        <v>0</v>
      </c>
      <c r="L122" s="106">
        <v>43132</v>
      </c>
      <c r="M122" s="81" t="str">
        <f>IF(AND(NOT(OR(G122="",G122="Ø")),H122=""),"In Progress",IF(AND(NOT(OR(H122="Ø",H122="")),NOT(OR(G122="Ø",G122=""))),"Completed",IF(AND(NOT(A122=""),NOT(OR(D122="",D122="???")),G122=""),"Waiting",IF(D122="???","Waiting",""))))</f>
        <v>Completed</v>
      </c>
      <c r="N122" s="107"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07" t="s">
        <v>0</v>
      </c>
      <c r="P122" s="4"/>
      <c r="Q122" s="111" t="s">
        <v>25</v>
      </c>
      <c r="R122" s="107" t="s">
        <v>3400</v>
      </c>
    </row>
    <row r="123" spans="1:18">
      <c r="A123" s="107"/>
      <c r="B123" s="107"/>
      <c r="C123" s="107"/>
      <c r="D123" s="81" t="s">
        <v>113</v>
      </c>
      <c r="E123" s="81" t="s">
        <v>1731</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2017-11--17_G-050_DR</v>
      </c>
      <c r="G123" s="85">
        <v>43132</v>
      </c>
      <c r="H123" s="85">
        <v>43132</v>
      </c>
      <c r="I123" s="69">
        <v>3.5</v>
      </c>
      <c r="J123" s="69"/>
      <c r="K123" s="74">
        <f>J123/I123</f>
        <v>0</v>
      </c>
      <c r="L123" s="107"/>
      <c r="M123" s="81" t="str">
        <f>IF(AND(NOT(OR(G123="",G123="Ø")),H123=""),"In Progress",IF(AND(NOT(OR(H123="Ø",H123="")),NOT(OR(G123="Ø",G123=""))),"Completed",IF(AND(NOT(A122=""),NOT(OR(D123="",D123="???")),G123=""),"Waiting",IF(D123="???","Waiting",""))))</f>
        <v>Completed</v>
      </c>
      <c r="N123" s="107"/>
      <c r="O123" s="107"/>
      <c r="P123" s="4"/>
      <c r="Q123" s="111"/>
      <c r="R123" s="107"/>
    </row>
    <row r="124" spans="1:18">
      <c r="A124" s="112" t="s">
        <v>3401</v>
      </c>
      <c r="B124" s="109" t="s">
        <v>3402</v>
      </c>
      <c r="C124" s="107"/>
      <c r="D124" s="81" t="s">
        <v>32</v>
      </c>
      <c r="E124" s="81" t="s">
        <v>24</v>
      </c>
      <c r="F124" s="7" t="s">
        <v>3403</v>
      </c>
      <c r="G124" s="85">
        <v>43132</v>
      </c>
      <c r="H124" s="85" t="s">
        <v>51</v>
      </c>
      <c r="I124" s="69"/>
      <c r="J124" s="69"/>
      <c r="K124" s="74" t="str">
        <f>IF(AND(NOT(I124=""),NOT(J124=""),NOT(H124="")),I124/J124,"")</f>
        <v/>
      </c>
      <c r="L124" s="107" t="s">
        <v>51</v>
      </c>
      <c r="M124" s="81" t="s">
        <v>2</v>
      </c>
      <c r="N124" s="107"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Incomplete</v>
      </c>
      <c r="O124" s="107" t="str">
        <f>IF(OR(N124="Untraceable",N124="Incomplete"),"Ignore",IF(N124="Completed","Waiting",IF(OR(N124="Waiting",N124="In Progress",N124="Review",N124="Other"),"HOLD","")))</f>
        <v>Ignore</v>
      </c>
      <c r="P124" s="4" t="s">
        <v>3404</v>
      </c>
      <c r="Q124" s="111" t="str">
        <f>IF(OR(N124="Untraceable",N124="Incomplete"),"No",IF(N124="Completed","In Progress",""))</f>
        <v>No</v>
      </c>
      <c r="R124" s="107"/>
    </row>
    <row r="125" spans="1:18">
      <c r="A125" s="107"/>
      <c r="B125" s="107"/>
      <c r="C125" s="107"/>
      <c r="D125" s="81" t="s">
        <v>3059</v>
      </c>
      <c r="E125" s="81"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2017-11-17_R-012_RA</v>
      </c>
      <c r="G125" s="85">
        <v>43132</v>
      </c>
      <c r="H125" s="85" t="s">
        <v>51</v>
      </c>
      <c r="I125" s="69"/>
      <c r="J125" s="69"/>
      <c r="K125" s="74" t="str">
        <f>IF(AND(NOT(I125=""),NOT(J125=""),NOT(H125="")),I125/J125,"")</f>
        <v/>
      </c>
      <c r="L125" s="107"/>
      <c r="M125" s="81" t="s">
        <v>2</v>
      </c>
      <c r="N125" s="107"/>
      <c r="O125" s="107"/>
      <c r="P125" s="4" t="s">
        <v>3405</v>
      </c>
      <c r="Q125" s="111"/>
      <c r="R125" s="107"/>
    </row>
    <row r="126" spans="1:18">
      <c r="A126" s="112" t="s">
        <v>3406</v>
      </c>
      <c r="B126" s="109" t="s">
        <v>3407</v>
      </c>
      <c r="C126" s="107"/>
      <c r="D126" s="81" t="s">
        <v>161</v>
      </c>
      <c r="E126" s="81"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2017-11-17_R-013_BD</v>
      </c>
      <c r="G126" s="85">
        <v>43132</v>
      </c>
      <c r="H126" s="85">
        <v>43132</v>
      </c>
      <c r="I126" s="69">
        <v>2</v>
      </c>
      <c r="J126" s="69">
        <v>18</v>
      </c>
      <c r="K126" s="74">
        <f>J126/I126</f>
        <v>9</v>
      </c>
      <c r="L126" s="106">
        <v>43143</v>
      </c>
      <c r="M126" s="81" t="s">
        <v>0</v>
      </c>
      <c r="N126" s="107" t="s">
        <v>0</v>
      </c>
      <c r="O126" s="107" t="s">
        <v>0</v>
      </c>
      <c r="P126" s="4" t="s">
        <v>3408</v>
      </c>
      <c r="Q126" s="111" t="s">
        <v>25</v>
      </c>
      <c r="R126" s="107" t="s">
        <v>3409</v>
      </c>
    </row>
    <row r="127" spans="1:18">
      <c r="A127" s="107"/>
      <c r="B127" s="107"/>
      <c r="C127" s="107"/>
      <c r="D127" s="81" t="s">
        <v>2404</v>
      </c>
      <c r="E127" s="81" t="s">
        <v>1731</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2017-11-17_R-013_MH</v>
      </c>
      <c r="G127" s="85">
        <v>43143</v>
      </c>
      <c r="H127" s="85">
        <v>43143</v>
      </c>
      <c r="I127" s="69"/>
      <c r="J127" s="69"/>
      <c r="K127" s="74" t="str">
        <f>IF(AND(NOT(I127=""),NOT(J127=""),NOT(H127="")),I127/J127,"")</f>
        <v/>
      </c>
      <c r="L127" s="107"/>
      <c r="M127" s="81" t="s">
        <v>0</v>
      </c>
      <c r="N127" s="107"/>
      <c r="O127" s="107"/>
      <c r="P127" s="4" t="s">
        <v>3410</v>
      </c>
      <c r="Q127" s="111"/>
      <c r="R127" s="107"/>
    </row>
    <row r="128" spans="1:18">
      <c r="A128" s="112" t="s">
        <v>3411</v>
      </c>
      <c r="B128" s="109" t="s">
        <v>3412</v>
      </c>
      <c r="C128" s="107"/>
      <c r="D128" s="81" t="s">
        <v>27</v>
      </c>
      <c r="E128" s="81"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2017-11-17_R-014_GB</v>
      </c>
      <c r="G128" s="85">
        <v>43132</v>
      </c>
      <c r="H128" s="85">
        <v>43132</v>
      </c>
      <c r="I128" s="69">
        <v>1</v>
      </c>
      <c r="J128" s="69">
        <v>6</v>
      </c>
      <c r="K128" s="74">
        <f>J128/I128</f>
        <v>6</v>
      </c>
      <c r="L128" s="106">
        <v>43136</v>
      </c>
      <c r="M128" s="81" t="str">
        <f>IF(AND(NOT(OR(G128="",G128="Ø")),H128=""),"In Progress",IF(AND(NOT(OR(H128="Ø",H128="")),NOT(OR(G128="Ø",G128=""))),"Completed",IF(AND(NOT(A128=""),NOT(OR(D128="",D128="???")),G128=""),"Waiting",IF(D128="???","Waiting",""))))</f>
        <v>Completed</v>
      </c>
      <c r="N128" s="107"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07" t="s">
        <v>0</v>
      </c>
      <c r="P128" s="4"/>
      <c r="Q128" s="111" t="s">
        <v>25</v>
      </c>
      <c r="R128" s="107" t="s">
        <v>3413</v>
      </c>
    </row>
    <row r="129" spans="1:18">
      <c r="A129" s="107"/>
      <c r="B129" s="107"/>
      <c r="C129" s="107"/>
      <c r="D129" s="81" t="s">
        <v>161</v>
      </c>
      <c r="E129" s="81" t="s">
        <v>1731</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2017-11-17_R-014_BD</v>
      </c>
      <c r="G129" s="85">
        <v>43136</v>
      </c>
      <c r="H129" s="85">
        <v>43136</v>
      </c>
      <c r="I129" s="69">
        <v>0.5</v>
      </c>
      <c r="J129" s="69">
        <v>8</v>
      </c>
      <c r="K129" s="74">
        <v>16</v>
      </c>
      <c r="L129" s="107"/>
      <c r="M129" s="81" t="s">
        <v>0</v>
      </c>
      <c r="N129" s="107"/>
      <c r="O129" s="107"/>
      <c r="P129" s="4"/>
      <c r="Q129" s="111"/>
      <c r="R129" s="107"/>
    </row>
    <row r="130" spans="1:18">
      <c r="A130" s="112" t="s">
        <v>3414</v>
      </c>
      <c r="B130" s="109" t="s">
        <v>3415</v>
      </c>
      <c r="C130" s="107"/>
      <c r="D130" s="81" t="s">
        <v>2404</v>
      </c>
      <c r="E130" s="81"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2017-11-17_G-051_MH</v>
      </c>
      <c r="G130" s="85">
        <v>43132</v>
      </c>
      <c r="H130" s="85">
        <v>43132</v>
      </c>
      <c r="I130" s="69">
        <v>0.1</v>
      </c>
      <c r="J130" s="69"/>
      <c r="K130" s="74">
        <f>J130/I130</f>
        <v>0</v>
      </c>
      <c r="L130" s="106">
        <v>43132</v>
      </c>
      <c r="M130" s="81" t="str">
        <f>IF(AND(NOT(OR(G130="",G130="Ø")),H130=""),"In Progress",IF(AND(NOT(OR(H130="Ø",H130="")),NOT(OR(G130="Ø",G130=""))),"Completed",IF(AND(NOT(A130=""),NOT(OR(D130="",D130="???")),G130=""),"Waiting",IF(D130="???","Waiting",""))))</f>
        <v>Completed</v>
      </c>
      <c r="N130" s="107" t="s">
        <v>0</v>
      </c>
      <c r="O130" s="107" t="s">
        <v>0</v>
      </c>
      <c r="P130" s="4" t="s">
        <v>3416</v>
      </c>
      <c r="Q130" s="111" t="s">
        <v>25</v>
      </c>
      <c r="R130" s="107" t="s">
        <v>3417</v>
      </c>
    </row>
    <row r="131" spans="1:18">
      <c r="A131" s="107"/>
      <c r="B131" s="107"/>
      <c r="C131" s="107"/>
      <c r="D131" s="81" t="s">
        <v>187</v>
      </c>
      <c r="E131" s="81" t="s">
        <v>24</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2017-11-17_G-051_MW</v>
      </c>
      <c r="G131" s="85">
        <v>43132</v>
      </c>
      <c r="H131" s="85">
        <v>43132</v>
      </c>
      <c r="I131" s="69"/>
      <c r="J131" s="69"/>
      <c r="K131" s="74" t="str">
        <f t="shared" ref="K131:K137" si="3">IF(AND(NOT(I131=""),NOT(J131=""),NOT(H131="")),I131/J131,"")</f>
        <v/>
      </c>
      <c r="L131" s="107"/>
      <c r="M131" s="81" t="str">
        <f>IF(AND(NOT(OR(G131="",G131="Ø")),H131=""),"In Progress",IF(AND(NOT(OR(H131="Ø",H131="")),NOT(OR(G131="Ø",G131=""))),"Completed",IF(AND(NOT(A130=""),NOT(OR(D131="",D131="???")),G131=""),"Waiting",IF(D131="???","Waiting",""))))</f>
        <v>Completed</v>
      </c>
      <c r="N131" s="107"/>
      <c r="O131" s="107"/>
      <c r="P131" s="4"/>
      <c r="Q131" s="111"/>
      <c r="R131" s="107"/>
    </row>
    <row r="132" spans="1:18">
      <c r="A132" s="112" t="s">
        <v>3418</v>
      </c>
      <c r="B132" s="109" t="s">
        <v>3419</v>
      </c>
      <c r="C132" s="107"/>
      <c r="D132" s="81" t="s">
        <v>32</v>
      </c>
      <c r="E132" s="81"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2017-11-17_R-015_AZ</v>
      </c>
      <c r="G132" s="85">
        <v>43132</v>
      </c>
      <c r="H132" s="85" t="s">
        <v>51</v>
      </c>
      <c r="I132" s="69"/>
      <c r="J132" s="69"/>
      <c r="K132" s="74" t="str">
        <f t="shared" si="3"/>
        <v/>
      </c>
      <c r="L132" s="107" t="s">
        <v>51</v>
      </c>
      <c r="M132" s="81" t="s">
        <v>2</v>
      </c>
      <c r="N132" s="107" t="s">
        <v>2</v>
      </c>
      <c r="O132" s="107" t="str">
        <f>IF(OR(N132="Untraceable",N132="Incomplete"),"Ignore",IF(N132="Completed","Waiting",IF(OR(N132="Waiting",N132="In Progress",N132="Review",N132="Other"),"HOLD","")))</f>
        <v>Ignore</v>
      </c>
      <c r="P132" s="4" t="s">
        <v>3420</v>
      </c>
      <c r="Q132" s="111" t="str">
        <f>IF(OR(N132="Untraceable",N132="Incomplete"),"No",IF(N132="Completed","In Progress",""))</f>
        <v>No</v>
      </c>
      <c r="R132" s="107"/>
    </row>
    <row r="133" spans="1:18">
      <c r="A133" s="107"/>
      <c r="B133" s="107"/>
      <c r="C133" s="107"/>
      <c r="D133" s="81"/>
      <c r="E133" s="81"/>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5"/>
      <c r="H133" s="85"/>
      <c r="I133" s="69"/>
      <c r="J133" s="69"/>
      <c r="K133" s="74" t="str">
        <f t="shared" si="3"/>
        <v/>
      </c>
      <c r="L133" s="107"/>
      <c r="M133" s="81" t="str">
        <f>IF(AND(NOT(OR(G133="",G133="Ø")),H133=""),"In Progress",IF(AND(NOT(OR(H133="Ø",H133="")),NOT(OR(G133="Ø",G133=""))),"Completed",IF(AND(NOT(A132=""),NOT(OR(D133="",D133="???")),G133=""),"Waiting",IF(D133="???","Waiting",""))))</f>
        <v/>
      </c>
      <c r="N133" s="107"/>
      <c r="O133" s="107"/>
      <c r="P133" s="4"/>
      <c r="Q133" s="111"/>
      <c r="R133" s="107"/>
    </row>
    <row r="134" spans="1:18">
      <c r="A134" s="112" t="s">
        <v>3421</v>
      </c>
      <c r="B134" s="109" t="s">
        <v>3422</v>
      </c>
      <c r="C134" s="107"/>
      <c r="D134" s="81" t="s">
        <v>2404</v>
      </c>
      <c r="E134" s="81"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2017-11-17_G-052_MH</v>
      </c>
      <c r="G134" s="85">
        <v>43132</v>
      </c>
      <c r="H134" s="85" t="s">
        <v>51</v>
      </c>
      <c r="I134" s="69"/>
      <c r="J134" s="69"/>
      <c r="K134" s="74" t="str">
        <f t="shared" si="3"/>
        <v/>
      </c>
      <c r="L134" s="107" t="str">
        <f>IF(AND(NOT(OR(H134="",H134="Ø")),NOT(OR(H135="",H135="Ø"))),"Needs to be Split","")</f>
        <v/>
      </c>
      <c r="M134" s="81" t="s">
        <v>2</v>
      </c>
      <c r="N134" s="107"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Incomplete</v>
      </c>
      <c r="O134" s="107" t="str">
        <f>IF(OR(N134="Untraceable",N134="Incomplete"),"Ignore",IF(N134="Completed","Waiting",IF(OR(N134="Waiting",N134="In Progress",N134="Review",N134="Other"),"HOLD","")))</f>
        <v>Ignore</v>
      </c>
      <c r="P134" s="4" t="s">
        <v>3423</v>
      </c>
      <c r="Q134" s="111" t="str">
        <f>IF(OR(N134="Untraceable",N134="Incomplete"),"No",IF(N134="Completed","In Progress",""))</f>
        <v>No</v>
      </c>
      <c r="R134" s="107"/>
    </row>
    <row r="135" spans="1:18">
      <c r="A135" s="107"/>
      <c r="B135" s="107"/>
      <c r="C135" s="107"/>
      <c r="D135" s="81" t="s">
        <v>32</v>
      </c>
      <c r="E135" s="81" t="s">
        <v>24</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2017-11-17_G-052_AZ</v>
      </c>
      <c r="G135" s="85">
        <v>43132</v>
      </c>
      <c r="H135" s="85"/>
      <c r="I135" s="69"/>
      <c r="J135" s="69"/>
      <c r="K135" s="74" t="str">
        <f t="shared" si="3"/>
        <v/>
      </c>
      <c r="L135" s="107"/>
      <c r="M135" s="81" t="s">
        <v>2</v>
      </c>
      <c r="N135" s="107"/>
      <c r="O135" s="107"/>
      <c r="P135" s="4"/>
      <c r="Q135" s="111"/>
      <c r="R135" s="107"/>
    </row>
    <row r="136" spans="1:18">
      <c r="A136" s="112" t="s">
        <v>3424</v>
      </c>
      <c r="B136" s="109" t="s">
        <v>3425</v>
      </c>
      <c r="C136" s="107"/>
      <c r="D136" s="81" t="s">
        <v>161</v>
      </c>
      <c r="E136" s="81"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2017-11-17_G-053_BD</v>
      </c>
      <c r="G136" s="85">
        <v>43132</v>
      </c>
      <c r="H136" s="85">
        <v>43132</v>
      </c>
      <c r="I136" s="69"/>
      <c r="J136" s="69"/>
      <c r="K136" s="74" t="str">
        <f t="shared" si="3"/>
        <v/>
      </c>
      <c r="L136" s="106">
        <v>43133</v>
      </c>
      <c r="M136" s="81" t="s">
        <v>0</v>
      </c>
      <c r="N136" s="107"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07" t="s">
        <v>0</v>
      </c>
      <c r="P136" s="4" t="s">
        <v>3426</v>
      </c>
      <c r="Q136" s="111" t="s">
        <v>25</v>
      </c>
      <c r="R136" s="107" t="s">
        <v>3427</v>
      </c>
    </row>
    <row r="137" spans="1:18">
      <c r="A137" s="107"/>
      <c r="B137" s="107"/>
      <c r="C137" s="107"/>
      <c r="D137" s="81" t="s">
        <v>113</v>
      </c>
      <c r="E137" s="81" t="s">
        <v>1731</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2017-11-17_G-053_DR</v>
      </c>
      <c r="G137" s="85">
        <v>43133</v>
      </c>
      <c r="H137" s="85">
        <v>43133</v>
      </c>
      <c r="I137" s="69"/>
      <c r="J137" s="69"/>
      <c r="K137" s="74" t="str">
        <f t="shared" si="3"/>
        <v/>
      </c>
      <c r="L137" s="107"/>
      <c r="M137" s="81" t="str">
        <f>IF(AND(NOT(OR(G137="",G137="Ø")),H137=""),"In Progress",IF(AND(NOT(OR(H137="Ø",H137="")),NOT(OR(G137="Ø",G137=""))),"Completed",IF(AND(NOT(A136=""),NOT(OR(D137="",D137="???")),G137=""),"Waiting",IF(D137="???","Waiting",""))))</f>
        <v>Completed</v>
      </c>
      <c r="N137" s="107"/>
      <c r="O137" s="107"/>
      <c r="P137" s="4"/>
      <c r="Q137" s="111"/>
      <c r="R137" s="107"/>
    </row>
    <row r="138" spans="1:18">
      <c r="A138" s="112" t="s">
        <v>3428</v>
      </c>
      <c r="B138" s="109" t="s">
        <v>3429</v>
      </c>
      <c r="C138" s="107"/>
      <c r="D138" s="81" t="s">
        <v>161</v>
      </c>
      <c r="E138" s="81"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Merge")),A138&amp;"_SA_MW",IF(AND(D138="Reem",OR(E138="Manual",E138="Assisted Manual")),A138&amp;"_RA",IF(AND(D138="Reem",OR(E138="De-Novo Merge",E138="Assisted Merge")),A138&amp;"_SA_RA",""))))))))))))))))))</f>
        <v>2017-11-17_G-054_BD</v>
      </c>
      <c r="G138" s="85">
        <v>43132</v>
      </c>
      <c r="H138" s="85">
        <v>43133</v>
      </c>
      <c r="I138" s="69">
        <v>1.5</v>
      </c>
      <c r="J138" s="69">
        <v>21</v>
      </c>
      <c r="K138" s="74">
        <f>J138/I138</f>
        <v>14</v>
      </c>
      <c r="L138" s="106">
        <v>43136</v>
      </c>
      <c r="M138" s="81" t="str">
        <f>IF(AND(NOT(OR(G138="",G138="Ø")),H138=""),"In Progress",IF(AND(NOT(OR(H138="Ø",H138="")),NOT(OR(G138="Ø",G138=""))),"Completed",IF(AND(NOT(A138=""),NOT(OR(D138="",D138="???")),G138=""),"Waiting",IF(D138="???","Waiting",""))))</f>
        <v>Completed</v>
      </c>
      <c r="N138" s="107"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07" t="s">
        <v>0</v>
      </c>
      <c r="P138" s="4" t="s">
        <v>3430</v>
      </c>
      <c r="Q138" s="111" t="s">
        <v>25</v>
      </c>
      <c r="R138" s="107" t="s">
        <v>3431</v>
      </c>
    </row>
    <row r="139" spans="1:18">
      <c r="A139" s="107"/>
      <c r="B139" s="107"/>
      <c r="C139" s="107"/>
      <c r="D139" s="81" t="s">
        <v>113</v>
      </c>
      <c r="E139" s="81" t="s">
        <v>1731</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Merge")),A138&amp;"_SA_MW",IF(AND(D139="Reem",OR(E139="Manual",E139="Assisted Manual")),A138&amp;"_RA",IF(AND(D139="Reem",OR(E139="De-Novo Merge",E139="Assisted Merge")),A138&amp;"_SA_RA",""))))))))))))))))))</f>
        <v>2017-11-17_G-054_DR</v>
      </c>
      <c r="G139" s="85">
        <v>43133</v>
      </c>
      <c r="H139" s="85">
        <v>43133</v>
      </c>
      <c r="I139" s="69"/>
      <c r="J139" s="69"/>
      <c r="K139" s="74" t="str">
        <f>IF(AND(NOT(I139=""),NOT(J139=""),NOT(H139="")),I139/J139,"")</f>
        <v/>
      </c>
      <c r="L139" s="107"/>
      <c r="M139" s="81" t="str">
        <f>IF(AND(NOT(OR(G139="",G139="Ø")),H139=""),"In Progress",IF(AND(NOT(OR(H139="Ø",H139="")),NOT(OR(G139="Ø",G139=""))),"Completed",IF(AND(NOT(A138=""),NOT(OR(D139="",D139="???")),G139=""),"Waiting",IF(D139="???","Waiting",""))))</f>
        <v>Completed</v>
      </c>
      <c r="N139" s="107"/>
      <c r="O139" s="107"/>
      <c r="P139" s="4"/>
      <c r="Q139" s="111"/>
      <c r="R139" s="107"/>
    </row>
    <row r="140" spans="1:18">
      <c r="A140" s="112" t="s">
        <v>3432</v>
      </c>
      <c r="B140" s="109" t="s">
        <v>3433</v>
      </c>
      <c r="C140" s="107"/>
      <c r="D140" s="81" t="s">
        <v>161</v>
      </c>
      <c r="E140" s="81"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Merge")),A140&amp;"_SA_MW",IF(AND(D140="Reem",OR(E140="Manual",E140="Assisted Manual")),A140&amp;"_RA",IF(AND(D140="Reem",OR(E140="De-Novo Merge",E140="Assisted Merge")),A140&amp;"_SA_RA",""))))))))))))))))))</f>
        <v>2017-11-17_G-055_BD</v>
      </c>
      <c r="G140" s="85">
        <v>43133</v>
      </c>
      <c r="H140" s="85" t="s">
        <v>51</v>
      </c>
      <c r="I140" s="69"/>
      <c r="J140" s="69"/>
      <c r="K140" s="74" t="str">
        <f>IF(AND(NOT(I140=""),NOT(J140=""),NOT(H140="")),I140/J140,"")</f>
        <v/>
      </c>
      <c r="L140" s="107" t="s">
        <v>51</v>
      </c>
      <c r="M140" s="81" t="s">
        <v>2</v>
      </c>
      <c r="N140" s="107" t="s">
        <v>2</v>
      </c>
      <c r="O140" s="107" t="str">
        <f>IF(OR(N140="Untraceable",N140="Incomplete"),"Ignore",IF(N140="Completed","Waiting",IF(OR(N140="Waiting",N140="In Progress",N140="Review",N140="Other"),"HOLD","")))</f>
        <v>Ignore</v>
      </c>
      <c r="P140" s="4" t="s">
        <v>1716</v>
      </c>
      <c r="Q140" s="111" t="str">
        <f>IF(OR(N140="Untraceable",N140="Incomplete"),"No",IF(N140="Completed","In Progress",""))</f>
        <v>No</v>
      </c>
      <c r="R140" s="107"/>
    </row>
    <row r="141" spans="1:18">
      <c r="A141" s="107"/>
      <c r="B141" s="107"/>
      <c r="C141" s="107"/>
      <c r="D141" s="81"/>
      <c r="E141" s="81"/>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Merge")),A140&amp;"_SA_MW",IF(AND(D141="Reem",OR(E141="Manual",E141="Assisted Manual")),A140&amp;"_RA",IF(AND(D141="Reem",OR(E141="De-Novo Merge",E141="Assisted Merge")),A140&amp;"_SA_RA",""))))))))))))))))))</f>
        <v/>
      </c>
      <c r="G141" s="85"/>
      <c r="H141" s="85"/>
      <c r="I141" s="69"/>
      <c r="J141" s="69"/>
      <c r="K141" s="74" t="str">
        <f>IF(AND(NOT(I141=""),NOT(J141=""),NOT(H141="")),I141/J141,"")</f>
        <v/>
      </c>
      <c r="L141" s="107"/>
      <c r="M141" s="81" t="str">
        <f>IF(AND(NOT(OR(G141="",G141="Ø")),H141=""),"In Progress",IF(AND(NOT(OR(H141="Ø",H141="")),NOT(OR(G141="Ø",G141=""))),"Completed",IF(AND(NOT(A140=""),NOT(OR(D141="",D141="???")),G141=""),"Waiting",IF(D141="???","Waiting",""))))</f>
        <v/>
      </c>
      <c r="N141" s="107"/>
      <c r="O141" s="107"/>
      <c r="P141" s="4"/>
      <c r="Q141" s="111"/>
      <c r="R141" s="107"/>
    </row>
    <row r="142" spans="1:18">
      <c r="A142" s="112" t="s">
        <v>3434</v>
      </c>
      <c r="B142" s="109" t="s">
        <v>3435</v>
      </c>
      <c r="C142" s="107"/>
      <c r="D142" s="81" t="s">
        <v>32</v>
      </c>
      <c r="E142" s="81"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Merge")),A142&amp;"_SA_MW",IF(AND(D142="Reem",OR(E142="Manual",E142="Assisted Manual")),A142&amp;"_RA",IF(AND(D142="Reem",OR(E142="De-Novo Merge",E142="Assisted Merge")),A142&amp;"_SA_RA",""))))))))))))))))))</f>
        <v>2017-11-17_G-056_AZ</v>
      </c>
      <c r="G142" s="85">
        <v>43133</v>
      </c>
      <c r="H142" s="85" t="s">
        <v>51</v>
      </c>
      <c r="I142" s="69"/>
      <c r="J142" s="69"/>
      <c r="K142" s="74" t="str">
        <f>IF(AND(NOT(I142=""),NOT(J142=""),NOT(H142="")),I142/J142,"")</f>
        <v/>
      </c>
      <c r="L142" s="107" t="str">
        <f>IF(AND(NOT(OR(H142="",H142="Ø")),NOT(OR(H143="",H143="Ø"))),"Needs to be Split","")</f>
        <v/>
      </c>
      <c r="M142" s="81" t="s">
        <v>2</v>
      </c>
      <c r="N142" s="107" t="s">
        <v>2</v>
      </c>
      <c r="O142" s="107" t="str">
        <f>IF(OR(N142="Untraceable",N142="Incomplete"),"Ignore",IF(N142="Completed","Waiting",IF(OR(N142="Waiting",N142="In Progress",N142="Review",N142="Other"),"HOLD","")))</f>
        <v>Ignore</v>
      </c>
      <c r="P142" s="4"/>
      <c r="Q142" s="111" t="str">
        <f>IF(OR(N142="Untraceable",N142="Incomplete"),"No",IF(N142="Completed","In Progress",""))</f>
        <v>No</v>
      </c>
      <c r="R142" s="107"/>
    </row>
    <row r="143" spans="1:18">
      <c r="A143" s="107"/>
      <c r="B143" s="107"/>
      <c r="C143" s="107"/>
      <c r="D143" s="81"/>
      <c r="E143" s="81"/>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Merge")),A142&amp;"_SA_MW",IF(AND(D143="Reem",OR(E143="Manual",E143="Assisted Manual")),A142&amp;"_RA",IF(AND(D143="Reem",OR(E143="De-Novo Merge",E143="Assisted Merge")),A142&amp;"_SA_RA",""))))))))))))))))))</f>
        <v/>
      </c>
      <c r="G143" s="85"/>
      <c r="H143" s="85"/>
      <c r="I143" s="69"/>
      <c r="J143" s="69"/>
      <c r="K143" s="74" t="str">
        <f>IF(AND(NOT(I143=""),NOT(J143=""),NOT(H143="")),I143/J143,"")</f>
        <v/>
      </c>
      <c r="L143" s="107"/>
      <c r="M143" s="81" t="str">
        <f>IF(AND(NOT(OR(G143="",G143="Ø")),H143=""),"In Progress",IF(AND(NOT(OR(H143="Ø",H143="")),NOT(OR(G143="Ø",G143=""))),"Completed",IF(AND(NOT(A142=""),NOT(OR(D143="",D143="???")),G143=""),"Waiting",IF(D143="???","Waiting",""))))</f>
        <v/>
      </c>
      <c r="N143" s="107"/>
      <c r="O143" s="107"/>
      <c r="P143" s="4"/>
      <c r="Q143" s="111"/>
      <c r="R143" s="107"/>
    </row>
    <row r="144" spans="1:18">
      <c r="A144" s="112" t="s">
        <v>3436</v>
      </c>
      <c r="B144" s="109" t="s">
        <v>3437</v>
      </c>
      <c r="C144" s="107"/>
      <c r="D144" s="81" t="s">
        <v>2404</v>
      </c>
      <c r="E144" s="81"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Merge")),A144&amp;"_SA_MW",IF(AND(D144="Reem",OR(E144="Manual",E144="Assisted Manual")),A144&amp;"_RA",IF(AND(D144="Reem",OR(E144="De-Novo Merge",E144="Assisted Merge")),A144&amp;"_SA_RA",""))))))))))))))))))</f>
        <v>2017-11-17_G-057_MH</v>
      </c>
      <c r="G144" s="85">
        <v>43133</v>
      </c>
      <c r="H144" s="85">
        <v>43133</v>
      </c>
      <c r="I144" s="69">
        <v>0.1</v>
      </c>
      <c r="J144" s="69">
        <v>3</v>
      </c>
      <c r="K144" s="74">
        <f>J144/I144</f>
        <v>30</v>
      </c>
      <c r="L144" s="106">
        <v>43136</v>
      </c>
      <c r="M144" s="81" t="str">
        <f>IF(AND(NOT(OR(G144="",G144="Ø")),H144=""),"In Progress",IF(AND(NOT(OR(H144="Ø",H144="")),NOT(OR(G144="Ø",G144=""))),"Completed",IF(AND(NOT(A144=""),NOT(OR(D144="",D144="???")),G144=""),"Waiting",IF(D144="???","Waiting",""))))</f>
        <v>Completed</v>
      </c>
      <c r="N144" s="107"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07" t="s">
        <v>0</v>
      </c>
      <c r="P144" s="4"/>
      <c r="Q144" s="111" t="s">
        <v>25</v>
      </c>
      <c r="R144" s="107" t="s">
        <v>3438</v>
      </c>
    </row>
    <row r="145" spans="1:18">
      <c r="A145" s="107"/>
      <c r="B145" s="107"/>
      <c r="C145" s="107"/>
      <c r="D145" s="81" t="s">
        <v>161</v>
      </c>
      <c r="E145" s="81" t="s">
        <v>1731</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Merge")),A144&amp;"_SA_MW",IF(AND(D145="Reem",OR(E145="Manual",E145="Assisted Manual")),A144&amp;"_RA",IF(AND(D145="Reem",OR(E145="De-Novo Merge",E145="Assisted Merge")),A144&amp;"_SA_RA",""))))))))))))))))))</f>
        <v>2017-11-17_G-057_BD</v>
      </c>
      <c r="G145" s="85">
        <v>43136</v>
      </c>
      <c r="H145" s="85">
        <v>43136</v>
      </c>
      <c r="I145" s="69">
        <v>0.1</v>
      </c>
      <c r="J145" s="69">
        <v>3</v>
      </c>
      <c r="K145" s="74">
        <f>J145/I145</f>
        <v>30</v>
      </c>
      <c r="L145" s="107"/>
      <c r="M145" s="81" t="s">
        <v>0</v>
      </c>
      <c r="N145" s="107"/>
      <c r="O145" s="107"/>
      <c r="P145" s="4"/>
      <c r="Q145" s="111"/>
      <c r="R145" s="107"/>
    </row>
    <row r="146" spans="1:18">
      <c r="A146" s="112" t="s">
        <v>3439</v>
      </c>
      <c r="B146" s="109" t="s">
        <v>3440</v>
      </c>
      <c r="C146" s="107"/>
      <c r="D146" s="81" t="s">
        <v>2404</v>
      </c>
      <c r="E146" s="81"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Merge")),A146&amp;"_SA_MW",IF(AND(D146="Reem",OR(E146="Manual",E146="Assisted Manual")),A146&amp;"_RA",IF(AND(D146="Reem",OR(E146="De-Novo Merge",E146="Assisted Merge")),A146&amp;"_SA_RA",""))))))))))))))))))</f>
        <v>2017-11-17_G-058_MH</v>
      </c>
      <c r="G146" s="85">
        <v>43139</v>
      </c>
      <c r="H146" s="85">
        <v>43143</v>
      </c>
      <c r="I146" s="69"/>
      <c r="J146" s="69">
        <v>48</v>
      </c>
      <c r="K146" s="74"/>
      <c r="L146" s="106">
        <v>43143</v>
      </c>
      <c r="M146" s="81" t="s">
        <v>0</v>
      </c>
      <c r="N146" s="107" t="s">
        <v>0</v>
      </c>
      <c r="O146" s="107" t="s">
        <v>0</v>
      </c>
      <c r="P146" s="4" t="s">
        <v>3441</v>
      </c>
      <c r="Q146" s="111" t="s">
        <v>25</v>
      </c>
      <c r="R146" s="107" t="s">
        <v>3442</v>
      </c>
    </row>
    <row r="147" spans="1:18">
      <c r="A147" s="107"/>
      <c r="B147" s="107"/>
      <c r="C147" s="107"/>
      <c r="D147" s="81" t="s">
        <v>161</v>
      </c>
      <c r="E147" s="81" t="s">
        <v>1731</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Merge")),A146&amp;"_SA_MW",IF(AND(D147="Reem",OR(E147="Manual",E147="Assisted Manual")),A146&amp;"_RA",IF(AND(D147="Reem",OR(E147="De-Novo Merge",E147="Assisted Merge")),A146&amp;"_SA_RA",""))))))))))))))))))</f>
        <v>2017-11-17_G-058_BD</v>
      </c>
      <c r="G147" s="85">
        <v>43143</v>
      </c>
      <c r="H147" s="85"/>
      <c r="I147" s="69">
        <v>1.5</v>
      </c>
      <c r="J147" s="69">
        <v>49</v>
      </c>
      <c r="K147" s="74" t="str">
        <f t="shared" ref="K147:K167" si="4">IF(AND(NOT(I147=""),NOT(J147=""),NOT(H147="")),I147/J147,"")</f>
        <v/>
      </c>
      <c r="L147" s="107"/>
      <c r="M147" s="81" t="s">
        <v>0</v>
      </c>
      <c r="N147" s="107"/>
      <c r="O147" s="107"/>
      <c r="P147" s="4"/>
      <c r="Q147" s="111"/>
      <c r="R147" s="107"/>
    </row>
    <row r="148" spans="1:18">
      <c r="A148" s="112" t="s">
        <v>3443</v>
      </c>
      <c r="B148" s="109" t="s">
        <v>3444</v>
      </c>
      <c r="C148" s="107"/>
      <c r="D148" s="81" t="s">
        <v>161</v>
      </c>
      <c r="E148" s="81"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Merge")),A148&amp;"_SA_MW",IF(AND(D148="Reem",OR(E148="Manual",E148="Assisted Manual")),A148&amp;"_RA",IF(AND(D148="Reem",OR(E148="De-Novo Merge",E148="Assisted Merge")),A148&amp;"_SA_RA",""))))))))))))))))))</f>
        <v>2017-11-17_G-059_BD</v>
      </c>
      <c r="G148" s="85"/>
      <c r="H148" s="85"/>
      <c r="I148" s="69"/>
      <c r="J148" s="69"/>
      <c r="K148" s="74" t="str">
        <f t="shared" si="4"/>
        <v/>
      </c>
      <c r="L148" s="107" t="str">
        <f>IF(AND(NOT(OR(H148="",H148="Ø")),NOT(OR(H149="",H149="Ø"))),"Needs to be Split","")</f>
        <v/>
      </c>
      <c r="M148" s="81" t="s">
        <v>2</v>
      </c>
      <c r="N148" s="107" t="s">
        <v>2</v>
      </c>
      <c r="O148" s="107" t="str">
        <f>IF(OR(N148="Untraceable",N148="Incomplete"),"Ignore",IF(N148="Completed","Waiting",IF(OR(N148="Waiting",N148="In Progress",N148="Review",N148="Other"),"HOLD","")))</f>
        <v>Ignore</v>
      </c>
      <c r="P148" s="4"/>
      <c r="Q148" s="111" t="str">
        <f>IF(OR(N148="Untraceable",N148="Incomplete"),"No",IF(N148="Completed","In Progress",""))</f>
        <v>No</v>
      </c>
      <c r="R148" s="107"/>
    </row>
    <row r="149" spans="1:18">
      <c r="A149" s="107"/>
      <c r="B149" s="107"/>
      <c r="C149" s="107"/>
      <c r="D149" s="81"/>
      <c r="E149" s="81"/>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Merge")),A148&amp;"_SA_MW",IF(AND(D149="Reem",OR(E149="Manual",E149="Assisted Manual")),A148&amp;"_RA",IF(AND(D149="Reem",OR(E149="De-Novo Merge",E149="Assisted Merge")),A148&amp;"_SA_RA",""))))))))))))))))))</f>
        <v/>
      </c>
      <c r="G149" s="85"/>
      <c r="H149" s="85"/>
      <c r="I149" s="69"/>
      <c r="J149" s="69"/>
      <c r="K149" s="74" t="str">
        <f t="shared" si="4"/>
        <v/>
      </c>
      <c r="L149" s="107"/>
      <c r="M149" s="81" t="str">
        <f>IF(AND(NOT(OR(G149="",G149="Ø")),H149=""),"In Progress",IF(AND(NOT(OR(H149="Ø",H149="")),NOT(OR(G149="Ø",G149=""))),"Completed",IF(AND(NOT(A148=""),NOT(OR(D149="",D149="???")),G149=""),"Waiting",IF(D149="???","Waiting",""))))</f>
        <v/>
      </c>
      <c r="N149" s="107"/>
      <c r="O149" s="107"/>
      <c r="P149" s="4"/>
      <c r="Q149" s="111"/>
      <c r="R149" s="107"/>
    </row>
    <row r="150" spans="1:18">
      <c r="A150" s="112"/>
      <c r="B150" s="109"/>
      <c r="C150" s="107"/>
      <c r="D150" s="81" t="str">
        <f>IF(NOT(A150=""),"???","")</f>
        <v/>
      </c>
      <c r="E150" s="81"/>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Merge")),A150&amp;"_SA_MW",IF(AND(D150="Reem",OR(E150="Manual",E150="Assisted Manual")),A150&amp;"_RA",IF(AND(D150="Reem",OR(E150="De-Novo Merge",E150="Assisted Merge")),A150&amp;"_SA_RA",""))))))))))))))))))</f>
        <v/>
      </c>
      <c r="G150" s="85"/>
      <c r="H150" s="85"/>
      <c r="I150" s="69"/>
      <c r="J150" s="69"/>
      <c r="K150" s="74" t="str">
        <f t="shared" si="4"/>
        <v/>
      </c>
      <c r="L150" s="107" t="str">
        <f>IF(AND(NOT(OR(H150="",H150="Ø")),NOT(OR(H151="",H151="Ø"))),"Needs to be Split","")</f>
        <v/>
      </c>
      <c r="M150" s="81" t="str">
        <f>IF(AND(NOT(OR(G150="",G150="Ø")),H150=""),"In Progress",IF(AND(NOT(OR(H150="Ø",H150="")),NOT(OR(G150="Ø",G150=""))),"Completed",IF(AND(NOT(A150=""),NOT(OR(D150="",D150="???")),G150=""),"Waiting",IF(D150="???","Waiting",""))))</f>
        <v/>
      </c>
      <c r="N150" s="107"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
      </c>
      <c r="O150" s="107" t="str">
        <f>IF(OR(N150="Untraceable",N150="Incomplete"),"Ignore",IF(N150="Completed","Waiting",IF(OR(N150="Waiting",N150="In Progress",N150="Review",N150="Other"),"HOLD","")))</f>
        <v/>
      </c>
      <c r="P150" s="4"/>
      <c r="Q150" s="111" t="str">
        <f>IF(OR(N150="Untraceable",N150="Incomplete"),"No",IF(N150="Completed","In Progress",""))</f>
        <v/>
      </c>
      <c r="R150" s="107"/>
    </row>
    <row r="151" spans="1:18">
      <c r="A151" s="107"/>
      <c r="B151" s="107"/>
      <c r="C151" s="107"/>
      <c r="D151" s="81" t="str">
        <f>IF(AND(NOT(A150=""),NOT(M150="Untraceable")),"???","")</f>
        <v/>
      </c>
      <c r="E151" s="81"/>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Merge")),A150&amp;"_SA_MW",IF(AND(D151="Reem",OR(E151="Manual",E151="Assisted Manual")),A150&amp;"_RA",IF(AND(D151="Reem",OR(E151="De-Novo Merge",E151="Assisted Merge")),A150&amp;"_SA_RA",""))))))))))))))))))</f>
        <v/>
      </c>
      <c r="G151" s="85"/>
      <c r="H151" s="85"/>
      <c r="I151" s="69"/>
      <c r="J151" s="69"/>
      <c r="K151" s="74" t="str">
        <f t="shared" si="4"/>
        <v/>
      </c>
      <c r="L151" s="107"/>
      <c r="M151" s="81" t="str">
        <f>IF(AND(NOT(OR(G151="",G151="Ø")),H151=""),"In Progress",IF(AND(NOT(OR(H151="Ø",H151="")),NOT(OR(G151="Ø",G151=""))),"Completed",IF(AND(NOT(A150=""),NOT(OR(D151="",D151="???")),G151=""),"Waiting",IF(D151="???","Waiting",""))))</f>
        <v/>
      </c>
      <c r="N151" s="107"/>
      <c r="O151" s="107"/>
      <c r="P151" s="4"/>
      <c r="Q151" s="111"/>
      <c r="R151" s="107"/>
    </row>
    <row r="152" spans="1:18">
      <c r="A152" s="112"/>
      <c r="B152" s="109"/>
      <c r="C152" s="107"/>
      <c r="D152" s="81" t="str">
        <f>IF(NOT(A152=""),"???","")</f>
        <v/>
      </c>
      <c r="E152" s="81"/>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Merge")),A152&amp;"_SA_MW",IF(AND(D152="Reem",OR(E152="Manual",E152="Assisted Manual")),A152&amp;"_RA",IF(AND(D152="Reem",OR(E152="De-Novo Merge",E152="Assisted Merge")),A152&amp;"_SA_RA",""))))))))))))))))))</f>
        <v/>
      </c>
      <c r="G152" s="85"/>
      <c r="H152" s="85"/>
      <c r="I152" s="69"/>
      <c r="J152" s="69"/>
      <c r="K152" s="74" t="str">
        <f t="shared" si="4"/>
        <v/>
      </c>
      <c r="L152" s="107" t="str">
        <f>IF(AND(NOT(OR(H152="",H152="Ø")),NOT(OR(H153="",H153="Ø"))),"Needs to be Split","")</f>
        <v/>
      </c>
      <c r="M152" s="81" t="str">
        <f>IF(AND(NOT(OR(G152="",G152="Ø")),H152=""),"In Progress",IF(AND(NOT(OR(H152="Ø",H152="")),NOT(OR(G152="Ø",G152=""))),"Completed",IF(AND(NOT(A152=""),NOT(OR(D152="",D152="???")),G152=""),"Waiting",IF(D152="???","Waiting",""))))</f>
        <v/>
      </c>
      <c r="N152" s="107"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
      </c>
      <c r="O152" s="107" t="str">
        <f>IF(OR(N152="Untraceable",N152="Incomplete"),"Ignore",IF(N152="Completed","Waiting",IF(OR(N152="Waiting",N152="In Progress",N152="Review",N152="Other"),"HOLD","")))</f>
        <v/>
      </c>
      <c r="P152" s="4"/>
      <c r="Q152" s="111" t="str">
        <f>IF(OR(N152="Untraceable",N152="Incomplete"),"No",IF(N152="Completed","In Progress",""))</f>
        <v/>
      </c>
      <c r="R152" s="107"/>
    </row>
    <row r="153" spans="1:18">
      <c r="A153" s="107"/>
      <c r="B153" s="107"/>
      <c r="C153" s="107"/>
      <c r="D153" s="81" t="str">
        <f>IF(AND(NOT(A152=""),NOT(M152="Untraceable")),"???","")</f>
        <v/>
      </c>
      <c r="E153" s="81"/>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Merge")),A152&amp;"_SA_MW",IF(AND(D153="Reem",OR(E153="Manual",E153="Assisted Manual")),A152&amp;"_RA",IF(AND(D153="Reem",OR(E153="De-Novo Merge",E153="Assisted Merge")),A152&amp;"_SA_RA",""))))))))))))))))))</f>
        <v/>
      </c>
      <c r="G153" s="85"/>
      <c r="H153" s="85"/>
      <c r="I153" s="69"/>
      <c r="J153" s="69"/>
      <c r="K153" s="74" t="str">
        <f t="shared" si="4"/>
        <v/>
      </c>
      <c r="L153" s="107"/>
      <c r="M153" s="81" t="str">
        <f>IF(AND(NOT(OR(G153="",G153="Ø")),H153=""),"In Progress",IF(AND(NOT(OR(H153="Ø",H153="")),NOT(OR(G153="Ø",G153=""))),"Completed",IF(AND(NOT(A152=""),NOT(OR(D153="",D153="???")),G153=""),"Waiting",IF(D153="???","Waiting",""))))</f>
        <v/>
      </c>
      <c r="N153" s="107"/>
      <c r="O153" s="107"/>
      <c r="P153" s="4"/>
      <c r="Q153" s="111"/>
      <c r="R153" s="107"/>
    </row>
    <row r="154" spans="1:18">
      <c r="A154" s="112"/>
      <c r="B154" s="109"/>
      <c r="C154" s="107"/>
      <c r="D154" s="81" t="str">
        <f>IF(NOT(A154=""),"???","")</f>
        <v/>
      </c>
      <c r="E154" s="81"/>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Merge")),A154&amp;"_SA_MW",IF(AND(D154="Reem",OR(E154="Manual",E154="Assisted Manual")),A154&amp;"_RA",IF(AND(D154="Reem",OR(E154="De-Novo Merge",E154="Assisted Merge")),A154&amp;"_SA_RA",""))))))))))))))))))</f>
        <v/>
      </c>
      <c r="G154" s="85"/>
      <c r="H154" s="85"/>
      <c r="I154" s="69"/>
      <c r="J154" s="69"/>
      <c r="K154" s="74" t="str">
        <f t="shared" si="4"/>
        <v/>
      </c>
      <c r="L154" s="107" t="str">
        <f>IF(AND(NOT(OR(H154="",H154="Ø")),NOT(OR(H155="",H155="Ø"))),"Needs to be Split","")</f>
        <v/>
      </c>
      <c r="M154" s="81" t="str">
        <f>IF(AND(NOT(OR(G154="",G154="Ø")),H154=""),"In Progress",IF(AND(NOT(OR(H154="Ø",H154="")),NOT(OR(G154="Ø",G154=""))),"Completed",IF(AND(NOT(A154=""),NOT(OR(D154="",D154="???")),G154=""),"Waiting",IF(D154="???","Waiting",""))))</f>
        <v/>
      </c>
      <c r="N154" s="107"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
      </c>
      <c r="O154" s="107" t="str">
        <f>IF(OR(N154="Untraceable",N154="Incomplete"),"Ignore",IF(N154="Completed","Waiting",IF(OR(N154="Waiting",N154="In Progress",N154="Review",N154="Other"),"HOLD","")))</f>
        <v/>
      </c>
      <c r="P154" s="4"/>
      <c r="Q154" s="111" t="str">
        <f>IF(OR(N154="Untraceable",N154="Incomplete"),"No",IF(N154="Completed","In Progress",""))</f>
        <v/>
      </c>
      <c r="R154" s="107"/>
    </row>
    <row r="155" spans="1:18">
      <c r="A155" s="107"/>
      <c r="B155" s="107"/>
      <c r="C155" s="107"/>
      <c r="D155" s="81" t="str">
        <f>IF(AND(NOT(A154=""),NOT(M154="Untraceable")),"???","")</f>
        <v/>
      </c>
      <c r="E155" s="81"/>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Merge")),A154&amp;"_SA_MW",IF(AND(D155="Reem",OR(E155="Manual",E155="Assisted Manual")),A154&amp;"_RA",IF(AND(D155="Reem",OR(E155="De-Novo Merge",E155="Assisted Merge")),A154&amp;"_SA_RA",""))))))))))))))))))</f>
        <v/>
      </c>
      <c r="G155" s="85"/>
      <c r="H155" s="85"/>
      <c r="I155" s="69"/>
      <c r="J155" s="69"/>
      <c r="K155" s="74" t="str">
        <f t="shared" si="4"/>
        <v/>
      </c>
      <c r="L155" s="107"/>
      <c r="M155" s="81" t="str">
        <f>IF(AND(NOT(OR(G155="",G155="Ø")),H155=""),"In Progress",IF(AND(NOT(OR(H155="Ø",H155="")),NOT(OR(G155="Ø",G155=""))),"Completed",IF(AND(NOT(A154=""),NOT(OR(D155="",D155="???")),G155=""),"Waiting",IF(D155="???","Waiting",""))))</f>
        <v/>
      </c>
      <c r="N155" s="107"/>
      <c r="O155" s="107"/>
      <c r="P155" s="4"/>
      <c r="Q155" s="111"/>
      <c r="R155" s="107"/>
    </row>
    <row r="156" spans="1:18">
      <c r="A156" s="112"/>
      <c r="B156" s="109"/>
      <c r="C156" s="107"/>
      <c r="D156" s="81" t="str">
        <f>IF(NOT(A156=""),"???","")</f>
        <v/>
      </c>
      <c r="E156" s="81"/>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Merge")),A156&amp;"_SA_MW",IF(AND(D156="Reem",OR(E156="Manual",E156="Assisted Manual")),A156&amp;"_RA",IF(AND(D156="Reem",OR(E156="De-Novo Merge",E156="Assisted Merge")),A156&amp;"_SA_RA",""))))))))))))))))))</f>
        <v/>
      </c>
      <c r="G156" s="85"/>
      <c r="H156" s="85"/>
      <c r="I156" s="69"/>
      <c r="J156" s="69"/>
      <c r="K156" s="74" t="str">
        <f t="shared" si="4"/>
        <v/>
      </c>
      <c r="L156" s="107" t="str">
        <f>IF(AND(NOT(OR(H156="",H156="Ø")),NOT(OR(H157="",H157="Ø"))),"Needs to be Split","")</f>
        <v/>
      </c>
      <c r="M156" s="81" t="str">
        <f>IF(AND(NOT(OR(G156="",G156="Ø")),H156=""),"In Progress",IF(AND(NOT(OR(H156="Ø",H156="")),NOT(OR(G156="Ø",G156=""))),"Completed",IF(AND(NOT(A156=""),NOT(OR(D156="",D156="???")),G156=""),"Waiting",IF(D156="???","Waiting",""))))</f>
        <v/>
      </c>
      <c r="N156" s="107"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
      </c>
      <c r="O156" s="107" t="str">
        <f>IF(OR(N156="Untraceable",N156="Incomplete"),"Ignore",IF(N156="Completed","Waiting",IF(OR(N156="Waiting",N156="In Progress",N156="Review",N156="Other"),"HOLD","")))</f>
        <v/>
      </c>
      <c r="P156" s="4"/>
      <c r="Q156" s="111" t="str">
        <f>IF(OR(N156="Untraceable",N156="Incomplete"),"No",IF(N156="Completed","In Progress",""))</f>
        <v/>
      </c>
      <c r="R156" s="107"/>
    </row>
    <row r="157" spans="1:18">
      <c r="A157" s="107"/>
      <c r="B157" s="107"/>
      <c r="C157" s="107"/>
      <c r="D157" s="81" t="str">
        <f>IF(AND(NOT(A156=""),NOT(M156="Untraceable")),"???","")</f>
        <v/>
      </c>
      <c r="E157" s="81"/>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Merge")),A156&amp;"_SA_MW",IF(AND(D157="Reem",OR(E157="Manual",E157="Assisted Manual")),A156&amp;"_RA",IF(AND(D157="Reem",OR(E157="De-Novo Merge",E157="Assisted Merge")),A156&amp;"_SA_RA",""))))))))))))))))))</f>
        <v/>
      </c>
      <c r="G157" s="85"/>
      <c r="H157" s="85"/>
      <c r="I157" s="69"/>
      <c r="J157" s="69"/>
      <c r="K157" s="74" t="str">
        <f t="shared" si="4"/>
        <v/>
      </c>
      <c r="L157" s="107"/>
      <c r="M157" s="81" t="str">
        <f>IF(AND(NOT(OR(G157="",G157="Ø")),H157=""),"In Progress",IF(AND(NOT(OR(H157="Ø",H157="")),NOT(OR(G157="Ø",G157=""))),"Completed",IF(AND(NOT(A156=""),NOT(OR(D157="",D157="???")),G157=""),"Waiting",IF(D157="???","Waiting",""))))</f>
        <v/>
      </c>
      <c r="N157" s="107"/>
      <c r="O157" s="107"/>
      <c r="P157" s="4"/>
      <c r="Q157" s="111"/>
      <c r="R157" s="107"/>
    </row>
    <row r="158" spans="1:18">
      <c r="A158" s="112"/>
      <c r="B158" s="109"/>
      <c r="C158" s="107"/>
      <c r="D158" s="81" t="str">
        <f>IF(NOT(A158=""),"???","")</f>
        <v/>
      </c>
      <c r="E158" s="81"/>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Merge")),A158&amp;"_SA_MW",IF(AND(D158="Reem",OR(E158="Manual",E158="Assisted Manual")),A158&amp;"_RA",IF(AND(D158="Reem",OR(E158="De-Novo Merge",E158="Assisted Merge")),A158&amp;"_SA_RA",""))))))))))))))))))</f>
        <v/>
      </c>
      <c r="G158" s="85"/>
      <c r="H158" s="85"/>
      <c r="I158" s="69"/>
      <c r="J158" s="69"/>
      <c r="K158" s="74" t="str">
        <f t="shared" si="4"/>
        <v/>
      </c>
      <c r="L158" s="107" t="str">
        <f>IF(AND(NOT(OR(H158="",H158="Ø")),NOT(OR(H159="",H159="Ø"))),"Needs to be Split","")</f>
        <v/>
      </c>
      <c r="M158" s="81" t="str">
        <f>IF(AND(NOT(OR(G158="",G158="Ø")),H158=""),"In Progress",IF(AND(NOT(OR(H158="Ø",H158="")),NOT(OR(G158="Ø",G158=""))),"Completed",IF(AND(NOT(A158=""),NOT(OR(D158="",D158="???")),G158=""),"Waiting",IF(D158="???","Waiting",""))))</f>
        <v/>
      </c>
      <c r="N158" s="107"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
      </c>
      <c r="O158" s="107" t="str">
        <f>IF(OR(N158="Untraceable",N158="Incomplete"),"Ignore",IF(N158="Completed","Waiting",IF(OR(N158="Waiting",N158="In Progress",N158="Review",N158="Other"),"HOLD","")))</f>
        <v/>
      </c>
      <c r="P158" s="4"/>
      <c r="Q158" s="111" t="str">
        <f>IF(OR(N158="Untraceable",N158="Incomplete"),"No",IF(N158="Completed","In Progress",""))</f>
        <v/>
      </c>
      <c r="R158" s="107"/>
    </row>
    <row r="159" spans="1:18">
      <c r="A159" s="107"/>
      <c r="B159" s="107"/>
      <c r="C159" s="107"/>
      <c r="D159" s="81" t="str">
        <f>IF(AND(NOT(A158=""),NOT(M158="Untraceable")),"???","")</f>
        <v/>
      </c>
      <c r="E159" s="81"/>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Merge")),A158&amp;"_SA_MW",IF(AND(D159="Reem",OR(E159="Manual",E159="Assisted Manual")),A158&amp;"_RA",IF(AND(D159="Reem",OR(E159="De-Novo Merge",E159="Assisted Merge")),A158&amp;"_SA_RA",""))))))))))))))))))</f>
        <v/>
      </c>
      <c r="G159" s="85"/>
      <c r="H159" s="85"/>
      <c r="I159" s="69"/>
      <c r="J159" s="69"/>
      <c r="K159" s="74" t="str">
        <f t="shared" si="4"/>
        <v/>
      </c>
      <c r="L159" s="107"/>
      <c r="M159" s="81" t="str">
        <f>IF(AND(NOT(OR(G159="",G159="Ø")),H159=""),"In Progress",IF(AND(NOT(OR(H159="Ø",H159="")),NOT(OR(G159="Ø",G159=""))),"Completed",IF(AND(NOT(A158=""),NOT(OR(D159="",D159="???")),G159=""),"Waiting",IF(D159="???","Waiting",""))))</f>
        <v/>
      </c>
      <c r="N159" s="107"/>
      <c r="O159" s="107"/>
      <c r="P159" s="4"/>
      <c r="Q159" s="111"/>
      <c r="R159" s="107"/>
    </row>
    <row r="160" spans="1:18">
      <c r="A160" s="112"/>
      <c r="B160" s="109"/>
      <c r="C160" s="107"/>
      <c r="D160" s="81" t="str">
        <f>IF(NOT(A160=""),"???","")</f>
        <v/>
      </c>
      <c r="E160" s="81"/>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Merge")),A160&amp;"_SA_MW",IF(AND(D160="Reem",OR(E160="Manual",E160="Assisted Manual")),A160&amp;"_RA",IF(AND(D160="Reem",OR(E160="De-Novo Merge",E160="Assisted Merge")),A160&amp;"_SA_RA",""))))))))))))))))))</f>
        <v/>
      </c>
      <c r="G160" s="85"/>
      <c r="H160" s="85"/>
      <c r="I160" s="69"/>
      <c r="J160" s="69"/>
      <c r="K160" s="74" t="str">
        <f t="shared" si="4"/>
        <v/>
      </c>
      <c r="L160" s="107" t="str">
        <f>IF(AND(NOT(OR(H160="",H160="Ø")),NOT(OR(H161="",H161="Ø"))),"Needs to be Split","")</f>
        <v/>
      </c>
      <c r="M160" s="81" t="str">
        <f>IF(AND(NOT(OR(G160="",G160="Ø")),H160=""),"In Progress",IF(AND(NOT(OR(H160="Ø",H160="")),NOT(OR(G160="Ø",G160=""))),"Completed",IF(AND(NOT(A160=""),NOT(OR(D160="",D160="???")),G160=""),"Waiting",IF(D160="???","Waiting",""))))</f>
        <v/>
      </c>
      <c r="N160" s="107"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
      </c>
      <c r="O160" s="107" t="str">
        <f>IF(OR(N160="Untraceable",N160="Incomplete"),"Ignore",IF(N160="Completed","Waiting",IF(OR(N160="Waiting",N160="In Progress",N160="Review",N160="Other"),"HOLD","")))</f>
        <v/>
      </c>
      <c r="P160" s="4"/>
      <c r="Q160" s="111" t="str">
        <f>IF(OR(N160="Untraceable",N160="Incomplete"),"No",IF(N160="Completed","In Progress",""))</f>
        <v/>
      </c>
      <c r="R160" s="107"/>
    </row>
    <row r="161" spans="1:18">
      <c r="A161" s="107"/>
      <c r="B161" s="107"/>
      <c r="C161" s="107"/>
      <c r="D161" s="81" t="str">
        <f>IF(AND(NOT(A160=""),NOT(M160="Untraceable")),"???","")</f>
        <v/>
      </c>
      <c r="E161" s="81"/>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Merge")),A160&amp;"_SA_MW",IF(AND(D161="Reem",OR(E161="Manual",E161="Assisted Manual")),A160&amp;"_RA",IF(AND(D161="Reem",OR(E161="De-Novo Merge",E161="Assisted Merge")),A160&amp;"_SA_RA",""))))))))))))))))))</f>
        <v/>
      </c>
      <c r="G161" s="85"/>
      <c r="H161" s="85"/>
      <c r="I161" s="69"/>
      <c r="J161" s="69"/>
      <c r="K161" s="74" t="str">
        <f t="shared" si="4"/>
        <v/>
      </c>
      <c r="L161" s="107"/>
      <c r="M161" s="81" t="str">
        <f>IF(AND(NOT(OR(G161="",G161="Ø")),H161=""),"In Progress",IF(AND(NOT(OR(H161="Ø",H161="")),NOT(OR(G161="Ø",G161=""))),"Completed",IF(AND(NOT(A160=""),NOT(OR(D161="",D161="???")),G161=""),"Waiting",IF(D161="???","Waiting",""))))</f>
        <v/>
      </c>
      <c r="N161" s="107"/>
      <c r="O161" s="107"/>
      <c r="P161" s="4"/>
      <c r="Q161" s="111"/>
      <c r="R161" s="107"/>
    </row>
    <row r="162" spans="1:18">
      <c r="A162" s="112"/>
      <c r="B162" s="109"/>
      <c r="C162" s="107"/>
      <c r="D162" s="81" t="str">
        <f>IF(NOT(A162=""),"???","")</f>
        <v/>
      </c>
      <c r="E162" s="81"/>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Merge")),A162&amp;"_SA_MW",IF(AND(D162="Reem",OR(E162="Manual",E162="Assisted Manual")),A162&amp;"_RA",IF(AND(D162="Reem",OR(E162="De-Novo Merge",E162="Assisted Merge")),A162&amp;"_SA_RA",""))))))))))))))))))</f>
        <v/>
      </c>
      <c r="G162" s="85"/>
      <c r="H162" s="85"/>
      <c r="I162" s="69"/>
      <c r="J162" s="69"/>
      <c r="K162" s="74" t="str">
        <f t="shared" si="4"/>
        <v/>
      </c>
      <c r="L162" s="107" t="str">
        <f>IF(AND(NOT(OR(H162="",H162="Ø")),NOT(OR(H163="",H163="Ø"))),"Needs to be Split","")</f>
        <v/>
      </c>
      <c r="M162" s="81" t="str">
        <f>IF(AND(NOT(OR(G162="",G162="Ø")),H162=""),"In Progress",IF(AND(NOT(OR(H162="Ø",H162="")),NOT(OR(G162="Ø",G162=""))),"Completed",IF(AND(NOT(A162=""),NOT(OR(D162="",D162="???")),G162=""),"Waiting",IF(D162="???","Waiting",""))))</f>
        <v/>
      </c>
      <c r="N162" s="107"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
      </c>
      <c r="O162" s="107" t="str">
        <f>IF(OR(N162="Untraceable",N162="Incomplete"),"Ignore",IF(N162="Completed","Waiting",IF(OR(N162="Waiting",N162="In Progress",N162="Review",N162="Other"),"HOLD","")))</f>
        <v/>
      </c>
      <c r="P162" s="4"/>
      <c r="Q162" s="111" t="str">
        <f>IF(OR(N162="Untraceable",N162="Incomplete"),"No",IF(N162="Completed","In Progress",""))</f>
        <v/>
      </c>
      <c r="R162" s="107"/>
    </row>
    <row r="163" spans="1:18">
      <c r="A163" s="107"/>
      <c r="B163" s="107"/>
      <c r="C163" s="107"/>
      <c r="D163" s="81" t="str">
        <f>IF(AND(NOT(A162=""),NOT(M162="Untraceable")),"???","")</f>
        <v/>
      </c>
      <c r="E163" s="81"/>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Merge")),A162&amp;"_SA_MW",IF(AND(D163="Reem",OR(E163="Manual",E163="Assisted Manual")),A162&amp;"_RA",IF(AND(D163="Reem",OR(E163="De-Novo Merge",E163="Assisted Merge")),A162&amp;"_SA_RA",""))))))))))))))))))</f>
        <v/>
      </c>
      <c r="G163" s="85"/>
      <c r="H163" s="85"/>
      <c r="I163" s="69"/>
      <c r="J163" s="69"/>
      <c r="K163" s="74" t="str">
        <f t="shared" si="4"/>
        <v/>
      </c>
      <c r="L163" s="107"/>
      <c r="M163" s="81" t="str">
        <f>IF(AND(NOT(OR(G163="",G163="Ø")),H163=""),"In Progress",IF(AND(NOT(OR(H163="Ø",H163="")),NOT(OR(G163="Ø",G163=""))),"Completed",IF(AND(NOT(A162=""),NOT(OR(D163="",D163="???")),G163=""),"Waiting",IF(D163="???","Waiting",""))))</f>
        <v/>
      </c>
      <c r="N163" s="107"/>
      <c r="O163" s="107"/>
      <c r="P163" s="4"/>
      <c r="Q163" s="111"/>
      <c r="R163" s="107"/>
    </row>
    <row r="164" spans="1:18">
      <c r="A164" s="112"/>
      <c r="B164" s="109"/>
      <c r="C164" s="107"/>
      <c r="D164" s="81" t="str">
        <f>IF(NOT(A164=""),"???","")</f>
        <v/>
      </c>
      <c r="E164" s="81"/>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Merge")),A164&amp;"_SA_MW",IF(AND(D164="Reem",OR(E164="Manual",E164="Assisted Manual")),A164&amp;"_RA",IF(AND(D164="Reem",OR(E164="De-Novo Merge",E164="Assisted Merge")),A164&amp;"_SA_RA",""))))))))))))))))))</f>
        <v/>
      </c>
      <c r="G164" s="85"/>
      <c r="H164" s="85"/>
      <c r="I164" s="69"/>
      <c r="J164" s="69"/>
      <c r="K164" s="74" t="str">
        <f t="shared" si="4"/>
        <v/>
      </c>
      <c r="L164" s="107" t="str">
        <f>IF(AND(NOT(OR(H164="",H164="Ø")),NOT(OR(H165="",H165="Ø"))),"Needs to be Split","")</f>
        <v/>
      </c>
      <c r="M164" s="81" t="str">
        <f>IF(AND(NOT(OR(G164="",G164="Ø")),H164=""),"In Progress",IF(AND(NOT(OR(H164="Ø",H164="")),NOT(OR(G164="Ø",G164=""))),"Completed",IF(AND(NOT(A164=""),NOT(OR(D164="",D164="???")),G164=""),"Waiting",IF(D164="???","Waiting",""))))</f>
        <v/>
      </c>
      <c r="N164" s="107"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
      </c>
      <c r="O164" s="107" t="str">
        <f>IF(OR(N164="Untraceable",N164="Incomplete"),"Ignore",IF(N164="Completed","Waiting",IF(OR(N164="Waiting",N164="In Progress",N164="Review",N164="Other"),"HOLD","")))</f>
        <v/>
      </c>
      <c r="P164" s="4"/>
      <c r="Q164" s="111" t="str">
        <f>IF(OR(N164="Untraceable",N164="Incomplete"),"No",IF(N164="Completed","In Progress",""))</f>
        <v/>
      </c>
      <c r="R164" s="107"/>
    </row>
    <row r="165" spans="1:18">
      <c r="A165" s="107"/>
      <c r="B165" s="107"/>
      <c r="C165" s="107"/>
      <c r="D165" s="81" t="str">
        <f>IF(AND(NOT(A164=""),NOT(M164="Untraceable")),"???","")</f>
        <v/>
      </c>
      <c r="E165" s="81"/>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Merge")),A164&amp;"_SA_MW",IF(AND(D165="Reem",OR(E165="Manual",E165="Assisted Manual")),A164&amp;"_RA",IF(AND(D165="Reem",OR(E165="De-Novo Merge",E165="Assisted Merge")),A164&amp;"_SA_RA",""))))))))))))))))))</f>
        <v/>
      </c>
      <c r="G165" s="85"/>
      <c r="H165" s="85"/>
      <c r="I165" s="69"/>
      <c r="J165" s="69"/>
      <c r="K165" s="74" t="str">
        <f t="shared" si="4"/>
        <v/>
      </c>
      <c r="L165" s="107"/>
      <c r="M165" s="81" t="str">
        <f>IF(AND(NOT(OR(G165="",G165="Ø")),H165=""),"In Progress",IF(AND(NOT(OR(H165="Ø",H165="")),NOT(OR(G165="Ø",G165=""))),"Completed",IF(AND(NOT(A164=""),NOT(OR(D165="",D165="???")),G165=""),"Waiting",IF(D165="???","Waiting",""))))</f>
        <v/>
      </c>
      <c r="N165" s="107"/>
      <c r="O165" s="107"/>
      <c r="P165" s="4"/>
      <c r="Q165" s="111"/>
      <c r="R165" s="107"/>
    </row>
    <row r="166" spans="1:18">
      <c r="A166" s="112"/>
      <c r="B166" s="109"/>
      <c r="C166" s="107"/>
      <c r="D166" s="81" t="str">
        <f>IF(NOT(A166=""),"???","")</f>
        <v/>
      </c>
      <c r="E166" s="81"/>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Merge")),A166&amp;"_SA_MW",IF(AND(D166="Reem",OR(E166="Manual",E166="Assisted Manual")),A166&amp;"_RA",IF(AND(D166="Reem",OR(E166="De-Novo Merge",E166="Assisted Merge")),A166&amp;"_SA_RA",""))))))))))))))))))</f>
        <v/>
      </c>
      <c r="G166" s="85"/>
      <c r="H166" s="85"/>
      <c r="I166" s="69"/>
      <c r="J166" s="69"/>
      <c r="K166" s="74" t="str">
        <f t="shared" si="4"/>
        <v/>
      </c>
      <c r="L166" s="107" t="str">
        <f>IF(AND(NOT(OR(H166="",H166="Ø")),NOT(OR(H167="",H167="Ø"))),"Needs to be Split","")</f>
        <v/>
      </c>
      <c r="M166" s="81" t="str">
        <f>IF(AND(NOT(OR(G166="",G166="Ø")),H166=""),"In Progress",IF(AND(NOT(OR(H166="Ø",H166="")),NOT(OR(G166="Ø",G166=""))),"Completed",IF(AND(NOT(A166=""),NOT(OR(D166="",D166="???")),G166=""),"Waiting",IF(D166="???","Waiting",""))))</f>
        <v/>
      </c>
      <c r="N166" s="107"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
      </c>
      <c r="O166" s="107" t="str">
        <f>IF(OR(N166="Untraceable",N166="Incomplete"),"Ignore",IF(N166="Completed","Waiting",IF(OR(N166="Waiting",N166="In Progress",N166="Review",N166="Other"),"HOLD","")))</f>
        <v/>
      </c>
      <c r="P166" s="4"/>
      <c r="Q166" s="111" t="str">
        <f>IF(OR(N166="Untraceable",N166="Incomplete"),"No",IF(N166="Completed","In Progress",""))</f>
        <v/>
      </c>
      <c r="R166" s="107"/>
    </row>
    <row r="167" spans="1:18">
      <c r="A167" s="107"/>
      <c r="B167" s="107"/>
      <c r="C167" s="107"/>
      <c r="D167" s="81" t="str">
        <f>IF(AND(NOT(A166=""),NOT(M166="Untraceable")),"???","")</f>
        <v/>
      </c>
      <c r="E167" s="81"/>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Merge")),A166&amp;"_SA_MW",IF(AND(D167="Reem",OR(E167="Manual",E167="Assisted Manual")),A166&amp;"_RA",IF(AND(D167="Reem",OR(E167="De-Novo Merge",E167="Assisted Merge")),A166&amp;"_SA_RA",""))))))))))))))))))</f>
        <v/>
      </c>
      <c r="G167" s="85"/>
      <c r="H167" s="85"/>
      <c r="I167" s="69"/>
      <c r="J167" s="69"/>
      <c r="K167" s="74" t="str">
        <f t="shared" si="4"/>
        <v/>
      </c>
      <c r="L167" s="107"/>
      <c r="M167" s="81" t="str">
        <f>IF(AND(NOT(OR(G167="",G167="Ø")),H167=""),"In Progress",IF(AND(NOT(OR(H167="Ø",H167="")),NOT(OR(G167="Ø",G167=""))),"Completed",IF(AND(NOT(A166=""),NOT(OR(D167="",D167="???")),G167=""),"Waiting",IF(D167="???","Waiting",""))))</f>
        <v/>
      </c>
      <c r="N167" s="107"/>
      <c r="O167" s="107"/>
      <c r="P167" s="4"/>
      <c r="Q167" s="111"/>
      <c r="R167" s="107"/>
    </row>
  </sheetData>
  <autoFilter ref="A1:R111" xr:uid="{00000000-0009-0000-0000-000014000000}"/>
  <mergeCells count="664">
    <mergeCell ref="Q166:Q167"/>
    <mergeCell ref="R166:R167"/>
    <mergeCell ref="A166:A167"/>
    <mergeCell ref="B166:B167"/>
    <mergeCell ref="C166:C167"/>
    <mergeCell ref="L166:L167"/>
    <mergeCell ref="N166:N167"/>
    <mergeCell ref="O166:O167"/>
    <mergeCell ref="Q162:Q163"/>
    <mergeCell ref="R162:R163"/>
    <mergeCell ref="A164:A165"/>
    <mergeCell ref="B164:B165"/>
    <mergeCell ref="C164:C165"/>
    <mergeCell ref="L164:L165"/>
    <mergeCell ref="N164:N165"/>
    <mergeCell ref="O164:O165"/>
    <mergeCell ref="Q164:Q165"/>
    <mergeCell ref="R164:R165"/>
    <mergeCell ref="A162:A163"/>
    <mergeCell ref="B162:B163"/>
    <mergeCell ref="C162:C163"/>
    <mergeCell ref="L162:L163"/>
    <mergeCell ref="N162:N163"/>
    <mergeCell ref="O162:O163"/>
    <mergeCell ref="Q158:Q159"/>
    <mergeCell ref="R158:R159"/>
    <mergeCell ref="A160:A161"/>
    <mergeCell ref="B160:B161"/>
    <mergeCell ref="C160:C161"/>
    <mergeCell ref="L160:L161"/>
    <mergeCell ref="N160:N161"/>
    <mergeCell ref="O160:O161"/>
    <mergeCell ref="Q160:Q161"/>
    <mergeCell ref="R160:R161"/>
    <mergeCell ref="A158:A159"/>
    <mergeCell ref="B158:B159"/>
    <mergeCell ref="C158:C159"/>
    <mergeCell ref="L158:L159"/>
    <mergeCell ref="N158:N159"/>
    <mergeCell ref="O158:O159"/>
    <mergeCell ref="Q154:Q155"/>
    <mergeCell ref="R154:R155"/>
    <mergeCell ref="A156:A157"/>
    <mergeCell ref="B156:B157"/>
    <mergeCell ref="C156:C157"/>
    <mergeCell ref="L156:L157"/>
    <mergeCell ref="N156:N157"/>
    <mergeCell ref="O156:O157"/>
    <mergeCell ref="Q156:Q157"/>
    <mergeCell ref="R156:R157"/>
    <mergeCell ref="A154:A155"/>
    <mergeCell ref="B154:B155"/>
    <mergeCell ref="C154:C155"/>
    <mergeCell ref="L154:L155"/>
    <mergeCell ref="N154:N155"/>
    <mergeCell ref="O154:O155"/>
    <mergeCell ref="Q150:Q151"/>
    <mergeCell ref="R150:R151"/>
    <mergeCell ref="A152:A153"/>
    <mergeCell ref="B152:B153"/>
    <mergeCell ref="C152:C153"/>
    <mergeCell ref="L152:L153"/>
    <mergeCell ref="N152:N153"/>
    <mergeCell ref="O152:O153"/>
    <mergeCell ref="Q152:Q153"/>
    <mergeCell ref="R152:R153"/>
    <mergeCell ref="A150:A151"/>
    <mergeCell ref="B150:B151"/>
    <mergeCell ref="C150:C151"/>
    <mergeCell ref="L150:L151"/>
    <mergeCell ref="N150:N151"/>
    <mergeCell ref="O150:O151"/>
    <mergeCell ref="Q146:Q147"/>
    <mergeCell ref="R146:R147"/>
    <mergeCell ref="A148:A149"/>
    <mergeCell ref="B148:B149"/>
    <mergeCell ref="C148:C149"/>
    <mergeCell ref="L148:L149"/>
    <mergeCell ref="N148:N149"/>
    <mergeCell ref="O148:O149"/>
    <mergeCell ref="Q148:Q149"/>
    <mergeCell ref="R148:R149"/>
    <mergeCell ref="A146:A147"/>
    <mergeCell ref="B146:B147"/>
    <mergeCell ref="C146:C147"/>
    <mergeCell ref="L146:L147"/>
    <mergeCell ref="N146:N147"/>
    <mergeCell ref="O146:O147"/>
    <mergeCell ref="Q142:Q143"/>
    <mergeCell ref="R142:R143"/>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18:Q119"/>
    <mergeCell ref="R118:R119"/>
    <mergeCell ref="A120:A121"/>
    <mergeCell ref="B120:B121"/>
    <mergeCell ref="C120:C121"/>
    <mergeCell ref="L120:L121"/>
    <mergeCell ref="N120:N121"/>
    <mergeCell ref="O120:O121"/>
    <mergeCell ref="Q120:Q121"/>
    <mergeCell ref="R120:R121"/>
    <mergeCell ref="A118:A119"/>
    <mergeCell ref="B118:B119"/>
    <mergeCell ref="C118:C119"/>
    <mergeCell ref="L118:L119"/>
    <mergeCell ref="N118:N119"/>
    <mergeCell ref="O118:O119"/>
    <mergeCell ref="Q114:Q115"/>
    <mergeCell ref="R114:R115"/>
    <mergeCell ref="A116:A117"/>
    <mergeCell ref="B116:B117"/>
    <mergeCell ref="C116:C117"/>
    <mergeCell ref="L116:L117"/>
    <mergeCell ref="N116:N117"/>
    <mergeCell ref="O116:O117"/>
    <mergeCell ref="Q116:Q117"/>
    <mergeCell ref="R116:R117"/>
    <mergeCell ref="A114:A115"/>
    <mergeCell ref="B114:B115"/>
    <mergeCell ref="C114:C115"/>
    <mergeCell ref="L114:L115"/>
    <mergeCell ref="N114:N115"/>
    <mergeCell ref="O114:O115"/>
    <mergeCell ref="Q110:Q111"/>
    <mergeCell ref="R110:R111"/>
    <mergeCell ref="A112:A113"/>
    <mergeCell ref="B112:B113"/>
    <mergeCell ref="C112:C113"/>
    <mergeCell ref="L112:L113"/>
    <mergeCell ref="N112:N113"/>
    <mergeCell ref="O112:O113"/>
    <mergeCell ref="Q112:Q113"/>
    <mergeCell ref="R112:R113"/>
    <mergeCell ref="A110:A111"/>
    <mergeCell ref="B110:B111"/>
    <mergeCell ref="C110:C111"/>
    <mergeCell ref="L110:L111"/>
    <mergeCell ref="N110:N111"/>
    <mergeCell ref="O110:O111"/>
    <mergeCell ref="Q106:Q107"/>
    <mergeCell ref="R106:R107"/>
    <mergeCell ref="A108:A109"/>
    <mergeCell ref="B108:B109"/>
    <mergeCell ref="C108:C109"/>
    <mergeCell ref="L108:L109"/>
    <mergeCell ref="N108:N109"/>
    <mergeCell ref="O108:O109"/>
    <mergeCell ref="Q108:Q109"/>
    <mergeCell ref="R108:R109"/>
    <mergeCell ref="A106:A107"/>
    <mergeCell ref="B106:B107"/>
    <mergeCell ref="C106:C107"/>
    <mergeCell ref="L106:L107"/>
    <mergeCell ref="N106:N107"/>
    <mergeCell ref="O106:O107"/>
    <mergeCell ref="Q102:Q103"/>
    <mergeCell ref="R102:R103"/>
    <mergeCell ref="A104:A105"/>
    <mergeCell ref="B104:B105"/>
    <mergeCell ref="C104:C105"/>
    <mergeCell ref="L104:L105"/>
    <mergeCell ref="N104:N105"/>
    <mergeCell ref="O104:O105"/>
    <mergeCell ref="Q104:Q105"/>
    <mergeCell ref="R104:R105"/>
    <mergeCell ref="A102:A103"/>
    <mergeCell ref="B102:B103"/>
    <mergeCell ref="C102:C103"/>
    <mergeCell ref="L102:L103"/>
    <mergeCell ref="N102:N103"/>
    <mergeCell ref="O102:O103"/>
    <mergeCell ref="Q98:Q99"/>
    <mergeCell ref="R98:R99"/>
    <mergeCell ref="A100:A101"/>
    <mergeCell ref="B100:B101"/>
    <mergeCell ref="C100:C101"/>
    <mergeCell ref="L100:L101"/>
    <mergeCell ref="N100:N101"/>
    <mergeCell ref="O100:O101"/>
    <mergeCell ref="Q100:Q101"/>
    <mergeCell ref="R100:R101"/>
    <mergeCell ref="A98:A99"/>
    <mergeCell ref="B98:B99"/>
    <mergeCell ref="C98:C99"/>
    <mergeCell ref="L98:L99"/>
    <mergeCell ref="N98:N99"/>
    <mergeCell ref="O98:O99"/>
    <mergeCell ref="Q94:Q95"/>
    <mergeCell ref="R94:R95"/>
    <mergeCell ref="A96:A97"/>
    <mergeCell ref="B96:B97"/>
    <mergeCell ref="C96:C97"/>
    <mergeCell ref="L96:L97"/>
    <mergeCell ref="N96:N97"/>
    <mergeCell ref="O96:O97"/>
    <mergeCell ref="Q96:Q97"/>
    <mergeCell ref="R96:R97"/>
    <mergeCell ref="A94:A95"/>
    <mergeCell ref="B94:B95"/>
    <mergeCell ref="C94:C95"/>
    <mergeCell ref="L94:L95"/>
    <mergeCell ref="N94:N95"/>
    <mergeCell ref="O94:O95"/>
    <mergeCell ref="Q90:Q91"/>
    <mergeCell ref="R90:R91"/>
    <mergeCell ref="A92:A93"/>
    <mergeCell ref="B92:B93"/>
    <mergeCell ref="C92:C93"/>
    <mergeCell ref="L92:L93"/>
    <mergeCell ref="N92:N93"/>
    <mergeCell ref="O92:O93"/>
    <mergeCell ref="Q92:Q93"/>
    <mergeCell ref="R92:R93"/>
    <mergeCell ref="A90:A91"/>
    <mergeCell ref="B90:B91"/>
    <mergeCell ref="C90:C91"/>
    <mergeCell ref="L90:L91"/>
    <mergeCell ref="N90:N91"/>
    <mergeCell ref="O90:O91"/>
    <mergeCell ref="Q86:Q87"/>
    <mergeCell ref="R86:R87"/>
    <mergeCell ref="A88:A89"/>
    <mergeCell ref="B88:B89"/>
    <mergeCell ref="C88:C89"/>
    <mergeCell ref="L88:L89"/>
    <mergeCell ref="N88:N89"/>
    <mergeCell ref="O88:O89"/>
    <mergeCell ref="Q88:Q89"/>
    <mergeCell ref="R88:R89"/>
    <mergeCell ref="A86:A87"/>
    <mergeCell ref="B86:B87"/>
    <mergeCell ref="C86:C87"/>
    <mergeCell ref="L86:L87"/>
    <mergeCell ref="N86:N87"/>
    <mergeCell ref="O86:O87"/>
    <mergeCell ref="Q82:Q83"/>
    <mergeCell ref="R82:R83"/>
    <mergeCell ref="A84:A85"/>
    <mergeCell ref="B84:B85"/>
    <mergeCell ref="C84:C85"/>
    <mergeCell ref="L84:L85"/>
    <mergeCell ref="N84:N85"/>
    <mergeCell ref="O84:O85"/>
    <mergeCell ref="Q84:Q85"/>
    <mergeCell ref="R84:R85"/>
    <mergeCell ref="A82:A83"/>
    <mergeCell ref="B82:B83"/>
    <mergeCell ref="C82:C83"/>
    <mergeCell ref="L82:L83"/>
    <mergeCell ref="N82:N83"/>
    <mergeCell ref="O82:O83"/>
    <mergeCell ref="Q78:Q79"/>
    <mergeCell ref="R78:R79"/>
    <mergeCell ref="A80:A81"/>
    <mergeCell ref="B80:B81"/>
    <mergeCell ref="C80:C81"/>
    <mergeCell ref="L80:L81"/>
    <mergeCell ref="N80:N81"/>
    <mergeCell ref="O80:O81"/>
    <mergeCell ref="Q80:Q81"/>
    <mergeCell ref="R80:R81"/>
    <mergeCell ref="A78:A79"/>
    <mergeCell ref="B78:B79"/>
    <mergeCell ref="C78:C79"/>
    <mergeCell ref="L78:L79"/>
    <mergeCell ref="N78:N79"/>
    <mergeCell ref="O78:O79"/>
    <mergeCell ref="Q74:Q75"/>
    <mergeCell ref="R74:R75"/>
    <mergeCell ref="A76:A77"/>
    <mergeCell ref="B76:B77"/>
    <mergeCell ref="C76:C77"/>
    <mergeCell ref="L76:L77"/>
    <mergeCell ref="N76:N77"/>
    <mergeCell ref="O76:O77"/>
    <mergeCell ref="Q76:Q77"/>
    <mergeCell ref="R76:R77"/>
    <mergeCell ref="A74:A75"/>
    <mergeCell ref="B74:B75"/>
    <mergeCell ref="C74:C75"/>
    <mergeCell ref="L74:L75"/>
    <mergeCell ref="N74:N75"/>
    <mergeCell ref="O74:O75"/>
    <mergeCell ref="Q70:Q71"/>
    <mergeCell ref="R70:R71"/>
    <mergeCell ref="A72:A73"/>
    <mergeCell ref="B72:B73"/>
    <mergeCell ref="C72:C73"/>
    <mergeCell ref="L72:L73"/>
    <mergeCell ref="N72:N73"/>
    <mergeCell ref="O72:O73"/>
    <mergeCell ref="Q72:Q73"/>
    <mergeCell ref="R72:R73"/>
    <mergeCell ref="A70:A71"/>
    <mergeCell ref="B70:B71"/>
    <mergeCell ref="C70:C71"/>
    <mergeCell ref="L70:L71"/>
    <mergeCell ref="N70:N71"/>
    <mergeCell ref="O70:O71"/>
    <mergeCell ref="Q66:Q67"/>
    <mergeCell ref="R66:R67"/>
    <mergeCell ref="A68:A69"/>
    <mergeCell ref="B68:B69"/>
    <mergeCell ref="C68:C69"/>
    <mergeCell ref="L68:L69"/>
    <mergeCell ref="N68:N69"/>
    <mergeCell ref="O68:O69"/>
    <mergeCell ref="Q68:Q69"/>
    <mergeCell ref="R68:R69"/>
    <mergeCell ref="A66:A67"/>
    <mergeCell ref="B66:B67"/>
    <mergeCell ref="C66:C67"/>
    <mergeCell ref="L66:L67"/>
    <mergeCell ref="N66:N67"/>
    <mergeCell ref="O66:O67"/>
    <mergeCell ref="Q62:Q63"/>
    <mergeCell ref="R62:R63"/>
    <mergeCell ref="A64:A65"/>
    <mergeCell ref="B64:B65"/>
    <mergeCell ref="C64:C65"/>
    <mergeCell ref="L64:L65"/>
    <mergeCell ref="N64:N65"/>
    <mergeCell ref="O64:O65"/>
    <mergeCell ref="Q64:Q65"/>
    <mergeCell ref="R64:R65"/>
    <mergeCell ref="A62:A63"/>
    <mergeCell ref="B62:B63"/>
    <mergeCell ref="C62:C63"/>
    <mergeCell ref="L62:L63"/>
    <mergeCell ref="N62:N63"/>
    <mergeCell ref="O62:O63"/>
    <mergeCell ref="Q58:Q59"/>
    <mergeCell ref="R58:R59"/>
    <mergeCell ref="A60:A61"/>
    <mergeCell ref="B60:B61"/>
    <mergeCell ref="C60:C61"/>
    <mergeCell ref="L60:L61"/>
    <mergeCell ref="N60:N61"/>
    <mergeCell ref="O60:O61"/>
    <mergeCell ref="Q60:Q61"/>
    <mergeCell ref="R60:R61"/>
    <mergeCell ref="A58:A59"/>
    <mergeCell ref="B58:B59"/>
    <mergeCell ref="C58:C59"/>
    <mergeCell ref="L58:L59"/>
    <mergeCell ref="N58:N59"/>
    <mergeCell ref="O58:O59"/>
    <mergeCell ref="Q54:Q55"/>
    <mergeCell ref="R54:R55"/>
    <mergeCell ref="A56:A57"/>
    <mergeCell ref="B56:B57"/>
    <mergeCell ref="C56:C57"/>
    <mergeCell ref="L56:L57"/>
    <mergeCell ref="N56:N57"/>
    <mergeCell ref="O56:O57"/>
    <mergeCell ref="Q56:Q57"/>
    <mergeCell ref="R56:R57"/>
    <mergeCell ref="A54:A55"/>
    <mergeCell ref="B54:B55"/>
    <mergeCell ref="C54:C55"/>
    <mergeCell ref="L54:L55"/>
    <mergeCell ref="N54:N55"/>
    <mergeCell ref="O54:O55"/>
    <mergeCell ref="Q50:Q51"/>
    <mergeCell ref="R50:R51"/>
    <mergeCell ref="A52:A53"/>
    <mergeCell ref="B52:B53"/>
    <mergeCell ref="C52:C53"/>
    <mergeCell ref="L52:L53"/>
    <mergeCell ref="N52:N53"/>
    <mergeCell ref="O52:O53"/>
    <mergeCell ref="Q52:Q53"/>
    <mergeCell ref="R52:R53"/>
    <mergeCell ref="A50:A51"/>
    <mergeCell ref="B50:B51"/>
    <mergeCell ref="C50:C51"/>
    <mergeCell ref="L50:L51"/>
    <mergeCell ref="N50:N51"/>
    <mergeCell ref="O50:O51"/>
    <mergeCell ref="Q46:Q47"/>
    <mergeCell ref="R46:R47"/>
    <mergeCell ref="A48:A49"/>
    <mergeCell ref="B48:B49"/>
    <mergeCell ref="C48:C49"/>
    <mergeCell ref="L48:L49"/>
    <mergeCell ref="N48:N49"/>
    <mergeCell ref="O48:O49"/>
    <mergeCell ref="Q48:Q49"/>
    <mergeCell ref="R48:R49"/>
    <mergeCell ref="A46:A47"/>
    <mergeCell ref="B46:B47"/>
    <mergeCell ref="C46:C47"/>
    <mergeCell ref="L46:L47"/>
    <mergeCell ref="N46:N47"/>
    <mergeCell ref="O46:O47"/>
    <mergeCell ref="Q42:Q43"/>
    <mergeCell ref="R42:R43"/>
    <mergeCell ref="A44:A45"/>
    <mergeCell ref="B44:B45"/>
    <mergeCell ref="C44:C45"/>
    <mergeCell ref="L44:L45"/>
    <mergeCell ref="N44:N45"/>
    <mergeCell ref="O44:O45"/>
    <mergeCell ref="Q44:Q45"/>
    <mergeCell ref="R44:R45"/>
    <mergeCell ref="A42:A43"/>
    <mergeCell ref="B42:B43"/>
    <mergeCell ref="C42:C43"/>
    <mergeCell ref="L42:L43"/>
    <mergeCell ref="N42:N43"/>
    <mergeCell ref="O42:O43"/>
    <mergeCell ref="Q38:Q39"/>
    <mergeCell ref="R38:R39"/>
    <mergeCell ref="A40:A41"/>
    <mergeCell ref="B40:B41"/>
    <mergeCell ref="C40:C41"/>
    <mergeCell ref="L40:L41"/>
    <mergeCell ref="N40:N41"/>
    <mergeCell ref="O40:O41"/>
    <mergeCell ref="Q40:Q41"/>
    <mergeCell ref="R40:R41"/>
    <mergeCell ref="A38:A39"/>
    <mergeCell ref="B38:B39"/>
    <mergeCell ref="C38:C39"/>
    <mergeCell ref="L38:L39"/>
    <mergeCell ref="N38:N39"/>
    <mergeCell ref="O38:O39"/>
    <mergeCell ref="Q34:Q35"/>
    <mergeCell ref="R34:R35"/>
    <mergeCell ref="A36:A37"/>
    <mergeCell ref="B36:B37"/>
    <mergeCell ref="C36:C37"/>
    <mergeCell ref="L36:L37"/>
    <mergeCell ref="N36:N37"/>
    <mergeCell ref="O36:O37"/>
    <mergeCell ref="Q36:Q37"/>
    <mergeCell ref="R36:R37"/>
    <mergeCell ref="A34:A35"/>
    <mergeCell ref="B34:B35"/>
    <mergeCell ref="C34:C35"/>
    <mergeCell ref="L34:L35"/>
    <mergeCell ref="N34:N35"/>
    <mergeCell ref="O34:O35"/>
    <mergeCell ref="Q30:Q31"/>
    <mergeCell ref="R30:R31"/>
    <mergeCell ref="A32:A33"/>
    <mergeCell ref="B32:B33"/>
    <mergeCell ref="C32:C33"/>
    <mergeCell ref="L32:L33"/>
    <mergeCell ref="N32:N33"/>
    <mergeCell ref="O32:O33"/>
    <mergeCell ref="Q32:Q33"/>
    <mergeCell ref="R32:R33"/>
    <mergeCell ref="A30:A31"/>
    <mergeCell ref="B30:B31"/>
    <mergeCell ref="C30:C31"/>
    <mergeCell ref="L30:L31"/>
    <mergeCell ref="N30:N31"/>
    <mergeCell ref="O30:O31"/>
    <mergeCell ref="Q26:Q27"/>
    <mergeCell ref="R26:R27"/>
    <mergeCell ref="A28:A29"/>
    <mergeCell ref="B28:B29"/>
    <mergeCell ref="C28:C29"/>
    <mergeCell ref="L28:L29"/>
    <mergeCell ref="N28:N29"/>
    <mergeCell ref="O28:O29"/>
    <mergeCell ref="Q28:Q29"/>
    <mergeCell ref="R28:R29"/>
    <mergeCell ref="A26:A27"/>
    <mergeCell ref="B26:B27"/>
    <mergeCell ref="C26:C27"/>
    <mergeCell ref="L26:L27"/>
    <mergeCell ref="N26:N27"/>
    <mergeCell ref="O26:O27"/>
    <mergeCell ref="Q22:Q23"/>
    <mergeCell ref="R22:R23"/>
    <mergeCell ref="A24:A25"/>
    <mergeCell ref="B24:B25"/>
    <mergeCell ref="C24:C25"/>
    <mergeCell ref="L24:L25"/>
    <mergeCell ref="N24:N25"/>
    <mergeCell ref="O24:O25"/>
    <mergeCell ref="Q24:Q25"/>
    <mergeCell ref="R24:R25"/>
    <mergeCell ref="A22:A23"/>
    <mergeCell ref="B22:B23"/>
    <mergeCell ref="C22:C23"/>
    <mergeCell ref="L22:L23"/>
    <mergeCell ref="N22:N23"/>
    <mergeCell ref="O22:O23"/>
    <mergeCell ref="Q18:Q19"/>
    <mergeCell ref="R18:R19"/>
    <mergeCell ref="A20:A21"/>
    <mergeCell ref="B20:B21"/>
    <mergeCell ref="C20:C21"/>
    <mergeCell ref="L20:L21"/>
    <mergeCell ref="N20:N21"/>
    <mergeCell ref="O20:O21"/>
    <mergeCell ref="Q20:Q21"/>
    <mergeCell ref="R20:R21"/>
    <mergeCell ref="A18:A19"/>
    <mergeCell ref="B18:B19"/>
    <mergeCell ref="C18:C19"/>
    <mergeCell ref="L18:L19"/>
    <mergeCell ref="N18:N19"/>
    <mergeCell ref="O18:O19"/>
    <mergeCell ref="Q14:Q15"/>
    <mergeCell ref="R14:R15"/>
    <mergeCell ref="A16:A17"/>
    <mergeCell ref="B16:B17"/>
    <mergeCell ref="C16:C17"/>
    <mergeCell ref="L16:L17"/>
    <mergeCell ref="N16:N17"/>
    <mergeCell ref="O16:O17"/>
    <mergeCell ref="Q16:Q17"/>
    <mergeCell ref="R16:R17"/>
    <mergeCell ref="A14:A15"/>
    <mergeCell ref="B14:B15"/>
    <mergeCell ref="C14:C15"/>
    <mergeCell ref="L14:L15"/>
    <mergeCell ref="N14:N15"/>
    <mergeCell ref="O14:O15"/>
    <mergeCell ref="Q10:Q11"/>
    <mergeCell ref="R10:R11"/>
    <mergeCell ref="A12:A13"/>
    <mergeCell ref="B12:B13"/>
    <mergeCell ref="C12:C13"/>
    <mergeCell ref="L12:L13"/>
    <mergeCell ref="N12:N13"/>
    <mergeCell ref="O12:O13"/>
    <mergeCell ref="Q12:Q13"/>
    <mergeCell ref="R12:R13"/>
    <mergeCell ref="A10:A11"/>
    <mergeCell ref="B10:B11"/>
    <mergeCell ref="C10:C11"/>
    <mergeCell ref="L10:L11"/>
    <mergeCell ref="N10:N11"/>
    <mergeCell ref="O10:O11"/>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O6:O7"/>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 ref="O2:O3"/>
  </mergeCells>
  <conditionalFormatting sqref="O1">
    <cfRule type="containsText" dxfId="312" priority="24" operator="containsText" text="HOLD">
      <formula>NOT(ISERROR(SEARCH("HOLD",O1)))</formula>
    </cfRule>
    <cfRule type="containsText" dxfId="311" priority="33" operator="containsText" text="Ignore">
      <formula>NOT(ISERROR(SEARCH("Ignore",O1)))</formula>
    </cfRule>
  </conditionalFormatting>
  <conditionalFormatting sqref="M1:O1">
    <cfRule type="containsText" dxfId="310" priority="23" operator="containsText" text="Waiting">
      <formula>NOT(ISERROR(SEARCH("Waiting",M1)))</formula>
    </cfRule>
    <cfRule type="containsText" dxfId="309" priority="27" operator="containsText" text="Review">
      <formula>NOT(ISERROR(SEARCH("Review",M1)))</formula>
    </cfRule>
    <cfRule type="containsText" dxfId="308" priority="28" operator="containsText" text="Other">
      <formula>NOT(ISERROR(SEARCH("Other",M1)))</formula>
    </cfRule>
    <cfRule type="containsText" dxfId="307" priority="29" operator="containsText" text="Incomplete">
      <formula>NOT(ISERROR(SEARCH("Incomplete",M1)))</formula>
    </cfRule>
    <cfRule type="containsText" dxfId="306" priority="30" operator="containsText" text="Untraceable">
      <formula>NOT(ISERROR(SEARCH("Untraceable",M1)))</formula>
    </cfRule>
    <cfRule type="containsText" dxfId="305" priority="31" operator="containsText" text="Completed">
      <formula>NOT(ISERROR(SEARCH("Completed",M1)))</formula>
    </cfRule>
  </conditionalFormatting>
  <conditionalFormatting sqref="Q1 M1:O1">
    <cfRule type="containsText" dxfId="304" priority="32" operator="containsText" text="In Progress">
      <formula>NOT(ISERROR(SEARCH("In Progress",M1)))</formula>
    </cfRule>
  </conditionalFormatting>
  <conditionalFormatting sqref="Q1">
    <cfRule type="containsText" dxfId="303" priority="25" operator="containsText" text="No">
      <formula>NOT(ISERROR(SEARCH("No",Q1)))</formula>
    </cfRule>
    <cfRule type="containsText" dxfId="302" priority="26" operator="containsText" text="Yes">
      <formula>NOT(ISERROR(SEARCH("Yes",Q1)))</formula>
    </cfRule>
  </conditionalFormatting>
  <conditionalFormatting sqref="L1">
    <cfRule type="containsText" dxfId="301" priority="22" operator="containsText" text="Needs to be">
      <formula>NOT(ISERROR(SEARCH("Needs to be",L1)))</formula>
    </cfRule>
  </conditionalFormatting>
  <conditionalFormatting sqref="I1:K1">
    <cfRule type="containsText" dxfId="300" priority="21" operator="containsText" text="Please Enter Tracing Time">
      <formula>NOT(ISERROR(SEARCH("Please Enter Tracing Time",I1)))</formula>
    </cfRule>
  </conditionalFormatting>
  <conditionalFormatting sqref="M2:N167">
    <cfRule type="containsText" dxfId="299" priority="12" operator="containsText" text="Waiting">
      <formula>NOT(ISERROR(SEARCH("Waiting",M2)))</formula>
    </cfRule>
    <cfRule type="containsText" dxfId="298" priority="15" operator="containsText" text="Review">
      <formula>NOT(ISERROR(SEARCH("Review",M2)))</formula>
    </cfRule>
    <cfRule type="containsText" dxfId="297" priority="16" operator="containsText" text="Other">
      <formula>NOT(ISERROR(SEARCH("Other",M2)))</formula>
    </cfRule>
    <cfRule type="containsText" dxfId="296" priority="17" operator="containsText" text="Incomplete">
      <formula>NOT(ISERROR(SEARCH("Incomplete",M2)))</formula>
    </cfRule>
    <cfRule type="containsText" dxfId="295" priority="18" operator="containsText" text="Untraceable">
      <formula>NOT(ISERROR(SEARCH("Untraceable",M2)))</formula>
    </cfRule>
    <cfRule type="containsText" dxfId="294" priority="19" operator="containsText" text="Completed">
      <formula>NOT(ISERROR(SEARCH("Completed",M2)))</formula>
    </cfRule>
  </conditionalFormatting>
  <conditionalFormatting sqref="M2:N167 Q2:Q167">
    <cfRule type="containsText" dxfId="293" priority="20" operator="containsText" text="In Progress">
      <formula>NOT(ISERROR(SEARCH("In Progress",M2)))</formula>
    </cfRule>
  </conditionalFormatting>
  <conditionalFormatting sqref="Q2:Q167">
    <cfRule type="containsText" dxfId="292" priority="13" operator="containsText" text="No">
      <formula>NOT(ISERROR(SEARCH("No",Q2)))</formula>
    </cfRule>
    <cfRule type="containsText" dxfId="291" priority="14" operator="containsText" text="Yes">
      <formula>NOT(ISERROR(SEARCH("Yes",Q2)))</formula>
    </cfRule>
  </conditionalFormatting>
  <conditionalFormatting sqref="L2:L167">
    <cfRule type="containsText" dxfId="290" priority="11" operator="containsText" text="Needs to be">
      <formula>NOT(ISERROR(SEARCH("Needs to be",L2)))</formula>
    </cfRule>
  </conditionalFormatting>
  <conditionalFormatting sqref="I2:K167">
    <cfRule type="containsText" dxfId="289" priority="10" operator="containsText" text="Please Enter Tracing Time">
      <formula>NOT(ISERROR(SEARCH("Please Enter Tracing Time",I2)))</formula>
    </cfRule>
  </conditionalFormatting>
  <conditionalFormatting sqref="O2:O167">
    <cfRule type="containsText" dxfId="288" priority="2" operator="containsText" text="HOLD">
      <formula>NOT(ISERROR(SEARCH("HOLD",O2)))</formula>
    </cfRule>
    <cfRule type="containsText" dxfId="287" priority="9" operator="containsText" text="Ignore">
      <formula>NOT(ISERROR(SEARCH("Ignore",O2)))</formula>
    </cfRule>
  </conditionalFormatting>
  <conditionalFormatting sqref="O2:O167">
    <cfRule type="containsText" dxfId="286" priority="1" operator="containsText" text="Waiting">
      <formula>NOT(ISERROR(SEARCH("Waiting",O2)))</formula>
    </cfRule>
    <cfRule type="containsText" dxfId="285" priority="3" operator="containsText" text="Review">
      <formula>NOT(ISERROR(SEARCH("Review",O2)))</formula>
    </cfRule>
    <cfRule type="containsText" dxfId="284" priority="4" operator="containsText" text="Other">
      <formula>NOT(ISERROR(SEARCH("Other",O2)))</formula>
    </cfRule>
    <cfRule type="containsText" dxfId="283" priority="5" operator="containsText" text="Incomplete">
      <formula>NOT(ISERROR(SEARCH("Incomplete",O2)))</formula>
    </cfRule>
    <cfRule type="containsText" dxfId="282" priority="6" operator="containsText" text="Untraceable">
      <formula>NOT(ISERROR(SEARCH("Untraceable",O2)))</formula>
    </cfRule>
    <cfRule type="containsText" dxfId="281" priority="7" operator="containsText" text="Completed">
      <formula>NOT(ISERROR(SEARCH("Completed",O2)))</formula>
    </cfRule>
  </conditionalFormatting>
  <conditionalFormatting sqref="O2:O167">
    <cfRule type="containsText" dxfId="280" priority="8" operator="containsText" text="In Progress">
      <formula>NOT(ISERROR(SEARCH("In Progress",O2)))</formula>
    </cfRule>
  </conditionalFormatting>
  <dataValidations count="7">
    <dataValidation type="list" allowBlank="1" showInputMessage="1" sqref="L2:L167" xr:uid="{00000000-0002-0000-1400-000000000000}">
      <formula1>"Ø, Split"</formula1>
    </dataValidation>
    <dataValidation type="list" operator="equal" allowBlank="1" showInputMessage="1" showErrorMessage="1" sqref="D2:D167" xr:uid="{00000000-0002-0000-1400-000001000000}">
      <formula1>"Amina,Bruno,Cameron,Daniel,Gina,Mashtura,Monet,Reem,???"</formula1>
    </dataValidation>
    <dataValidation type="list" allowBlank="1" showInputMessage="1" showErrorMessage="1" sqref="M2:N167" xr:uid="{00000000-0002-0000-1400-000002000000}">
      <formula1>"In Progress, Completed, Untraceable, Incomplete, Other, Review"</formula1>
    </dataValidation>
    <dataValidation type="list" operator="equal" allowBlank="1" showInputMessage="1" showErrorMessage="1" sqref="E2:E167" xr:uid="{00000000-0002-0000-1400-000003000000}">
      <formula1>"Manual,Assisted Manual, De-Novo Merge, Assisted Merge"</formula1>
    </dataValidation>
    <dataValidation type="list" operator="equal" allowBlank="1" showInputMessage="1" sqref="H2:H167" xr:uid="{00000000-0002-0000-1400-000004000000}">
      <formula1>"Ø"</formula1>
    </dataValidation>
    <dataValidation type="list" allowBlank="1" showInputMessage="1" showErrorMessage="1" sqref="O2:O167" xr:uid="{00000000-0002-0000-1400-000005000000}">
      <formula1>"In Progress, Completed, Untraceable, Review, Ignore"</formula1>
    </dataValidation>
    <dataValidation type="list" allowBlank="1" showInputMessage="1" sqref="G2:G167" xr:uid="{00000000-0002-0000-1400-000006000000}">
      <formula1>"Ø"</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R115"/>
  <sheetViews>
    <sheetView tabSelected="1" workbookViewId="0" xr3:uid="{0801C90D-E949-51CC-9495-7D82D7DEDABF}">
      <selection activeCell="A6" sqref="A6:XFD6"/>
    </sheetView>
  </sheetViews>
  <sheetFormatPr defaultRowHeight="1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5.7109375" customWidth="1"/>
    <col min="10" max="10" width="16.14062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c r="A1" s="48" t="s">
        <v>6</v>
      </c>
      <c r="B1" s="48" t="s">
        <v>7</v>
      </c>
      <c r="C1" s="48" t="s">
        <v>8</v>
      </c>
      <c r="D1" s="49" t="s">
        <v>9</v>
      </c>
      <c r="E1" s="49" t="s">
        <v>10</v>
      </c>
      <c r="F1" s="49" t="s">
        <v>11</v>
      </c>
      <c r="G1" s="49" t="s">
        <v>12</v>
      </c>
      <c r="H1" s="49" t="s">
        <v>13</v>
      </c>
      <c r="I1" s="49" t="s">
        <v>3188</v>
      </c>
      <c r="J1" s="49" t="s">
        <v>3189</v>
      </c>
      <c r="K1" s="49" t="s">
        <v>3190</v>
      </c>
      <c r="L1" s="48" t="s">
        <v>14</v>
      </c>
      <c r="M1" s="48" t="s">
        <v>15</v>
      </c>
      <c r="N1" s="48" t="s">
        <v>16</v>
      </c>
      <c r="O1" s="48" t="s">
        <v>17</v>
      </c>
      <c r="P1" s="10" t="s">
        <v>18</v>
      </c>
      <c r="Q1" s="9" t="s">
        <v>19</v>
      </c>
      <c r="R1" s="9" t="s">
        <v>20</v>
      </c>
    </row>
    <row r="2" spans="1:18">
      <c r="A2" s="112" t="s">
        <v>3445</v>
      </c>
      <c r="B2" s="109" t="s">
        <v>3446</v>
      </c>
      <c r="C2" s="107"/>
      <c r="D2" s="81" t="s">
        <v>187</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2017-12-19_G-001_MW</v>
      </c>
      <c r="G2" s="85">
        <v>43133</v>
      </c>
      <c r="H2" s="85" t="s">
        <v>51</v>
      </c>
      <c r="I2" s="69"/>
      <c r="J2" s="69"/>
      <c r="K2" s="74" t="str">
        <f>IF(AND(NOT(I2=""),NOT(J2=""),NOT(H2="")),J2/I2,"")</f>
        <v/>
      </c>
      <c r="L2" s="107" t="str">
        <f>IF(AND(NOT(OR(H2="",H2="Ø")),NOT(OR(H3="",H3="Ø"))),"Needs to be Split","")</f>
        <v/>
      </c>
      <c r="M2" s="81" t="s">
        <v>1</v>
      </c>
      <c r="N2" s="107"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Untraceable</v>
      </c>
      <c r="O2" s="107" t="str">
        <f>IF(OR(N2="Untraceable",N2="Incomplete"),"Ignore",IF(N2="Completed","Waiting",IF(OR(N2="Waiting",N2="In Progress",N2="Review",N2="Other"),"HOLD","")))</f>
        <v>Ignore</v>
      </c>
      <c r="P2" s="4" t="s">
        <v>3447</v>
      </c>
      <c r="Q2" s="111" t="str">
        <f>IF(OR(N2="Untraceable",N2="Incomplete"),"No",IF(N2="Completed","In Progress",""))</f>
        <v>No</v>
      </c>
      <c r="R2" s="107"/>
    </row>
    <row r="3" spans="1:18">
      <c r="A3" s="107"/>
      <c r="B3" s="107"/>
      <c r="C3" s="107"/>
      <c r="D3" s="81" t="str">
        <f>IF(AND(NOT(A2=""),NOT(B2=""),NOT(M2="Untraceable")),"???","")</f>
        <v/>
      </c>
      <c r="E3" s="81"/>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5"/>
      <c r="H3" s="85"/>
      <c r="I3" s="69"/>
      <c r="J3" s="69"/>
      <c r="K3" s="74" t="str">
        <f>IF(AND(NOT(I3=""),NOT(J3=""),NOT(H3="")),J3/I3,"")</f>
        <v/>
      </c>
      <c r="L3" s="107"/>
      <c r="M3" s="81" t="str">
        <f>IF(AND(NOT(OR(G3="",G3="Ø")),H3=""),"In Progress",IF(AND(NOT(OR(H3="Ø",H3="")),NOT(OR(G3="Ø",G3=""))),"Completed",IF(AND(NOT(A2=""),NOT(OR(D3="",D3="???")),G3=""),"Waiting",IF(D3="???","Waiting",""))))</f>
        <v/>
      </c>
      <c r="N3" s="107"/>
      <c r="O3" s="107"/>
      <c r="P3" s="4"/>
      <c r="Q3" s="111"/>
      <c r="R3" s="107"/>
    </row>
    <row r="4" spans="1:18" ht="15" customHeight="1">
      <c r="A4" s="153" t="s">
        <v>3448</v>
      </c>
      <c r="B4" s="115" t="s">
        <v>3449</v>
      </c>
      <c r="C4" s="117"/>
      <c r="D4" s="81" t="str">
        <f>IF(AND(NOT(B4=""),NOT(A4="")),"???","")</f>
        <v>???</v>
      </c>
      <c r="E4" s="81"/>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
      </c>
      <c r="G4" s="85"/>
      <c r="H4" s="85"/>
      <c r="I4" s="69"/>
      <c r="J4" s="69"/>
      <c r="K4" s="74" t="str">
        <f>IF(AND(NOT(I4=""),NOT(J4=""),NOT(H4="")),J4/I4,"")</f>
        <v/>
      </c>
      <c r="L4" s="117" t="str">
        <f>IF(AND(NOT(OR(H4="",H4="Ø")),NOT(OR(H5="",H5="Ø"))),"Needs to be Split","")</f>
        <v/>
      </c>
      <c r="M4" s="81" t="s">
        <v>1</v>
      </c>
      <c r="N4" s="117" t="s">
        <v>1</v>
      </c>
      <c r="O4" s="117" t="str">
        <f>IF(OR(N4="Untraceable",N4="Incomplete"),"Ignore",IF(N4="Completed","Waiting",IF(OR(N4="Waiting",N4="In Progress",N4="Review",N4="Other"),"HOLD","")))</f>
        <v>Ignore</v>
      </c>
      <c r="P4" s="4"/>
      <c r="Q4" s="121" t="str">
        <f>IF(OR(N4="Untraceable",N4="Incomplete"),"No",IF(N4="Completed","In Progress",""))</f>
        <v>No</v>
      </c>
      <c r="R4" s="117"/>
    </row>
    <row r="5" spans="1:18">
      <c r="A5" s="154"/>
      <c r="B5" s="123"/>
      <c r="C5" s="124"/>
      <c r="D5" s="81"/>
      <c r="E5" s="81"/>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5"/>
      <c r="H5" s="85"/>
      <c r="I5" s="69"/>
      <c r="J5" s="69"/>
      <c r="K5" s="74" t="str">
        <f>IF(AND(NOT(I5=""),NOT(J5=""),NOT(H5="")),J5/I5,"")</f>
        <v/>
      </c>
      <c r="L5" s="124"/>
      <c r="M5" s="81" t="s">
        <v>1</v>
      </c>
      <c r="N5" s="124"/>
      <c r="O5" s="124"/>
      <c r="P5" s="4"/>
      <c r="Q5" s="126"/>
      <c r="R5" s="124"/>
    </row>
    <row r="6" spans="1:18">
      <c r="A6" s="112" t="s">
        <v>3450</v>
      </c>
      <c r="B6" s="109" t="s">
        <v>3451</v>
      </c>
      <c r="C6" s="107"/>
      <c r="D6" s="81" t="s">
        <v>187</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2017-12-19_G-003_MW</v>
      </c>
      <c r="G6" s="85">
        <v>43133</v>
      </c>
      <c r="H6" s="85" t="s">
        <v>51</v>
      </c>
      <c r="I6" s="69"/>
      <c r="J6" s="69"/>
      <c r="K6" s="74" t="str">
        <f t="shared" ref="K6:K37" si="0">IF(AND(NOT(I6=""),NOT(J6=""),NOT(H6="")),J6/I6,"")</f>
        <v/>
      </c>
      <c r="L6" s="107" t="str">
        <f>IF(AND(NOT(OR(H6="",H6="Ø")),NOT(OR(H7="",H7="Ø"))),"Needs to be Split","")</f>
        <v/>
      </c>
      <c r="M6" s="81" t="s">
        <v>1</v>
      </c>
      <c r="N6" s="107"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07" t="str">
        <f>IF(OR(N6="Untraceable",N6="Incomplete"),"Ignore",IF(N6="Completed","Waiting",IF(OR(N6="Waiting",N6="In Progress",N6="Review",N6="Other"),"HOLD","")))</f>
        <v>Ignore</v>
      </c>
      <c r="P6" s="4" t="s">
        <v>3452</v>
      </c>
      <c r="Q6" s="111" t="str">
        <f>IF(OR(N6="Untraceable",N6="Incomplete"),"No",IF(N6="Completed","In Progress",""))</f>
        <v>No</v>
      </c>
      <c r="R6" s="107"/>
    </row>
    <row r="7" spans="1:18">
      <c r="A7" s="107"/>
      <c r="B7" s="107"/>
      <c r="C7" s="107"/>
      <c r="D7" s="81" t="str">
        <f>IF(AND(NOT(A6=""),NOT(B6=""),NOT(M6="Untraceable")),"???","")</f>
        <v/>
      </c>
      <c r="E7" s="81"/>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5"/>
      <c r="H7" s="85"/>
      <c r="I7" s="69"/>
      <c r="J7" s="69"/>
      <c r="K7" s="74" t="str">
        <f t="shared" si="0"/>
        <v/>
      </c>
      <c r="L7" s="107"/>
      <c r="M7" s="81" t="str">
        <f>IF(AND(NOT(OR(G7="",G7="Ø")),H7=""),"In Progress",IF(AND(NOT(OR(H7="Ø",H7="")),NOT(OR(G7="Ø",G7=""))),"Completed",IF(AND(NOT(A6=""),NOT(OR(D7="",D7="???")),G7=""),"Waiting",IF(D7="???","Waiting",""))))</f>
        <v/>
      </c>
      <c r="N7" s="107"/>
      <c r="O7" s="107"/>
      <c r="P7" s="4"/>
      <c r="Q7" s="111"/>
      <c r="R7" s="107"/>
    </row>
    <row r="8" spans="1:18">
      <c r="A8" s="112" t="s">
        <v>3453</v>
      </c>
      <c r="B8" s="109" t="s">
        <v>3454</v>
      </c>
      <c r="C8" s="107"/>
      <c r="D8" s="81" t="s">
        <v>187</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2017-12-19_G-004_MW</v>
      </c>
      <c r="G8" s="85">
        <v>43133</v>
      </c>
      <c r="H8" s="85" t="s">
        <v>51</v>
      </c>
      <c r="I8" s="69"/>
      <c r="J8" s="69"/>
      <c r="K8" s="74" t="str">
        <f t="shared" si="0"/>
        <v/>
      </c>
      <c r="L8" s="107" t="str">
        <f>IF(AND(NOT(OR(H8="",H8="Ø")),NOT(OR(H9="",H9="Ø"))),"Needs to be Split","")</f>
        <v/>
      </c>
      <c r="M8" s="81" t="s">
        <v>1</v>
      </c>
      <c r="N8" s="107"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Untraceable</v>
      </c>
      <c r="O8" s="107" t="str">
        <f>IF(OR(N8="Untraceable",N8="Incomplete"),"Ignore",IF(N8="Completed","Waiting",IF(OR(N8="Waiting",N8="In Progress",N8="Review",N8="Other"),"HOLD","")))</f>
        <v>Ignore</v>
      </c>
      <c r="P8" s="4" t="s">
        <v>3455</v>
      </c>
      <c r="Q8" s="111" t="str">
        <f>IF(OR(N8="Untraceable",N8="Incomplete"),"No",IF(N8="Completed","In Progress",""))</f>
        <v>No</v>
      </c>
      <c r="R8" s="107"/>
    </row>
    <row r="9" spans="1:18">
      <c r="A9" s="107"/>
      <c r="B9" s="107"/>
      <c r="C9" s="107"/>
      <c r="D9" s="81" t="str">
        <f>IF(AND(NOT(A8=""),NOT(B8=""),NOT(M8="Untraceable")),"???","")</f>
        <v/>
      </c>
      <c r="E9" s="81"/>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5"/>
      <c r="H9" s="85"/>
      <c r="I9" s="69"/>
      <c r="J9" s="69"/>
      <c r="K9" s="74" t="str">
        <f t="shared" si="0"/>
        <v/>
      </c>
      <c r="L9" s="107"/>
      <c r="M9" s="81" t="str">
        <f>IF(AND(NOT(OR(G9="",G9="Ø")),H9=""),"In Progress",IF(AND(NOT(OR(H9="Ø",H9="")),NOT(OR(G9="Ø",G9=""))),"Completed",IF(AND(NOT(A8=""),NOT(OR(D9="",D9="???")),G9=""),"Waiting",IF(D9="???","Waiting",""))))</f>
        <v/>
      </c>
      <c r="N9" s="107"/>
      <c r="O9" s="107"/>
      <c r="P9" s="4"/>
      <c r="Q9" s="111"/>
      <c r="R9" s="107"/>
    </row>
    <row r="10" spans="1:18">
      <c r="A10" s="112" t="s">
        <v>3456</v>
      </c>
      <c r="B10" s="109" t="s">
        <v>3457</v>
      </c>
      <c r="C10" s="107"/>
      <c r="D10" s="81" t="s">
        <v>187</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2017-12-19_G-005_MW</v>
      </c>
      <c r="G10" s="85">
        <v>43133</v>
      </c>
      <c r="H10" s="85" t="s">
        <v>51</v>
      </c>
      <c r="I10" s="69"/>
      <c r="J10" s="69"/>
      <c r="K10" s="74" t="str">
        <f t="shared" si="0"/>
        <v/>
      </c>
      <c r="L10" s="107" t="str">
        <f>IF(AND(NOT(OR(H10="",H10="Ø")),NOT(OR(H11="",H11="Ø"))),"Needs to be Split","")</f>
        <v/>
      </c>
      <c r="M10" s="81" t="s">
        <v>1</v>
      </c>
      <c r="N10" s="107"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07" t="str">
        <f>IF(OR(N10="Untraceable",N10="Incomplete"),"Ignore",IF(N10="Completed","Waiting",IF(OR(N10="Waiting",N10="In Progress",N10="Review",N10="Other"),"HOLD","")))</f>
        <v>Ignore</v>
      </c>
      <c r="P10" s="4" t="s">
        <v>3458</v>
      </c>
      <c r="Q10" s="111" t="str">
        <f>IF(OR(N10="Untraceable",N10="Incomplete"),"No",IF(N10="Completed","In Progress",""))</f>
        <v>No</v>
      </c>
      <c r="R10" s="107"/>
    </row>
    <row r="11" spans="1:18">
      <c r="A11" s="107"/>
      <c r="B11" s="107"/>
      <c r="C11" s="107"/>
      <c r="D11" s="81" t="str">
        <f>IF(AND(NOT(A10=""),NOT(B10=""),NOT(M10="Untraceable")),"???","")</f>
        <v/>
      </c>
      <c r="E11" s="81"/>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5"/>
      <c r="H11" s="85"/>
      <c r="I11" s="69"/>
      <c r="J11" s="69"/>
      <c r="K11" s="74" t="str">
        <f t="shared" si="0"/>
        <v/>
      </c>
      <c r="L11" s="107"/>
      <c r="M11" s="81" t="str">
        <f>IF(AND(NOT(OR(G11="",G11="Ø")),H11=""),"In Progress",IF(AND(NOT(OR(H11="Ø",H11="")),NOT(OR(G11="Ø",G11=""))),"Completed",IF(AND(NOT(A10=""),NOT(OR(D11="",D11="???")),G11=""),"Waiting",IF(D11="???","Waiting",""))))</f>
        <v/>
      </c>
      <c r="N11" s="107"/>
      <c r="O11" s="107"/>
      <c r="P11" s="4"/>
      <c r="Q11" s="111"/>
      <c r="R11" s="107"/>
    </row>
    <row r="12" spans="1:18">
      <c r="A12" s="112" t="s">
        <v>3459</v>
      </c>
      <c r="B12" s="109" t="s">
        <v>3460</v>
      </c>
      <c r="C12" s="107"/>
      <c r="D12" s="81" t="s">
        <v>187</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2017-12-19_G-006_MW</v>
      </c>
      <c r="G12" s="85">
        <v>43133</v>
      </c>
      <c r="H12" s="85" t="s">
        <v>51</v>
      </c>
      <c r="I12" s="69"/>
      <c r="J12" s="69"/>
      <c r="K12" s="74" t="str">
        <f t="shared" si="0"/>
        <v/>
      </c>
      <c r="L12" s="107" t="str">
        <f>IF(AND(NOT(OR(H12="",H12="Ø")),NOT(OR(H13="",H13="Ø"))),"Needs to be Split","")</f>
        <v/>
      </c>
      <c r="M12" s="81" t="s">
        <v>1</v>
      </c>
      <c r="N12" s="107"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Untraceable</v>
      </c>
      <c r="O12" s="107" t="str">
        <f>IF(OR(N12="Untraceable",N12="Incomplete"),"Ignore",IF(N12="Completed","Waiting",IF(OR(N12="Waiting",N12="In Progress",N12="Review",N12="Other"),"HOLD","")))</f>
        <v>Ignore</v>
      </c>
      <c r="P12" s="4" t="s">
        <v>3461</v>
      </c>
      <c r="Q12" s="111" t="str">
        <f>IF(OR(N12="Untraceable",N12="Incomplete"),"No",IF(N12="Completed","In Progress",""))</f>
        <v>No</v>
      </c>
      <c r="R12" s="107"/>
    </row>
    <row r="13" spans="1:18">
      <c r="A13" s="107"/>
      <c r="B13" s="107"/>
      <c r="C13" s="107"/>
      <c r="D13" s="81" t="str">
        <f>IF(AND(NOT(A12=""),NOT(B12=""),NOT(M12="Untraceable")),"???","")</f>
        <v/>
      </c>
      <c r="E13" s="81"/>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5"/>
      <c r="H13" s="85"/>
      <c r="I13" s="69"/>
      <c r="J13" s="69"/>
      <c r="K13" s="74" t="str">
        <f t="shared" si="0"/>
        <v/>
      </c>
      <c r="L13" s="107"/>
      <c r="M13" s="81" t="str">
        <f>IF(AND(NOT(OR(G13="",G13="Ø")),H13=""),"In Progress",IF(AND(NOT(OR(H13="Ø",H13="")),NOT(OR(G13="Ø",G13=""))),"Completed",IF(AND(NOT(A12=""),NOT(OR(D13="",D13="???")),G13=""),"Waiting",IF(D13="???","Waiting",""))))</f>
        <v/>
      </c>
      <c r="N13" s="107"/>
      <c r="O13" s="107"/>
      <c r="P13" s="4"/>
      <c r="Q13" s="111"/>
      <c r="R13" s="107"/>
    </row>
    <row r="14" spans="1:18">
      <c r="A14" s="112" t="s">
        <v>3462</v>
      </c>
      <c r="B14" s="109" t="s">
        <v>3463</v>
      </c>
      <c r="C14" s="107"/>
      <c r="D14" s="81" t="s">
        <v>187</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2017-12-19_G-007_MW</v>
      </c>
      <c r="G14" s="85">
        <v>43136</v>
      </c>
      <c r="H14" s="85" t="s">
        <v>51</v>
      </c>
      <c r="I14" s="69"/>
      <c r="J14" s="69"/>
      <c r="K14" s="74" t="str">
        <f t="shared" si="0"/>
        <v/>
      </c>
      <c r="L14" s="107" t="str">
        <f>IF(AND(NOT(OR(H14="",H14="Ø")),NOT(OR(H15="",H15="Ø"))),"Needs to be Split","")</f>
        <v/>
      </c>
      <c r="M14" s="81" t="s">
        <v>2</v>
      </c>
      <c r="N14" s="107"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07" t="str">
        <f>IF(OR(N14="Untraceable",N14="Incomplete"),"Ignore",IF(N14="Completed","Waiting",IF(OR(N14="Waiting",N14="In Progress",N14="Review",N14="Other"),"HOLD","")))</f>
        <v>Ignore</v>
      </c>
      <c r="P14" s="4" t="s">
        <v>3464</v>
      </c>
      <c r="Q14" s="111" t="str">
        <f>IF(OR(N14="Untraceable",N14="Incomplete"),"No",IF(N14="Completed","In Progress",""))</f>
        <v>No</v>
      </c>
      <c r="R14" s="107"/>
    </row>
    <row r="15" spans="1:18">
      <c r="A15" s="107"/>
      <c r="B15" s="107"/>
      <c r="C15" s="107"/>
      <c r="D15" s="81" t="s">
        <v>161</v>
      </c>
      <c r="E15" s="81" t="s">
        <v>1731</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2017-12-19_G-007_BD</v>
      </c>
      <c r="G15" s="85">
        <v>43138</v>
      </c>
      <c r="H15" s="85">
        <v>43138</v>
      </c>
      <c r="I15" s="69"/>
      <c r="J15" s="69"/>
      <c r="K15" s="74" t="str">
        <f t="shared" si="0"/>
        <v/>
      </c>
      <c r="L15" s="107"/>
      <c r="M15" s="81" t="s">
        <v>2</v>
      </c>
      <c r="N15" s="107"/>
      <c r="O15" s="107"/>
      <c r="P15" s="4" t="s">
        <v>3465</v>
      </c>
      <c r="Q15" s="111"/>
      <c r="R15" s="107"/>
    </row>
    <row r="16" spans="1:18">
      <c r="A16" s="112" t="s">
        <v>3466</v>
      </c>
      <c r="B16" s="109" t="s">
        <v>3467</v>
      </c>
      <c r="C16" s="107"/>
      <c r="D16" s="81" t="s">
        <v>187</v>
      </c>
      <c r="E16" s="81"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2017-12-19_G-008_MW</v>
      </c>
      <c r="G16" s="85">
        <v>43133</v>
      </c>
      <c r="H16" s="85" t="s">
        <v>51</v>
      </c>
      <c r="I16" s="69"/>
      <c r="J16" s="69"/>
      <c r="K16" s="74" t="str">
        <f t="shared" si="0"/>
        <v/>
      </c>
      <c r="L16" s="107" t="str">
        <f>IF(AND(NOT(OR(H16="",H16="Ø")),NOT(OR(H17="",H17="Ø"))),"Needs to be Split","")</f>
        <v/>
      </c>
      <c r="M16" s="81" t="s">
        <v>1</v>
      </c>
      <c r="N16" s="107"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Untraceable</v>
      </c>
      <c r="O16" s="107" t="str">
        <f>IF(OR(N16="Untraceable",N16="Incomplete"),"Ignore",IF(N16="Completed","Waiting",IF(OR(N16="Waiting",N16="In Progress",N16="Review",N16="Other"),"HOLD","")))</f>
        <v>Ignore</v>
      </c>
      <c r="P16" s="4" t="s">
        <v>3468</v>
      </c>
      <c r="Q16" s="111" t="str">
        <f>IF(OR(N16="Untraceable",N16="Incomplete"),"No",IF(N16="Completed","In Progress",""))</f>
        <v>No</v>
      </c>
      <c r="R16" s="107"/>
    </row>
    <row r="17" spans="1:18">
      <c r="A17" s="107"/>
      <c r="B17" s="107"/>
      <c r="C17" s="107"/>
      <c r="D17" s="81" t="str">
        <f>IF(AND(NOT(A16=""),NOT(B16=""),NOT(M16="Untraceable")),"???","")</f>
        <v/>
      </c>
      <c r="E17" s="81"/>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5"/>
      <c r="H17" s="85"/>
      <c r="I17" s="69"/>
      <c r="J17" s="69"/>
      <c r="K17" s="74" t="str">
        <f t="shared" si="0"/>
        <v/>
      </c>
      <c r="L17" s="107"/>
      <c r="M17" s="81" t="str">
        <f>IF(AND(NOT(OR(G17="",G17="Ø")),H17=""),"In Progress",IF(AND(NOT(OR(H17="Ø",H17="")),NOT(OR(G17="Ø",G17=""))),"Completed",IF(AND(NOT(A16=""),NOT(OR(D17="",D17="???")),G17=""),"Waiting",IF(D17="???","Waiting",""))))</f>
        <v/>
      </c>
      <c r="N17" s="107"/>
      <c r="O17" s="107"/>
      <c r="P17" s="4"/>
      <c r="Q17" s="111"/>
      <c r="R17" s="107"/>
    </row>
    <row r="18" spans="1:18">
      <c r="A18" s="112" t="s">
        <v>3469</v>
      </c>
      <c r="B18" s="109" t="s">
        <v>3470</v>
      </c>
      <c r="C18" s="107"/>
      <c r="D18" s="81" t="s">
        <v>187</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2017-12-19_G-009_MW</v>
      </c>
      <c r="G18" s="85">
        <v>43136</v>
      </c>
      <c r="H18" s="85" t="s">
        <v>51</v>
      </c>
      <c r="I18" s="69"/>
      <c r="J18" s="69"/>
      <c r="K18" s="74" t="str">
        <f t="shared" si="0"/>
        <v/>
      </c>
      <c r="L18" s="107" t="str">
        <f>IF(AND(NOT(OR(H18="",H18="Ø")),NOT(OR(H19="",H19="Ø"))),"Needs to be Split","")</f>
        <v/>
      </c>
      <c r="M18" s="81" t="s">
        <v>1</v>
      </c>
      <c r="N18" s="107"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Untraceable</v>
      </c>
      <c r="O18" s="107" t="str">
        <f>IF(OR(N18="Untraceable",N18="Incomplete"),"Ignore",IF(N18="Completed","Waiting",IF(OR(N18="Waiting",N18="In Progress",N18="Review",N18="Other"),"HOLD","")))</f>
        <v>Ignore</v>
      </c>
      <c r="P18" s="4" t="s">
        <v>3471</v>
      </c>
      <c r="Q18" s="111" t="str">
        <f>IF(OR(N18="Untraceable",N18="Incomplete"),"No",IF(N18="Completed","In Progress",""))</f>
        <v>No</v>
      </c>
      <c r="R18" s="107"/>
    </row>
    <row r="19" spans="1:18">
      <c r="A19" s="107"/>
      <c r="B19" s="107"/>
      <c r="C19" s="107"/>
      <c r="D19" s="81"/>
      <c r="E19" s="81"/>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5"/>
      <c r="H19" s="85"/>
      <c r="I19" s="69"/>
      <c r="J19" s="69"/>
      <c r="K19" s="74" t="str">
        <f t="shared" si="0"/>
        <v/>
      </c>
      <c r="L19" s="107"/>
      <c r="M19" s="81" t="s">
        <v>1</v>
      </c>
      <c r="N19" s="107"/>
      <c r="O19" s="107"/>
      <c r="P19" s="4"/>
      <c r="Q19" s="111"/>
      <c r="R19" s="107"/>
    </row>
    <row r="20" spans="1:18">
      <c r="A20" s="112" t="s">
        <v>3472</v>
      </c>
      <c r="B20" s="109" t="s">
        <v>3473</v>
      </c>
      <c r="C20" s="107"/>
      <c r="D20" s="81" t="s">
        <v>23</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2017-12-19_G-010_CA</v>
      </c>
      <c r="G20" s="85">
        <v>43137</v>
      </c>
      <c r="H20" s="85"/>
      <c r="I20" s="69"/>
      <c r="J20" s="69"/>
      <c r="K20" s="74" t="str">
        <f t="shared" si="0"/>
        <v/>
      </c>
      <c r="L20" s="107" t="str">
        <f>IF(AND(NOT(OR(H20="",H20="Ø")),NOT(OR(H21="",H21="Ø"))),"Needs to be Split","")</f>
        <v/>
      </c>
      <c r="M20" s="81" t="s">
        <v>1</v>
      </c>
      <c r="N20" s="107"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07" t="str">
        <f>IF(OR(N20="Untraceable",N20="Incomplete"),"Ignore",IF(N20="Completed","Waiting",IF(OR(N20="Waiting",N20="In Progress",N20="Review",N20="Other"),"HOLD","")))</f>
        <v>Ignore</v>
      </c>
      <c r="P20" s="4"/>
      <c r="Q20" s="111" t="str">
        <f>IF(OR(N20="Untraceable",N20="Incomplete"),"No",IF(N20="Completed","In Progress",""))</f>
        <v>No</v>
      </c>
      <c r="R20" s="107"/>
    </row>
    <row r="21" spans="1:18">
      <c r="A21" s="107"/>
      <c r="B21" s="107"/>
      <c r="C21" s="107"/>
      <c r="D21" s="81" t="str">
        <f>IF(AND(NOT(A20=""),NOT(B20=""),NOT(M20="Untraceable")),"???","")</f>
        <v/>
      </c>
      <c r="E21" s="81"/>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5"/>
      <c r="H21" s="85"/>
      <c r="I21" s="69"/>
      <c r="J21" s="69"/>
      <c r="K21" s="74" t="str">
        <f t="shared" si="0"/>
        <v/>
      </c>
      <c r="L21" s="107"/>
      <c r="M21" s="81" t="str">
        <f>IF(AND(NOT(OR(G21="",G21="Ø")),H21=""),"In Progress",IF(AND(NOT(OR(H21="Ø",H21="")),NOT(OR(G21="Ø",G21=""))),"Completed",IF(AND(NOT(A20=""),NOT(OR(D21="",D21="???")),G21=""),"Waiting",IF(D21="???","Waiting",""))))</f>
        <v/>
      </c>
      <c r="N21" s="107"/>
      <c r="O21" s="107"/>
      <c r="P21" s="4"/>
      <c r="Q21" s="111"/>
      <c r="R21" s="107"/>
    </row>
    <row r="22" spans="1:18">
      <c r="A22" s="112" t="s">
        <v>3474</v>
      </c>
      <c r="B22" s="109" t="s">
        <v>3475</v>
      </c>
      <c r="C22" s="107"/>
      <c r="D22" s="81" t="s">
        <v>23</v>
      </c>
      <c r="E22" s="81"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2017-12-19_G-011_CA</v>
      </c>
      <c r="G22" s="85">
        <v>43137</v>
      </c>
      <c r="H22" s="85"/>
      <c r="I22" s="69"/>
      <c r="J22" s="69"/>
      <c r="K22" s="74" t="str">
        <f t="shared" si="0"/>
        <v/>
      </c>
      <c r="L22" s="107" t="str">
        <f>IF(AND(NOT(OR(H22="",H22="Ø")),NOT(OR(H23="",H23="Ø"))),"Needs to be Split","")</f>
        <v/>
      </c>
      <c r="M22" s="81" t="s">
        <v>1</v>
      </c>
      <c r="N22" s="107"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07" t="str">
        <f>IF(OR(N22="Untraceable",N22="Incomplete"),"Ignore",IF(N22="Completed","Waiting",IF(OR(N22="Waiting",N22="In Progress",N22="Review",N22="Other"),"HOLD","")))</f>
        <v>Ignore</v>
      </c>
      <c r="P22" s="4"/>
      <c r="Q22" s="111" t="str">
        <f>IF(OR(N22="Untraceable",N22="Incomplete"),"No",IF(N22="Completed","In Progress",""))</f>
        <v>No</v>
      </c>
      <c r="R22" s="107"/>
    </row>
    <row r="23" spans="1:18">
      <c r="A23" s="107"/>
      <c r="B23" s="107"/>
      <c r="C23" s="107"/>
      <c r="D23" s="81" t="str">
        <f>IF(AND(NOT(A22=""),NOT(B22=""),NOT(M22="Untraceable")),"???","")</f>
        <v/>
      </c>
      <c r="E23" s="81"/>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5"/>
      <c r="H23" s="85"/>
      <c r="I23" s="69"/>
      <c r="J23" s="69"/>
      <c r="K23" s="74" t="str">
        <f t="shared" si="0"/>
        <v/>
      </c>
      <c r="L23" s="107"/>
      <c r="M23" s="81" t="str">
        <f>IF(AND(NOT(OR(G23="",G23="Ø")),H23=""),"In Progress",IF(AND(NOT(OR(H23="Ø",H23="")),NOT(OR(G23="Ø",G23=""))),"Completed",IF(AND(NOT(A22=""),NOT(OR(D23="",D23="???")),G23=""),"Waiting",IF(D23="???","Waiting",""))))</f>
        <v/>
      </c>
      <c r="N23" s="107"/>
      <c r="O23" s="107"/>
      <c r="P23" s="4"/>
      <c r="Q23" s="111"/>
      <c r="R23" s="107"/>
    </row>
    <row r="24" spans="1:18">
      <c r="A24" s="112" t="s">
        <v>3476</v>
      </c>
      <c r="B24" s="109" t="s">
        <v>3477</v>
      </c>
      <c r="C24" s="107"/>
      <c r="D24" s="81" t="s">
        <v>23</v>
      </c>
      <c r="E24" s="81"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2017-12-19_G-012_CA</v>
      </c>
      <c r="G24" s="85" t="s">
        <v>51</v>
      </c>
      <c r="H24" s="85"/>
      <c r="I24" s="69"/>
      <c r="J24" s="69"/>
      <c r="K24" s="74" t="str">
        <f t="shared" si="0"/>
        <v/>
      </c>
      <c r="L24" s="107" t="str">
        <f>IF(AND(NOT(OR(H24="",H24="Ø")),NOT(OR(H25="",H25="Ø"))),"Needs to be Split","")</f>
        <v/>
      </c>
      <c r="M24" s="81" t="s">
        <v>1</v>
      </c>
      <c r="N24" s="107"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07" t="str">
        <f>IF(OR(N24="Untraceable",N24="Incomplete"),"Ignore",IF(N24="Completed","Waiting",IF(OR(N24="Waiting",N24="In Progress",N24="Review",N24="Other"),"HOLD","")))</f>
        <v>Ignore</v>
      </c>
      <c r="P24" s="4" t="s">
        <v>3478</v>
      </c>
      <c r="Q24" s="111" t="str">
        <f>IF(OR(N24="Untraceable",N24="Incomplete"),"No",IF(N24="Completed","In Progress",""))</f>
        <v>No</v>
      </c>
      <c r="R24" s="107"/>
    </row>
    <row r="25" spans="1:18">
      <c r="A25" s="107"/>
      <c r="B25" s="107"/>
      <c r="C25" s="107"/>
      <c r="D25" s="81" t="str">
        <f>IF(AND(NOT(A24=""),NOT(B24=""),NOT(M24="Untraceable")),"???","")</f>
        <v/>
      </c>
      <c r="E25" s="81"/>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5"/>
      <c r="H25" s="85"/>
      <c r="I25" s="69"/>
      <c r="J25" s="69"/>
      <c r="K25" s="74" t="str">
        <f t="shared" si="0"/>
        <v/>
      </c>
      <c r="L25" s="107"/>
      <c r="M25" s="81" t="str">
        <f>IF(AND(NOT(OR(G25="",G25="Ø")),H25=""),"In Progress",IF(AND(NOT(OR(H25="Ø",H25="")),NOT(OR(G25="Ø",G25=""))),"Completed",IF(AND(NOT(A24=""),NOT(OR(D25="",D25="???")),G25=""),"Waiting",IF(D25="???","Waiting",""))))</f>
        <v/>
      </c>
      <c r="N25" s="107"/>
      <c r="O25" s="107"/>
      <c r="P25" s="4"/>
      <c r="Q25" s="111"/>
      <c r="R25" s="107"/>
    </row>
    <row r="26" spans="1:18">
      <c r="A26" s="112" t="s">
        <v>3479</v>
      </c>
      <c r="B26" s="109" t="s">
        <v>3480</v>
      </c>
      <c r="C26" s="107"/>
      <c r="D26" s="81" t="s">
        <v>187</v>
      </c>
      <c r="E26" s="81"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2017-12-19_G-013_MW</v>
      </c>
      <c r="G26" s="85">
        <v>43137</v>
      </c>
      <c r="H26" s="85" t="s">
        <v>51</v>
      </c>
      <c r="I26" s="69"/>
      <c r="J26" s="69"/>
      <c r="K26" s="74" t="str">
        <f t="shared" si="0"/>
        <v/>
      </c>
      <c r="L26" s="107" t="str">
        <f>IF(AND(NOT(OR(H26="",H26="Ø")),NOT(OR(H27="",H27="Ø"))),"Needs to be Split","")</f>
        <v/>
      </c>
      <c r="M26" s="81" t="s">
        <v>1</v>
      </c>
      <c r="N26" s="107"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Untraceable</v>
      </c>
      <c r="O26" s="107" t="str">
        <f>IF(OR(N26="Untraceable",N26="Incomplete"),"Ignore",IF(N26="Completed","Waiting",IF(OR(N26="Waiting",N26="In Progress",N26="Review",N26="Other"),"HOLD","")))</f>
        <v>Ignore</v>
      </c>
      <c r="P26" s="4" t="s">
        <v>3481</v>
      </c>
      <c r="Q26" s="111" t="str">
        <f>IF(OR(N26="Untraceable",N26="Incomplete"),"No",IF(N26="Completed","In Progress",""))</f>
        <v>No</v>
      </c>
      <c r="R26" s="107"/>
    </row>
    <row r="27" spans="1:18">
      <c r="A27" s="107"/>
      <c r="B27" s="107"/>
      <c r="C27" s="107"/>
      <c r="D27" s="81" t="str">
        <f>IF(AND(NOT(A26=""),NOT(B26=""),NOT(M26="Untraceable")),"???","")</f>
        <v/>
      </c>
      <c r="E27" s="81"/>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5"/>
      <c r="H27" s="85"/>
      <c r="I27" s="69"/>
      <c r="J27" s="69"/>
      <c r="K27" s="74" t="str">
        <f t="shared" si="0"/>
        <v/>
      </c>
      <c r="L27" s="107"/>
      <c r="M27" s="81" t="str">
        <f>IF(AND(NOT(OR(G27="",G27="Ø")),H27=""),"In Progress",IF(AND(NOT(OR(H27="Ø",H27="")),NOT(OR(G27="Ø",G27=""))),"Completed",IF(AND(NOT(A26=""),NOT(OR(D27="",D27="???")),G27=""),"Waiting",IF(D27="???","Waiting",""))))</f>
        <v/>
      </c>
      <c r="N27" s="107"/>
      <c r="O27" s="107"/>
      <c r="P27" s="4"/>
      <c r="Q27" s="111"/>
      <c r="R27" s="107"/>
    </row>
    <row r="28" spans="1:18">
      <c r="A28" s="112" t="s">
        <v>3482</v>
      </c>
      <c r="B28" s="109" t="s">
        <v>3483</v>
      </c>
      <c r="C28" s="107"/>
      <c r="D28" s="81" t="s">
        <v>23</v>
      </c>
      <c r="E28" s="81"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2017-12-19_G-014_CA</v>
      </c>
      <c r="G28" s="85">
        <v>43137</v>
      </c>
      <c r="H28" s="85"/>
      <c r="I28" s="69"/>
      <c r="J28" s="69"/>
      <c r="K28" s="74" t="str">
        <f t="shared" si="0"/>
        <v/>
      </c>
      <c r="L28" s="107" t="str">
        <f>IF(AND(NOT(OR(H28="",H28="Ø")),NOT(OR(H29="",H29="Ø"))),"Needs to be Split","")</f>
        <v/>
      </c>
      <c r="M28" s="81" t="s">
        <v>1</v>
      </c>
      <c r="N28" s="107"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07" t="str">
        <f>IF(OR(N28="Untraceable",N28="Incomplete"),"Ignore",IF(N28="Completed","Waiting",IF(OR(N28="Waiting",N28="In Progress",N28="Review",N28="Other"),"HOLD","")))</f>
        <v>Ignore</v>
      </c>
      <c r="P28" s="4"/>
      <c r="Q28" s="111" t="str">
        <f>IF(OR(N28="Untraceable",N28="Incomplete"),"No",IF(N28="Completed","In Progress",""))</f>
        <v>No</v>
      </c>
      <c r="R28" s="107"/>
    </row>
    <row r="29" spans="1:18">
      <c r="A29" s="107"/>
      <c r="B29" s="107"/>
      <c r="C29" s="107"/>
      <c r="D29" s="81" t="str">
        <f>IF(AND(NOT(A28=""),NOT(B28=""),NOT(M28="Untraceable")),"???","")</f>
        <v/>
      </c>
      <c r="E29" s="81"/>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5"/>
      <c r="H29" s="85"/>
      <c r="I29" s="69"/>
      <c r="J29" s="69"/>
      <c r="K29" s="74" t="str">
        <f t="shared" si="0"/>
        <v/>
      </c>
      <c r="L29" s="107"/>
      <c r="M29" s="81" t="str">
        <f>IF(AND(NOT(OR(G29="",G29="Ø")),H29=""),"In Progress",IF(AND(NOT(OR(H29="Ø",H29="")),NOT(OR(G29="Ø",G29=""))),"Completed",IF(AND(NOT(A28=""),NOT(OR(D29="",D29="???")),G29=""),"Waiting",IF(D29="???","Waiting",""))))</f>
        <v/>
      </c>
      <c r="N29" s="107"/>
      <c r="O29" s="107"/>
      <c r="P29" s="4"/>
      <c r="Q29" s="111"/>
      <c r="R29" s="107"/>
    </row>
    <row r="30" spans="1:18">
      <c r="A30" s="112" t="s">
        <v>3484</v>
      </c>
      <c r="B30" s="109" t="s">
        <v>3485</v>
      </c>
      <c r="C30" s="107"/>
      <c r="D30" s="81" t="s">
        <v>23</v>
      </c>
      <c r="E30" s="81"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2017-12-19_G-015_CA</v>
      </c>
      <c r="G30" s="85">
        <v>43137</v>
      </c>
      <c r="H30" s="85"/>
      <c r="I30" s="69"/>
      <c r="J30" s="69"/>
      <c r="K30" s="74" t="str">
        <f t="shared" si="0"/>
        <v/>
      </c>
      <c r="L30" s="107" t="str">
        <f>IF(AND(NOT(OR(H30="",H30="Ø")),NOT(OR(H31="",H31="Ø"))),"Needs to be Split","")</f>
        <v/>
      </c>
      <c r="M30" s="81" t="s">
        <v>1</v>
      </c>
      <c r="N30" s="107"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Untraceable</v>
      </c>
      <c r="O30" s="107" t="str">
        <f>IF(OR(N30="Untraceable",N30="Incomplete"),"Ignore",IF(N30="Completed","Waiting",IF(OR(N30="Waiting",N30="In Progress",N30="Review",N30="Other"),"HOLD","")))</f>
        <v>Ignore</v>
      </c>
      <c r="P30" s="4"/>
      <c r="Q30" s="111" t="str">
        <f>IF(OR(N30="Untraceable",N30="Incomplete"),"No",IF(N30="Completed","In Progress",""))</f>
        <v>No</v>
      </c>
      <c r="R30" s="107"/>
    </row>
    <row r="31" spans="1:18">
      <c r="A31" s="107"/>
      <c r="B31" s="107"/>
      <c r="C31" s="107"/>
      <c r="D31" s="81" t="str">
        <f>IF(AND(NOT(A30=""),NOT(B30=""),NOT(M30="Untraceable")),"???","")</f>
        <v/>
      </c>
      <c r="E31" s="81"/>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5"/>
      <c r="H31" s="85"/>
      <c r="I31" s="69"/>
      <c r="J31" s="69"/>
      <c r="K31" s="74" t="str">
        <f t="shared" si="0"/>
        <v/>
      </c>
      <c r="L31" s="107"/>
      <c r="M31" s="81" t="str">
        <f>IF(AND(NOT(OR(G31="",G31="Ø")),H31=""),"In Progress",IF(AND(NOT(OR(H31="Ø",H31="")),NOT(OR(G31="Ø",G31=""))),"Completed",IF(AND(NOT(A30=""),NOT(OR(D31="",D31="???")),G31=""),"Waiting",IF(D31="???","Waiting",""))))</f>
        <v/>
      </c>
      <c r="N31" s="107"/>
      <c r="O31" s="107"/>
      <c r="P31" s="4"/>
      <c r="Q31" s="111"/>
      <c r="R31" s="107"/>
    </row>
    <row r="32" spans="1:18">
      <c r="A32" s="112" t="s">
        <v>3486</v>
      </c>
      <c r="B32" s="109" t="s">
        <v>3487</v>
      </c>
      <c r="C32" s="107"/>
      <c r="D32" s="81" t="s">
        <v>187</v>
      </c>
      <c r="E32" s="81"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2017-12-19_G-016_MW</v>
      </c>
      <c r="G32" s="85">
        <v>43137</v>
      </c>
      <c r="H32" s="85" t="s">
        <v>51</v>
      </c>
      <c r="I32" s="69"/>
      <c r="J32" s="69"/>
      <c r="K32" s="74" t="str">
        <f t="shared" si="0"/>
        <v/>
      </c>
      <c r="L32" s="107" t="str">
        <f>IF(AND(NOT(OR(H32="",H32="Ø")),NOT(OR(H33="",H33="Ø"))),"Needs to be Split","")</f>
        <v/>
      </c>
      <c r="M32" s="81" t="s">
        <v>1</v>
      </c>
      <c r="N32" s="107"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Untraceable</v>
      </c>
      <c r="O32" s="107" t="str">
        <f>IF(OR(N32="Untraceable",N32="Incomplete"),"Ignore",IF(N32="Completed","Waiting",IF(OR(N32="Waiting",N32="In Progress",N32="Review",N32="Other"),"HOLD","")))</f>
        <v>Ignore</v>
      </c>
      <c r="P32" s="4" t="s">
        <v>3488</v>
      </c>
      <c r="Q32" s="111" t="str">
        <f>IF(OR(N32="Untraceable",N32="Incomplete"),"No",IF(N32="Completed","In Progress",""))</f>
        <v>No</v>
      </c>
      <c r="R32" s="107"/>
    </row>
    <row r="33" spans="1:18">
      <c r="A33" s="107"/>
      <c r="B33" s="107"/>
      <c r="C33" s="107"/>
      <c r="D33" s="81" t="str">
        <f>IF(AND(NOT(A32=""),NOT(B32=""),NOT(M32="Untraceable")),"???","")</f>
        <v/>
      </c>
      <c r="E33" s="81"/>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5"/>
      <c r="H33" s="85"/>
      <c r="I33" s="69"/>
      <c r="J33" s="69"/>
      <c r="K33" s="74" t="str">
        <f t="shared" si="0"/>
        <v/>
      </c>
      <c r="L33" s="107"/>
      <c r="M33" s="81" t="str">
        <f>IF(AND(NOT(OR(G33="",G33="Ø")),H33=""),"In Progress",IF(AND(NOT(OR(H33="Ø",H33="")),NOT(OR(G33="Ø",G33=""))),"Completed",IF(AND(NOT(A32=""),NOT(OR(D33="",D33="???")),G33=""),"Waiting",IF(D33="???","Waiting",""))))</f>
        <v/>
      </c>
      <c r="N33" s="107"/>
      <c r="O33" s="107"/>
      <c r="P33" s="4"/>
      <c r="Q33" s="111"/>
      <c r="R33" s="107"/>
    </row>
    <row r="34" spans="1:18">
      <c r="A34" s="112" t="s">
        <v>3489</v>
      </c>
      <c r="B34" s="109" t="s">
        <v>3490</v>
      </c>
      <c r="C34" s="107"/>
      <c r="D34" s="81" t="s">
        <v>23</v>
      </c>
      <c r="E34" s="81"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2017-12-19_G-017_CA</v>
      </c>
      <c r="G34" s="85">
        <v>43137</v>
      </c>
      <c r="H34" s="85">
        <v>43138</v>
      </c>
      <c r="I34" s="69"/>
      <c r="J34" s="69"/>
      <c r="K34" s="74" t="str">
        <f t="shared" si="0"/>
        <v/>
      </c>
      <c r="L34" s="106">
        <v>43152</v>
      </c>
      <c r="M34" s="81" t="str">
        <f>IF(AND(NOT(OR(G34="",G34="Ø")),H34=""),"In Progress",IF(AND(NOT(OR(H34="Ø",H34="")),NOT(OR(G34="Ø",G34=""))),"Completed",IF(AND(NOT(A34=""),NOT(OR(D34="",D34="???")),G34=""),"Waiting",IF(D34="???","Waiting",""))))</f>
        <v>Completed</v>
      </c>
      <c r="N34" s="107"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7" t="s">
        <v>0</v>
      </c>
      <c r="P34" s="4"/>
      <c r="Q34" s="111" t="s">
        <v>25</v>
      </c>
      <c r="R34" s="107" t="s">
        <v>3491</v>
      </c>
    </row>
    <row r="35" spans="1:18">
      <c r="A35" s="107"/>
      <c r="B35" s="107"/>
      <c r="C35" s="107"/>
      <c r="D35" s="81" t="s">
        <v>161</v>
      </c>
      <c r="E35" s="81" t="s">
        <v>1731</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2017-12-19_G-017_BD</v>
      </c>
      <c r="G35" s="85">
        <v>43143</v>
      </c>
      <c r="H35" s="85">
        <v>43143</v>
      </c>
      <c r="I35" s="69"/>
      <c r="J35" s="69"/>
      <c r="K35" s="74" t="str">
        <f t="shared" si="0"/>
        <v/>
      </c>
      <c r="L35" s="107"/>
      <c r="M35" s="81" t="str">
        <f>IF(AND(NOT(OR(G35="",G35="Ø")),H35=""),"In Progress",IF(AND(NOT(OR(H35="Ø",H35="")),NOT(OR(G35="Ø",G35=""))),"Completed",IF(AND(NOT(A34=""),NOT(OR(D35="",D35="???")),G35=""),"Waiting",IF(D35="???","Waiting",""))))</f>
        <v>Completed</v>
      </c>
      <c r="N35" s="107"/>
      <c r="O35" s="107"/>
      <c r="P35" s="4"/>
      <c r="Q35" s="111"/>
      <c r="R35" s="107"/>
    </row>
    <row r="36" spans="1:18">
      <c r="A36" s="112" t="s">
        <v>3492</v>
      </c>
      <c r="B36" s="109" t="s">
        <v>3493</v>
      </c>
      <c r="C36" s="107"/>
      <c r="D36" s="81" t="s">
        <v>23</v>
      </c>
      <c r="E36" s="81"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2017-12-19_G-018_CA</v>
      </c>
      <c r="G36" s="85">
        <v>43138</v>
      </c>
      <c r="H36" s="85" t="s">
        <v>51</v>
      </c>
      <c r="I36" s="69"/>
      <c r="J36" s="69"/>
      <c r="K36" s="74" t="str">
        <f t="shared" si="0"/>
        <v/>
      </c>
      <c r="L36" s="107" t="str">
        <f>IF(AND(NOT(OR(H36="",H36="Ø")),NOT(OR(H37="",H37="Ø"))),"Needs to be Split","")</f>
        <v/>
      </c>
      <c r="M36" s="81" t="s">
        <v>1</v>
      </c>
      <c r="N36" s="107"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Untraceable</v>
      </c>
      <c r="O36" s="107" t="str">
        <f>IF(OR(N36="Untraceable",N36="Incomplete"),"Ignore",IF(N36="Completed","Waiting",IF(OR(N36="Waiting",N36="In Progress",N36="Review",N36="Other"),"HOLD","")))</f>
        <v>Ignore</v>
      </c>
      <c r="P36" s="4"/>
      <c r="Q36" s="111" t="str">
        <f>IF(OR(N36="Untraceable",N36="Incomplete"),"No",IF(N36="Completed","In Progress",""))</f>
        <v>No</v>
      </c>
      <c r="R36" s="107"/>
    </row>
    <row r="37" spans="1:18">
      <c r="A37" s="107"/>
      <c r="B37" s="107"/>
      <c r="C37" s="107"/>
      <c r="D37" s="81" t="str">
        <f>IF(AND(NOT(A36=""),NOT(B36=""),NOT(M36="Untraceable")),"???","")</f>
        <v/>
      </c>
      <c r="E37" s="81"/>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5"/>
      <c r="H37" s="85"/>
      <c r="I37" s="69"/>
      <c r="J37" s="69"/>
      <c r="K37" s="74" t="str">
        <f t="shared" si="0"/>
        <v/>
      </c>
      <c r="L37" s="107"/>
      <c r="M37" s="81" t="str">
        <f>IF(AND(NOT(OR(G37="",G37="Ø")),H37=""),"In Progress",IF(AND(NOT(OR(H37="Ø",H37="")),NOT(OR(G37="Ø",G37=""))),"Completed",IF(AND(NOT(A36=""),NOT(OR(D37="",D37="???")),G37=""),"Waiting",IF(D37="???","Waiting",""))))</f>
        <v/>
      </c>
      <c r="N37" s="107"/>
      <c r="O37" s="107"/>
      <c r="P37" s="4"/>
      <c r="Q37" s="111"/>
      <c r="R37" s="107"/>
    </row>
    <row r="38" spans="1:18">
      <c r="A38" s="112" t="s">
        <v>3494</v>
      </c>
      <c r="B38" s="109" t="s">
        <v>3495</v>
      </c>
      <c r="C38" s="107"/>
      <c r="D38" s="81" t="s">
        <v>3059</v>
      </c>
      <c r="E38" s="81"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2017-12-19_G-019_RA</v>
      </c>
      <c r="G38" s="85">
        <v>43139</v>
      </c>
      <c r="H38" s="85">
        <v>43139</v>
      </c>
      <c r="I38" s="69">
        <v>1</v>
      </c>
      <c r="J38" s="69">
        <v>15</v>
      </c>
      <c r="K38" s="74">
        <f t="shared" ref="K38:K69" si="1">IF(AND(NOT(I38=""),NOT(J38=""),NOT(H38="")),J38/I38,"")</f>
        <v>15</v>
      </c>
      <c r="L38" s="107" t="str">
        <f>IF(AND(NOT(OR(H38="",H38="Ø")),NOT(OR(H39="",H39="Ø"))),"Needs to be Split","")</f>
        <v/>
      </c>
      <c r="M38" s="81" t="s">
        <v>2</v>
      </c>
      <c r="N38" s="107"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Incomplete</v>
      </c>
      <c r="O38" s="107" t="str">
        <f>IF(OR(N38="Untraceable",N38="Incomplete"),"Ignore",IF(N38="Completed","Waiting",IF(OR(N38="Waiting",N38="In Progress",N38="Review",N38="Other"),"HOLD","")))</f>
        <v>Ignore</v>
      </c>
      <c r="P38" s="4" t="s">
        <v>3496</v>
      </c>
      <c r="Q38" s="111" t="str">
        <f>IF(OR(N38="Untraceable",N38="Incomplete"),"No",IF(N38="Completed","In Progress",""))</f>
        <v>No</v>
      </c>
      <c r="R38" s="107"/>
    </row>
    <row r="39" spans="1:18">
      <c r="A39" s="107"/>
      <c r="B39" s="107"/>
      <c r="C39" s="107"/>
      <c r="D39" s="81" t="s">
        <v>161</v>
      </c>
      <c r="E39" s="81" t="s">
        <v>1731</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2017-12-19_G-019_BD</v>
      </c>
      <c r="G39" s="85">
        <v>43143</v>
      </c>
      <c r="H39" s="85" t="s">
        <v>51</v>
      </c>
      <c r="I39" s="69"/>
      <c r="J39" s="69"/>
      <c r="K39" s="74" t="str">
        <f t="shared" si="1"/>
        <v/>
      </c>
      <c r="L39" s="107"/>
      <c r="M39" s="81" t="s">
        <v>2</v>
      </c>
      <c r="N39" s="107"/>
      <c r="O39" s="107"/>
      <c r="P39" s="4" t="s">
        <v>3497</v>
      </c>
      <c r="Q39" s="111"/>
      <c r="R39" s="107"/>
    </row>
    <row r="40" spans="1:18">
      <c r="A40" s="112" t="s">
        <v>3498</v>
      </c>
      <c r="B40" s="109" t="s">
        <v>3499</v>
      </c>
      <c r="C40" s="107"/>
      <c r="D40" s="81" t="s">
        <v>187</v>
      </c>
      <c r="E40" s="81"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2017-12-19_G-020_MW</v>
      </c>
      <c r="G40" s="85">
        <v>43139</v>
      </c>
      <c r="H40" s="85" t="s">
        <v>51</v>
      </c>
      <c r="I40" s="69"/>
      <c r="J40" s="69"/>
      <c r="K40" s="74" t="str">
        <f t="shared" si="1"/>
        <v/>
      </c>
      <c r="L40" s="107" t="str">
        <f>IF(AND(NOT(OR(H40="",H40="Ø")),NOT(OR(H41="",H41="Ø"))),"Needs to be Split","")</f>
        <v/>
      </c>
      <c r="M40" s="81" t="s">
        <v>1</v>
      </c>
      <c r="N40" s="107"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Untraceable</v>
      </c>
      <c r="O40" s="107" t="str">
        <f>IF(OR(N40="Untraceable",N40="Incomplete"),"Ignore",IF(N40="Completed","Waiting",IF(OR(N40="Waiting",N40="In Progress",N40="Review",N40="Other"),"HOLD","")))</f>
        <v>Ignore</v>
      </c>
      <c r="P40" s="4" t="s">
        <v>3500</v>
      </c>
      <c r="Q40" s="111" t="str">
        <f>IF(OR(N40="Untraceable",N40="Incomplete"),"No",IF(N40="Completed","In Progress",""))</f>
        <v>No</v>
      </c>
      <c r="R40" s="107"/>
    </row>
    <row r="41" spans="1:18">
      <c r="A41" s="107"/>
      <c r="B41" s="107"/>
      <c r="C41" s="107"/>
      <c r="D41" s="81" t="str">
        <f>IF(AND(NOT(A40=""),NOT(B40=""),NOT(M40="Untraceable")),"???","")</f>
        <v/>
      </c>
      <c r="E41" s="81"/>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5"/>
      <c r="H41" s="85"/>
      <c r="I41" s="69"/>
      <c r="J41" s="69"/>
      <c r="K41" s="74" t="str">
        <f t="shared" si="1"/>
        <v/>
      </c>
      <c r="L41" s="107"/>
      <c r="M41" s="81" t="str">
        <f>IF(AND(NOT(OR(G41="",G41="Ø")),H41=""),"In Progress",IF(AND(NOT(OR(H41="Ø",H41="")),NOT(OR(G41="Ø",G41=""))),"Completed",IF(AND(NOT(A40=""),NOT(OR(D41="",D41="???")),G41=""),"Waiting",IF(D41="???","Waiting",""))))</f>
        <v/>
      </c>
      <c r="N41" s="107"/>
      <c r="O41" s="107"/>
      <c r="P41" s="4"/>
      <c r="Q41" s="111"/>
      <c r="R41" s="107"/>
    </row>
    <row r="42" spans="1:18">
      <c r="A42" s="112" t="s">
        <v>3501</v>
      </c>
      <c r="B42" s="109" t="s">
        <v>3502</v>
      </c>
      <c r="C42" s="107"/>
      <c r="D42" s="81" t="s">
        <v>3059</v>
      </c>
      <c r="E42" s="81"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2017-12-19_G-021_RA</v>
      </c>
      <c r="G42" s="85">
        <v>43139</v>
      </c>
      <c r="H42" s="85"/>
      <c r="I42" s="69"/>
      <c r="J42" s="69"/>
      <c r="K42" s="74" t="str">
        <f t="shared" si="1"/>
        <v/>
      </c>
      <c r="L42" s="107" t="str">
        <f>IF(AND(NOT(OR(H42="",H42="Ø")),NOT(OR(H43="",H43="Ø"))),"Needs to be Split","")</f>
        <v/>
      </c>
      <c r="M42" s="81" t="s">
        <v>1</v>
      </c>
      <c r="N42" s="107"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Untraceable</v>
      </c>
      <c r="O42" s="107" t="str">
        <f>IF(OR(N42="Untraceable",N42="Incomplete"),"Ignore",IF(N42="Completed","Waiting",IF(OR(N42="Waiting",N42="In Progress",N42="Review",N42="Other"),"HOLD","")))</f>
        <v>Ignore</v>
      </c>
      <c r="P42" s="4" t="s">
        <v>3503</v>
      </c>
      <c r="Q42" s="111" t="str">
        <f>IF(OR(N42="Untraceable",N42="Incomplete"),"No",IF(N42="Completed","In Progress",""))</f>
        <v>No</v>
      </c>
      <c r="R42" s="107"/>
    </row>
    <row r="43" spans="1:18">
      <c r="A43" s="107"/>
      <c r="B43" s="107"/>
      <c r="C43" s="107"/>
      <c r="D43" s="81" t="str">
        <f>IF(AND(NOT(A42=""),NOT(B42=""),NOT(M42="Untraceable")),"???","")</f>
        <v/>
      </c>
      <c r="E43" s="81"/>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5"/>
      <c r="H43" s="85"/>
      <c r="I43" s="69"/>
      <c r="J43" s="69"/>
      <c r="K43" s="74" t="str">
        <f t="shared" si="1"/>
        <v/>
      </c>
      <c r="L43" s="107"/>
      <c r="M43" s="81" t="str">
        <f>IF(AND(NOT(OR(G43="",G43="Ø")),H43=""),"In Progress",IF(AND(NOT(OR(H43="Ø",H43="")),NOT(OR(G43="Ø",G43=""))),"Completed",IF(AND(NOT(A42=""),NOT(OR(D43="",D43="???")),G43=""),"Waiting",IF(D43="???","Waiting",""))))</f>
        <v/>
      </c>
      <c r="N43" s="107"/>
      <c r="O43" s="107"/>
      <c r="P43" s="4"/>
      <c r="Q43" s="111"/>
      <c r="R43" s="107"/>
    </row>
    <row r="44" spans="1:18">
      <c r="A44" s="112" t="s">
        <v>3504</v>
      </c>
      <c r="B44" s="109" t="s">
        <v>3505</v>
      </c>
      <c r="C44" s="107"/>
      <c r="D44" s="81" t="s">
        <v>3059</v>
      </c>
      <c r="E44" s="81"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2017-12-19_G-022_RA</v>
      </c>
      <c r="G44" s="85">
        <v>43139</v>
      </c>
      <c r="H44" s="85"/>
      <c r="I44" s="69"/>
      <c r="J44" s="69"/>
      <c r="K44" s="74" t="str">
        <f t="shared" si="1"/>
        <v/>
      </c>
      <c r="L44" s="107" t="str">
        <f>IF(AND(NOT(OR(H44="",H44="Ø")),NOT(OR(H45="",H45="Ø"))),"Needs to be Split","")</f>
        <v/>
      </c>
      <c r="M44" s="81" t="s">
        <v>2</v>
      </c>
      <c r="N44" s="107" t="s">
        <v>2</v>
      </c>
      <c r="O44" s="107" t="str">
        <f>IF(OR(N44="Untraceable",N44="Incomplete"),"Ignore",IF(N44="Completed","Waiting",IF(OR(N44="Waiting",N44="In Progress",N44="Review",N44="Other"),"HOLD","")))</f>
        <v>Ignore</v>
      </c>
      <c r="P44" s="4" t="s">
        <v>3506</v>
      </c>
      <c r="Q44" s="111" t="str">
        <f>IF(OR(N44="Untraceable",N44="Incomplete"),"No",IF(N44="Completed","In Progress",""))</f>
        <v>No</v>
      </c>
      <c r="R44" s="107"/>
    </row>
    <row r="45" spans="1:18">
      <c r="A45" s="107"/>
      <c r="B45" s="107"/>
      <c r="C45" s="107"/>
      <c r="D45" s="81"/>
      <c r="E45" s="81"/>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5"/>
      <c r="H45" s="85"/>
      <c r="I45" s="69"/>
      <c r="J45" s="69"/>
      <c r="K45" s="74" t="str">
        <f t="shared" si="1"/>
        <v/>
      </c>
      <c r="L45" s="107"/>
      <c r="M45" s="81" t="str">
        <f>IF(AND(NOT(OR(G45="",G45="Ø")),H45=""),"In Progress",IF(AND(NOT(OR(H45="Ø",H45="")),NOT(OR(G45="Ø",G45=""))),"Completed",IF(AND(NOT(A44=""),NOT(OR(D45="",D45="???")),G45=""),"Waiting",IF(D45="???","Waiting",""))))</f>
        <v/>
      </c>
      <c r="N45" s="107"/>
      <c r="O45" s="107"/>
      <c r="P45" s="4"/>
      <c r="Q45" s="111"/>
      <c r="R45" s="107"/>
    </row>
    <row r="46" spans="1:18">
      <c r="A46" s="112" t="s">
        <v>3507</v>
      </c>
      <c r="B46" s="109" t="s">
        <v>3508</v>
      </c>
      <c r="C46" s="107"/>
      <c r="D46" s="81" t="s">
        <v>187</v>
      </c>
      <c r="E46" s="81"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2017-12-19_G-023_MW</v>
      </c>
      <c r="G46" s="85">
        <v>43140</v>
      </c>
      <c r="H46" s="85" t="s">
        <v>51</v>
      </c>
      <c r="I46" s="69"/>
      <c r="J46" s="69"/>
      <c r="K46" s="74" t="str">
        <f t="shared" si="1"/>
        <v/>
      </c>
      <c r="L46" s="106"/>
      <c r="M46" s="81" t="s">
        <v>1</v>
      </c>
      <c r="N46" s="107" t="s">
        <v>1</v>
      </c>
      <c r="O46" s="107" t="s">
        <v>190</v>
      </c>
      <c r="P46" s="4" t="s">
        <v>3509</v>
      </c>
      <c r="Q46" s="111" t="str">
        <f>IF(OR(N46="Untraceable",N46="Incomplete"),"No",IF(N46="Completed","In Progress",""))</f>
        <v>No</v>
      </c>
      <c r="R46" s="107"/>
    </row>
    <row r="47" spans="1:18">
      <c r="A47" s="107"/>
      <c r="B47" s="107"/>
      <c r="C47" s="107"/>
      <c r="D47" s="81" t="s">
        <v>32</v>
      </c>
      <c r="E47" s="81" t="s">
        <v>1731</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2017-12-19_G-023_AZ</v>
      </c>
      <c r="G47" s="85">
        <v>43143</v>
      </c>
      <c r="H47" s="85" t="s">
        <v>51</v>
      </c>
      <c r="I47" s="69"/>
      <c r="J47" s="69"/>
      <c r="K47" s="74" t="str">
        <f t="shared" si="1"/>
        <v/>
      </c>
      <c r="L47" s="107"/>
      <c r="M47" s="81" t="s">
        <v>1</v>
      </c>
      <c r="N47" s="107"/>
      <c r="O47" s="107"/>
      <c r="P47" s="4" t="s">
        <v>3510</v>
      </c>
      <c r="Q47" s="111"/>
      <c r="R47" s="107"/>
    </row>
    <row r="48" spans="1:18">
      <c r="A48" s="112" t="s">
        <v>3511</v>
      </c>
      <c r="B48" s="109" t="s">
        <v>3512</v>
      </c>
      <c r="C48" s="107"/>
      <c r="D48" s="81" t="s">
        <v>187</v>
      </c>
      <c r="E48" s="81"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2017-12-19_G-024_MW</v>
      </c>
      <c r="G48" s="85">
        <v>43140</v>
      </c>
      <c r="H48" s="85" t="s">
        <v>51</v>
      </c>
      <c r="I48" s="69"/>
      <c r="J48" s="69"/>
      <c r="K48" s="74" t="str">
        <f t="shared" si="1"/>
        <v/>
      </c>
      <c r="L48" s="107" t="str">
        <f>IF(AND(NOT(OR(H48="",H48="Ø")),NOT(OR(H49="",H49="Ø"))),"Needs to be Split","")</f>
        <v/>
      </c>
      <c r="M48" s="81" t="s">
        <v>2</v>
      </c>
      <c r="N48" s="107" t="s">
        <v>2</v>
      </c>
      <c r="O48" s="107" t="str">
        <f>IF(OR(N48="Untraceable",N48="Incomplete"),"Ignore",IF(N48="Completed","Waiting",IF(OR(N48="Waiting",N48="In Progress",N48="Review",N48="Other"),"HOLD","")))</f>
        <v>Ignore</v>
      </c>
      <c r="P48" s="4" t="s">
        <v>3513</v>
      </c>
      <c r="Q48" s="111" t="str">
        <f>IF(OR(N48="Untraceable",N48="Incomplete"),"No",IF(N48="Completed","In Progress",""))</f>
        <v>No</v>
      </c>
      <c r="R48" s="107"/>
    </row>
    <row r="49" spans="1:18">
      <c r="A49" s="107"/>
      <c r="B49" s="107"/>
      <c r="C49" s="107"/>
      <c r="D49" s="81"/>
      <c r="E49" s="81"/>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5"/>
      <c r="H49" s="85"/>
      <c r="I49" s="69"/>
      <c r="J49" s="69"/>
      <c r="K49" s="74" t="str">
        <f t="shared" si="1"/>
        <v/>
      </c>
      <c r="L49" s="107"/>
      <c r="M49" s="81" t="str">
        <f>IF(AND(NOT(OR(G49="",G49="Ø")),H49=""),"In Progress",IF(AND(NOT(OR(H49="Ø",H49="")),NOT(OR(G49="Ø",G49=""))),"Completed",IF(AND(NOT(A48=""),NOT(OR(D49="",D49="???")),G49=""),"Waiting",IF(D49="???","Waiting",""))))</f>
        <v/>
      </c>
      <c r="N49" s="107"/>
      <c r="O49" s="107"/>
      <c r="P49" s="4"/>
      <c r="Q49" s="111"/>
      <c r="R49" s="107"/>
    </row>
    <row r="50" spans="1:18">
      <c r="A50" s="112" t="s">
        <v>3514</v>
      </c>
      <c r="B50" s="109" t="s">
        <v>3515</v>
      </c>
      <c r="C50" s="107"/>
      <c r="D50" s="81" t="s">
        <v>187</v>
      </c>
      <c r="E50" s="81"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2017-12-19_G-025_MW</v>
      </c>
      <c r="G50" s="85">
        <v>43143</v>
      </c>
      <c r="H50" s="85" t="s">
        <v>51</v>
      </c>
      <c r="I50" s="69"/>
      <c r="J50" s="69"/>
      <c r="K50" s="74" t="str">
        <f t="shared" si="1"/>
        <v/>
      </c>
      <c r="L50" s="107" t="str">
        <f>IF(AND(NOT(OR(H50="",H50="Ø")),NOT(OR(H51="",H51="Ø"))),"Needs to be Split","")</f>
        <v/>
      </c>
      <c r="M50" s="81" t="s">
        <v>1</v>
      </c>
      <c r="N50" s="107" t="s">
        <v>1</v>
      </c>
      <c r="O50" s="107" t="str">
        <f>IF(OR(N50="Untraceable",N50="Incomplete"),"Ignore",IF(N50="Completed","Waiting",IF(OR(N50="Waiting",N50="In Progress",N50="Review",N50="Other"),"HOLD","")))</f>
        <v>Ignore</v>
      </c>
      <c r="P50" s="4"/>
      <c r="Q50" s="111" t="str">
        <f>IF(OR(N50="Untraceable",N50="Incomplete"),"No",IF(N50="Completed","In Progress",""))</f>
        <v>No</v>
      </c>
      <c r="R50" s="107"/>
    </row>
    <row r="51" spans="1:18">
      <c r="A51" s="107"/>
      <c r="B51" s="107"/>
      <c r="C51" s="107"/>
      <c r="D51" s="81"/>
      <c r="E51" s="81"/>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5"/>
      <c r="H51" s="85"/>
      <c r="I51" s="69"/>
      <c r="J51" s="69"/>
      <c r="K51" s="74" t="str">
        <f t="shared" si="1"/>
        <v/>
      </c>
      <c r="L51" s="107"/>
      <c r="M51" s="81" t="str">
        <f>IF(AND(NOT(OR(G51="",G51="Ø")),H51=""),"In Progress",IF(AND(NOT(OR(H51="Ø",H51="")),NOT(OR(G51="Ø",G51=""))),"Completed",IF(AND(NOT(A50=""),NOT(OR(D51="",D51="???")),G51=""),"Waiting",IF(D51="???","Waiting",""))))</f>
        <v/>
      </c>
      <c r="N51" s="107"/>
      <c r="O51" s="107"/>
      <c r="P51" s="4"/>
      <c r="Q51" s="111"/>
      <c r="R51" s="107"/>
    </row>
    <row r="52" spans="1:18">
      <c r="A52" s="112" t="s">
        <v>3516</v>
      </c>
      <c r="B52" s="109" t="s">
        <v>3517</v>
      </c>
      <c r="C52" s="107"/>
      <c r="D52" s="81" t="s">
        <v>3059</v>
      </c>
      <c r="E52" s="81"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2017-12-19_G-026_RA</v>
      </c>
      <c r="G52" s="85">
        <v>43143</v>
      </c>
      <c r="H52" s="85" t="s">
        <v>51</v>
      </c>
      <c r="I52" s="69"/>
      <c r="J52" s="69"/>
      <c r="K52" s="74" t="str">
        <f t="shared" si="1"/>
        <v/>
      </c>
      <c r="L52" s="107" t="str">
        <f>IF(AND(NOT(OR(H52="",H52="Ø")),NOT(OR(H53="",H53="Ø"))),"Needs to be Split","")</f>
        <v/>
      </c>
      <c r="M52" s="81" t="s">
        <v>2</v>
      </c>
      <c r="N52" s="107" t="s">
        <v>2</v>
      </c>
      <c r="O52" s="107" t="s">
        <v>190</v>
      </c>
      <c r="P52" s="4" t="s">
        <v>3518</v>
      </c>
      <c r="Q52" s="111" t="str">
        <f>IF(OR(N52="Untraceable",N52="Incomplete"),"No",IF(N52="Completed","In Progress",""))</f>
        <v>No</v>
      </c>
      <c r="R52" s="107"/>
    </row>
    <row r="53" spans="1:18">
      <c r="A53" s="107"/>
      <c r="B53" s="107"/>
      <c r="C53" s="107"/>
      <c r="D53" s="81"/>
      <c r="E53" s="81"/>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5"/>
      <c r="H53" s="85"/>
      <c r="I53" s="69"/>
      <c r="J53" s="69"/>
      <c r="K53" s="74" t="str">
        <f t="shared" si="1"/>
        <v/>
      </c>
      <c r="L53" s="107"/>
      <c r="M53" s="81" t="str">
        <f>IF(AND(NOT(OR(G53="",G53="Ø")),H53=""),"In Progress",IF(AND(NOT(OR(H53="Ø",H53="")),NOT(OR(G53="Ø",G53=""))),"Completed",IF(AND(NOT(A52=""),NOT(OR(D53="",D53="???")),G53=""),"Waiting",IF(D53="???","Waiting",""))))</f>
        <v/>
      </c>
      <c r="N53" s="107"/>
      <c r="O53" s="107"/>
      <c r="P53" s="4"/>
      <c r="Q53" s="111"/>
      <c r="R53" s="107"/>
    </row>
    <row r="54" spans="1:18">
      <c r="A54" s="112" t="s">
        <v>3519</v>
      </c>
      <c r="B54" s="109" t="s">
        <v>3520</v>
      </c>
      <c r="C54" s="107"/>
      <c r="D54" s="81" t="s">
        <v>27</v>
      </c>
      <c r="E54" s="81"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2017-12-19_G-027_GB</v>
      </c>
      <c r="G54" s="85">
        <v>43143</v>
      </c>
      <c r="H54" s="85">
        <v>43143</v>
      </c>
      <c r="I54" s="69">
        <v>2</v>
      </c>
      <c r="J54" s="69"/>
      <c r="K54" s="74" t="str">
        <f t="shared" si="1"/>
        <v/>
      </c>
      <c r="L54" s="107" t="str">
        <f>IF(AND(NOT(OR(H54="",H54="Ø")),NOT(OR(H55="",H55="Ø"))),"Needs to be Split","")</f>
        <v/>
      </c>
      <c r="M54" s="81" t="str">
        <f>IF(AND(NOT(OR(G54="",G54="Ø")),H54=""),"In Progress",IF(AND(NOT(OR(H54="Ø",H54="")),NOT(OR(G54="Ø",G54=""))),"Completed",IF(AND(NOT(A54=""),NOT(OR(D54="",D54="???")),G54=""),"Waiting",IF(D54="???","Waiting",""))))</f>
        <v>Completed</v>
      </c>
      <c r="N54" s="107" t="s">
        <v>2</v>
      </c>
      <c r="O54" s="107" t="s">
        <v>190</v>
      </c>
      <c r="P54" s="4" t="s">
        <v>3521</v>
      </c>
      <c r="Q54" s="111" t="str">
        <f>IF(OR(N54="Untraceable",N54="Incomplete"),"No",IF(N54="Completed","In Progress",""))</f>
        <v>No</v>
      </c>
      <c r="R54" s="107"/>
    </row>
    <row r="55" spans="1:18">
      <c r="A55" s="107"/>
      <c r="B55" s="107"/>
      <c r="C55" s="107"/>
      <c r="D55" s="81" t="s">
        <v>161</v>
      </c>
      <c r="E55" s="81" t="s">
        <v>1731</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2017-12-19_G-027_BD</v>
      </c>
      <c r="G55" s="85">
        <v>43144</v>
      </c>
      <c r="H55" s="85" t="s">
        <v>51</v>
      </c>
      <c r="I55" s="69"/>
      <c r="J55" s="69"/>
      <c r="K55" s="74" t="str">
        <f t="shared" si="1"/>
        <v/>
      </c>
      <c r="L55" s="107"/>
      <c r="M55" s="81" t="s">
        <v>2</v>
      </c>
      <c r="N55" s="107"/>
      <c r="O55" s="107"/>
      <c r="P55" s="4" t="s">
        <v>3522</v>
      </c>
      <c r="Q55" s="111"/>
      <c r="R55" s="107"/>
    </row>
    <row r="56" spans="1:18">
      <c r="A56" s="112" t="s">
        <v>3523</v>
      </c>
      <c r="B56" s="109" t="s">
        <v>3524</v>
      </c>
      <c r="C56" s="107"/>
      <c r="D56" s="81" t="s">
        <v>2404</v>
      </c>
      <c r="E56" s="81"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2017-12-19_G-028_MH</v>
      </c>
      <c r="G56" s="85">
        <v>43144</v>
      </c>
      <c r="H56" s="85" t="s">
        <v>51</v>
      </c>
      <c r="I56" s="69"/>
      <c r="J56" s="69"/>
      <c r="K56" s="74" t="str">
        <f t="shared" si="1"/>
        <v/>
      </c>
      <c r="L56" s="107" t="str">
        <f>IF(AND(NOT(OR(H56="",H56="Ø")),NOT(OR(H57="",H57="Ø"))),"Needs to be Split","")</f>
        <v/>
      </c>
      <c r="M56" s="81" t="s">
        <v>2</v>
      </c>
      <c r="N56" s="107" t="s">
        <v>2</v>
      </c>
      <c r="O56" s="107" t="str">
        <f>IF(OR(N56="Untraceable",N56="Incomplete"),"Ignore",IF(N56="Completed","Waiting",IF(OR(N56="Waiting",N56="In Progress",N56="Review",N56="Other"),"HOLD","")))</f>
        <v>Ignore</v>
      </c>
      <c r="P56" s="4" t="s">
        <v>3525</v>
      </c>
      <c r="Q56" s="111" t="str">
        <f>IF(OR(N56="Untraceable",N56="Incomplete"),"No",IF(N56="Completed","In Progress",""))</f>
        <v>No</v>
      </c>
      <c r="R56" s="107"/>
    </row>
    <row r="57" spans="1:18">
      <c r="A57" s="107"/>
      <c r="B57" s="107"/>
      <c r="C57" s="107"/>
      <c r="D57" s="81"/>
      <c r="E57" s="81"/>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5"/>
      <c r="H57" s="85"/>
      <c r="I57" s="69"/>
      <c r="J57" s="69"/>
      <c r="K57" s="74" t="str">
        <f t="shared" si="1"/>
        <v/>
      </c>
      <c r="L57" s="107"/>
      <c r="M57" s="81" t="str">
        <f>IF(AND(NOT(OR(G57="",G57="Ø")),H57=""),"In Progress",IF(AND(NOT(OR(H57="Ø",H57="")),NOT(OR(G57="Ø",G57=""))),"Completed",IF(AND(NOT(A56=""),NOT(OR(D57="",D57="???")),G57=""),"Waiting",IF(D57="???","Waiting",""))))</f>
        <v/>
      </c>
      <c r="N57" s="107"/>
      <c r="O57" s="107"/>
      <c r="P57" s="4"/>
      <c r="Q57" s="111"/>
      <c r="R57" s="107"/>
    </row>
    <row r="58" spans="1:18">
      <c r="A58" s="112" t="s">
        <v>3526</v>
      </c>
      <c r="B58" s="109" t="s">
        <v>3527</v>
      </c>
      <c r="C58" s="107" t="s">
        <v>1052</v>
      </c>
      <c r="D58" s="81" t="s">
        <v>23</v>
      </c>
      <c r="E58" s="81"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2017-12-19_G-029_CA</v>
      </c>
      <c r="G58" s="85">
        <v>43143</v>
      </c>
      <c r="H58" s="85">
        <v>43144</v>
      </c>
      <c r="I58" s="69">
        <v>4</v>
      </c>
      <c r="J58" s="69">
        <v>37</v>
      </c>
      <c r="K58" s="74">
        <f t="shared" si="1"/>
        <v>9.25</v>
      </c>
      <c r="L58" s="107" t="str">
        <f>IF(AND(NOT(OR(H58="",H58="Ø")),NOT(OR(H59="",H59="Ø"))),"Needs to be Split","")</f>
        <v/>
      </c>
      <c r="M58" s="81" t="s">
        <v>2</v>
      </c>
      <c r="N58" s="107"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Incomplete</v>
      </c>
      <c r="O58" s="107" t="s">
        <v>190</v>
      </c>
      <c r="P58" s="4"/>
      <c r="Q58" s="111" t="str">
        <f>IF(OR(N58="Untraceable",N58="Incomplete"),"No",IF(N58="Completed","In Progress",""))</f>
        <v>No</v>
      </c>
      <c r="R58" s="107"/>
    </row>
    <row r="59" spans="1:18">
      <c r="A59" s="107"/>
      <c r="B59" s="107"/>
      <c r="C59" s="107"/>
      <c r="D59" s="81" t="s">
        <v>32</v>
      </c>
      <c r="E59" s="81" t="s">
        <v>1731</v>
      </c>
      <c r="F59" s="7" t="s">
        <v>3528</v>
      </c>
      <c r="G59" s="85">
        <v>43145</v>
      </c>
      <c r="H59" s="85" t="s">
        <v>51</v>
      </c>
      <c r="I59" s="69"/>
      <c r="J59" s="69"/>
      <c r="K59" s="74" t="str">
        <f t="shared" si="1"/>
        <v/>
      </c>
      <c r="L59" s="107"/>
      <c r="M59" s="81" t="s">
        <v>2</v>
      </c>
      <c r="N59" s="107"/>
      <c r="O59" s="107"/>
      <c r="P59" s="4" t="s">
        <v>3529</v>
      </c>
      <c r="Q59" s="111"/>
      <c r="R59" s="107"/>
    </row>
    <row r="60" spans="1:18">
      <c r="A60" s="112" t="s">
        <v>3530</v>
      </c>
      <c r="B60" s="109" t="s">
        <v>3531</v>
      </c>
      <c r="C60" s="107"/>
      <c r="D60" s="81" t="s">
        <v>23</v>
      </c>
      <c r="E60" s="81"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2017-12-19_G-030_CA</v>
      </c>
      <c r="G60" s="85">
        <v>43144</v>
      </c>
      <c r="H60" s="85" t="s">
        <v>51</v>
      </c>
      <c r="I60" s="69"/>
      <c r="J60" s="69"/>
      <c r="K60" s="74" t="str">
        <f t="shared" si="1"/>
        <v/>
      </c>
      <c r="L60" s="107" t="str">
        <f>IF(AND(NOT(OR(H60="",H60="Ø")),NOT(OR(H61="",H61="Ø"))),"Needs to be Split","")</f>
        <v/>
      </c>
      <c r="M60" s="81" t="s">
        <v>1</v>
      </c>
      <c r="N60" s="107"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Untraceable</v>
      </c>
      <c r="O60" s="107" t="str">
        <f>IF(OR(N60="Untraceable",N60="Incomplete"),"Ignore",IF(N60="Completed","Waiting",IF(OR(N60="Waiting",N60="In Progress",N60="Review",N60="Other"),"HOLD","")))</f>
        <v>Ignore</v>
      </c>
      <c r="P60" s="4" t="s">
        <v>3532</v>
      </c>
      <c r="Q60" s="111" t="str">
        <f>IF(OR(N60="Untraceable",N60="Incomplete"),"No",IF(N60="Completed","In Progress",""))</f>
        <v>No</v>
      </c>
      <c r="R60" s="107"/>
    </row>
    <row r="61" spans="1:18">
      <c r="A61" s="107"/>
      <c r="B61" s="107"/>
      <c r="C61" s="107"/>
      <c r="D61" s="81" t="str">
        <f>IF(AND(NOT(A60=""),NOT(B60=""),NOT(M60="Untraceable")),"???","")</f>
        <v/>
      </c>
      <c r="E61" s="81"/>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5"/>
      <c r="H61" s="85"/>
      <c r="I61" s="69"/>
      <c r="J61" s="69"/>
      <c r="K61" s="74" t="str">
        <f t="shared" si="1"/>
        <v/>
      </c>
      <c r="L61" s="107"/>
      <c r="M61" s="81" t="str">
        <f>IF(AND(NOT(OR(G61="",G61="Ø")),H61=""),"In Progress",IF(AND(NOT(OR(H61="Ø",H61="")),NOT(OR(G61="Ø",G61=""))),"Completed",IF(AND(NOT(A60=""),NOT(OR(D61="",D61="???")),G61=""),"Waiting",IF(D61="???","Waiting",""))))</f>
        <v/>
      </c>
      <c r="N61" s="107"/>
      <c r="O61" s="107"/>
      <c r="P61" s="4"/>
      <c r="Q61" s="111"/>
      <c r="R61" s="107"/>
    </row>
    <row r="62" spans="1:18">
      <c r="A62" s="112" t="s">
        <v>3533</v>
      </c>
      <c r="B62" s="109" t="s">
        <v>3534</v>
      </c>
      <c r="C62" s="107"/>
      <c r="D62" s="81" t="s">
        <v>32</v>
      </c>
      <c r="E62" s="81"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2017-12-19_G-031_AZ</v>
      </c>
      <c r="G62" s="85">
        <v>43144</v>
      </c>
      <c r="H62" s="85" t="s">
        <v>51</v>
      </c>
      <c r="I62" s="69"/>
      <c r="J62" s="69"/>
      <c r="K62" s="74" t="str">
        <f t="shared" si="1"/>
        <v/>
      </c>
      <c r="L62" s="107" t="str">
        <f>IF(AND(NOT(OR(H62="",H62="Ø")),NOT(OR(H63="",H63="Ø"))),"Needs to be Split","")</f>
        <v/>
      </c>
      <c r="M62" s="81" t="s">
        <v>1</v>
      </c>
      <c r="N62" s="107"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Untraceable</v>
      </c>
      <c r="O62" s="107" t="str">
        <f>IF(OR(N62="Untraceable",N62="Incomplete"),"Ignore",IF(N62="Completed","Waiting",IF(OR(N62="Waiting",N62="In Progress",N62="Review",N62="Other"),"HOLD","")))</f>
        <v>Ignore</v>
      </c>
      <c r="P62" s="4" t="s">
        <v>3535</v>
      </c>
      <c r="Q62" s="111" t="str">
        <f>IF(OR(N62="Untraceable",N62="Incomplete"),"No",IF(N62="Completed","In Progress",""))</f>
        <v>No</v>
      </c>
      <c r="R62" s="107"/>
    </row>
    <row r="63" spans="1:18">
      <c r="A63" s="107"/>
      <c r="B63" s="107"/>
      <c r="C63" s="107"/>
      <c r="D63" s="81" t="str">
        <f>IF(AND(NOT(A62=""),NOT(B62=""),NOT(M62="Untraceable")),"???","")</f>
        <v/>
      </c>
      <c r="E63" s="81"/>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5"/>
      <c r="H63" s="85"/>
      <c r="I63" s="69"/>
      <c r="J63" s="69"/>
      <c r="K63" s="74" t="str">
        <f t="shared" si="1"/>
        <v/>
      </c>
      <c r="L63" s="107"/>
      <c r="M63" s="81" t="str">
        <f>IF(AND(NOT(OR(G63="",G63="Ø")),H63=""),"In Progress",IF(AND(NOT(OR(H63="Ø",H63="")),NOT(OR(G63="Ø",G63=""))),"Completed",IF(AND(NOT(A62=""),NOT(OR(D63="",D63="???")),G63=""),"Waiting",IF(D63="???","Waiting",""))))</f>
        <v/>
      </c>
      <c r="N63" s="107"/>
      <c r="O63" s="107"/>
      <c r="P63" s="4"/>
      <c r="Q63" s="111"/>
      <c r="R63" s="107"/>
    </row>
    <row r="64" spans="1:18">
      <c r="A64" s="112" t="s">
        <v>3536</v>
      </c>
      <c r="B64" s="109" t="s">
        <v>3537</v>
      </c>
      <c r="C64" s="107" t="s">
        <v>3538</v>
      </c>
      <c r="D64" s="81" t="s">
        <v>23</v>
      </c>
      <c r="E64" s="81"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2017-12-19_G-032_CA</v>
      </c>
      <c r="G64" s="85">
        <v>43144</v>
      </c>
      <c r="H64" s="85" t="s">
        <v>51</v>
      </c>
      <c r="I64" s="69"/>
      <c r="J64" s="69"/>
      <c r="K64" s="74" t="str">
        <f t="shared" si="1"/>
        <v/>
      </c>
      <c r="L64" s="107" t="str">
        <f>IF(AND(NOT(OR(H64="",H64="Ø")),NOT(OR(H65="",H65="Ø"))),"Needs to be Split","")</f>
        <v/>
      </c>
      <c r="M64" s="81" t="s">
        <v>1</v>
      </c>
      <c r="N64" s="107"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Untraceable</v>
      </c>
      <c r="O64" s="107" t="str">
        <f>IF(OR(N64="Untraceable",N64="Incomplete"),"Ignore",IF(N64="Completed","Waiting",IF(OR(N64="Waiting",N64="In Progress",N64="Review",N64="Other"),"HOLD","")))</f>
        <v>Ignore</v>
      </c>
      <c r="P64" s="4"/>
      <c r="Q64" s="111" t="str">
        <f>IF(OR(N64="Untraceable",N64="Incomplete"),"No",IF(N64="Completed","In Progress",""))</f>
        <v>No</v>
      </c>
      <c r="R64" s="107"/>
    </row>
    <row r="65" spans="1:18">
      <c r="A65" s="107"/>
      <c r="B65" s="107"/>
      <c r="C65" s="107"/>
      <c r="D65" s="81"/>
      <c r="E65" s="7"/>
      <c r="G65" s="85"/>
      <c r="H65" s="85"/>
      <c r="I65" s="69"/>
      <c r="J65" s="69"/>
      <c r="K65" s="74" t="str">
        <f t="shared" si="1"/>
        <v/>
      </c>
      <c r="L65" s="107"/>
      <c r="M65" s="81" t="str">
        <f>IF(AND(NOT(OR(G65="",G65="Ø")),H65=""),"In Progress",IF(AND(NOT(OR(H65="Ø",H65="")),NOT(OR(G65="Ø",G65=""))),"Completed",IF(AND(NOT(A64=""),NOT(OR(D65="",D65="???")),G65=""),"Waiting",IF(D65="???","Waiting",""))))</f>
        <v/>
      </c>
      <c r="N65" s="107"/>
      <c r="O65" s="107"/>
      <c r="P65" s="4"/>
      <c r="Q65" s="111"/>
      <c r="R65" s="107"/>
    </row>
    <row r="66" spans="1:18">
      <c r="A66" s="112" t="s">
        <v>3539</v>
      </c>
      <c r="B66" s="109" t="s">
        <v>3540</v>
      </c>
      <c r="C66" s="107"/>
      <c r="D66" s="81" t="s">
        <v>32</v>
      </c>
      <c r="E66" s="81"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2017-12-19_G-033_AZ</v>
      </c>
      <c r="G66" s="85">
        <v>43144</v>
      </c>
      <c r="H66" s="85" t="s">
        <v>51</v>
      </c>
      <c r="I66" s="69"/>
      <c r="J66" s="69"/>
      <c r="K66" s="74" t="str">
        <f t="shared" si="1"/>
        <v/>
      </c>
      <c r="L66" s="107" t="str">
        <f>IF(AND(NOT(OR(H66="",H66="Ø")),NOT(OR(H67="",H67="Ø"))),"Needs to be Split","")</f>
        <v/>
      </c>
      <c r="M66" s="81" t="s">
        <v>1</v>
      </c>
      <c r="N66" s="107"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Untraceable</v>
      </c>
      <c r="O66" s="107" t="str">
        <f>IF(OR(N66="Untraceable",N66="Incomplete"),"Ignore",IF(N66="Completed","Waiting",IF(OR(N66="Waiting",N66="In Progress",N66="Review",N66="Other"),"HOLD","")))</f>
        <v>Ignore</v>
      </c>
      <c r="P66" s="4"/>
      <c r="Q66" s="111" t="str">
        <f>IF(OR(N66="Untraceable",N66="Incomplete"),"No",IF(N66="Completed","In Progress",""))</f>
        <v>No</v>
      </c>
      <c r="R66" s="107"/>
    </row>
    <row r="67" spans="1:18">
      <c r="A67" s="107"/>
      <c r="B67" s="107"/>
      <c r="C67" s="107"/>
      <c r="D67" s="81" t="str">
        <f>IF(AND(NOT(A66=""),NOT(B66=""),NOT(M66="Untraceable")),"???","")</f>
        <v/>
      </c>
      <c r="E67" s="81"/>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5" t="s">
        <v>51</v>
      </c>
      <c r="H67" s="85"/>
      <c r="I67" s="69"/>
      <c r="J67" s="69"/>
      <c r="K67" s="74" t="str">
        <f t="shared" si="1"/>
        <v/>
      </c>
      <c r="L67" s="107"/>
      <c r="M67" s="81" t="str">
        <f>IF(AND(NOT(OR(G67="",G67="Ø")),H67=""),"In Progress",IF(AND(NOT(OR(H67="Ø",H67="")),NOT(OR(G67="Ø",G67=""))),"Completed",IF(AND(NOT(A66=""),NOT(OR(D67="",D67="???")),G67=""),"Waiting",IF(D67="???","Waiting",""))))</f>
        <v/>
      </c>
      <c r="N67" s="107"/>
      <c r="O67" s="107"/>
      <c r="P67" s="4"/>
      <c r="Q67" s="111"/>
      <c r="R67" s="107"/>
    </row>
    <row r="68" spans="1:18">
      <c r="A68" s="112" t="s">
        <v>3541</v>
      </c>
      <c r="B68" s="109" t="s">
        <v>3542</v>
      </c>
      <c r="C68" s="107"/>
      <c r="D68" s="81" t="s">
        <v>32</v>
      </c>
      <c r="E68" s="81"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2017-12-19_G-034_AZ</v>
      </c>
      <c r="G68" s="85">
        <v>43144</v>
      </c>
      <c r="H68" s="85" t="s">
        <v>51</v>
      </c>
      <c r="I68" s="69"/>
      <c r="J68" s="69"/>
      <c r="K68" s="74" t="str">
        <f t="shared" si="1"/>
        <v/>
      </c>
      <c r="L68" s="107" t="str">
        <f>IF(AND(NOT(OR(H68="",H68="Ø")),NOT(OR(H69="",H69="Ø"))),"Needs to be Split","")</f>
        <v/>
      </c>
      <c r="M68" s="81" t="s">
        <v>1</v>
      </c>
      <c r="N68" s="107"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Untraceable</v>
      </c>
      <c r="O68" s="107" t="str">
        <f>IF(OR(N68="Untraceable",N68="Incomplete"),"Ignore",IF(N68="Completed","Waiting",IF(OR(N68="Waiting",N68="In Progress",N68="Review",N68="Other"),"HOLD","")))</f>
        <v>Ignore</v>
      </c>
      <c r="P68" s="4"/>
      <c r="Q68" s="111" t="str">
        <f>IF(OR(N68="Untraceable",N68="Incomplete"),"No",IF(N68="Completed","In Progress",""))</f>
        <v>No</v>
      </c>
      <c r="R68" s="107"/>
    </row>
    <row r="69" spans="1:18">
      <c r="A69" s="107"/>
      <c r="B69" s="107"/>
      <c r="C69" s="107"/>
      <c r="D69" s="81" t="str">
        <f>IF(AND(NOT(A68=""),NOT(B68=""),NOT(M68="Untraceable")),"???","")</f>
        <v/>
      </c>
      <c r="E69" s="81"/>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5"/>
      <c r="H69" s="85"/>
      <c r="I69" s="69"/>
      <c r="J69" s="69"/>
      <c r="K69" s="74" t="str">
        <f t="shared" si="1"/>
        <v/>
      </c>
      <c r="L69" s="107"/>
      <c r="M69" s="81" t="str">
        <f>IF(AND(NOT(OR(G69="",G69="Ø")),H69=""),"In Progress",IF(AND(NOT(OR(H69="Ø",H69="")),NOT(OR(G69="Ø",G69=""))),"Completed",IF(AND(NOT(A68=""),NOT(OR(D69="",D69="???")),G69=""),"Waiting",IF(D69="???","Waiting",""))))</f>
        <v/>
      </c>
      <c r="N69" s="107"/>
      <c r="O69" s="107"/>
      <c r="P69" s="4"/>
      <c r="Q69" s="111"/>
      <c r="R69" s="107"/>
    </row>
    <row r="70" spans="1:18">
      <c r="A70" s="112" t="s">
        <v>3543</v>
      </c>
      <c r="B70" s="109" t="s">
        <v>3544</v>
      </c>
      <c r="C70" s="107"/>
      <c r="D70" s="81" t="s">
        <v>23</v>
      </c>
      <c r="E70" s="81"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2017-12-19_G-035_CA</v>
      </c>
      <c r="G70" s="85"/>
      <c r="H70" s="85"/>
      <c r="I70" s="69"/>
      <c r="J70" s="69"/>
      <c r="K70" s="74" t="str">
        <f t="shared" ref="K70:K101" si="2">IF(AND(NOT(I70=""),NOT(J70=""),NOT(H70="")),J70/I70,"")</f>
        <v/>
      </c>
      <c r="L70" s="107" t="str">
        <f>IF(AND(NOT(OR(H70="",H70="Ø")),NOT(OR(H71="",H71="Ø"))),"Needs to be Split","")</f>
        <v/>
      </c>
      <c r="M70" s="81" t="s">
        <v>1</v>
      </c>
      <c r="N70" s="107"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Untraceable</v>
      </c>
      <c r="O70" s="107" t="str">
        <f>IF(OR(N70="Untraceable",N70="Incomplete"),"Ignore",IF(N70="Completed","Waiting",IF(OR(N70="Waiting",N70="In Progress",N70="Review",N70="Other"),"HOLD","")))</f>
        <v>Ignore</v>
      </c>
      <c r="P70" s="4"/>
      <c r="Q70" s="111" t="str">
        <f>IF(OR(N70="Untraceable",N70="Incomplete"),"No",IF(N70="Completed","In Progress",""))</f>
        <v>No</v>
      </c>
      <c r="R70" s="107"/>
    </row>
    <row r="71" spans="1:18">
      <c r="A71" s="107"/>
      <c r="B71" s="107"/>
      <c r="C71" s="107"/>
      <c r="D71" s="81" t="str">
        <f>IF(AND(NOT(A70=""),NOT(B70=""),NOT(M70="Untraceable")),"???","")</f>
        <v/>
      </c>
      <c r="E71" s="81"/>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5"/>
      <c r="H71" s="85"/>
      <c r="I71" s="69"/>
      <c r="J71" s="69"/>
      <c r="K71" s="74" t="str">
        <f t="shared" si="2"/>
        <v/>
      </c>
      <c r="L71" s="107"/>
      <c r="M71" s="81" t="str">
        <f>IF(AND(NOT(OR(G71="",G71="Ø")),H71=""),"In Progress",IF(AND(NOT(OR(H71="Ø",H71="")),NOT(OR(G71="Ø",G71=""))),"Completed",IF(AND(NOT(A70=""),NOT(OR(D71="",D71="???")),G71=""),"Waiting",IF(D71="???","Waiting",""))))</f>
        <v/>
      </c>
      <c r="N71" s="107"/>
      <c r="O71" s="107"/>
      <c r="P71" s="4"/>
      <c r="Q71" s="111"/>
      <c r="R71" s="107"/>
    </row>
    <row r="72" spans="1:18">
      <c r="A72" s="112" t="s">
        <v>3545</v>
      </c>
      <c r="B72" s="109" t="s">
        <v>3546</v>
      </c>
      <c r="C72" s="107"/>
      <c r="D72" s="81" t="s">
        <v>32</v>
      </c>
      <c r="E72" s="81"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2017-12-19_G-036_AZ</v>
      </c>
      <c r="G72" s="85">
        <v>43144</v>
      </c>
      <c r="H72" s="85" t="s">
        <v>51</v>
      </c>
      <c r="I72" s="69"/>
      <c r="J72" s="69"/>
      <c r="K72" s="74" t="str">
        <f t="shared" si="2"/>
        <v/>
      </c>
      <c r="L72" s="107" t="str">
        <f>IF(AND(NOT(OR(H72="",H72="Ø")),NOT(OR(H73="",H73="Ø"))),"Needs to be Split","")</f>
        <v/>
      </c>
      <c r="M72" s="81" t="s">
        <v>1</v>
      </c>
      <c r="N72" s="107"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Untraceable</v>
      </c>
      <c r="O72" s="107" t="str">
        <f>IF(OR(N72="Untraceable",N72="Incomplete"),"Ignore",IF(N72="Completed","Waiting",IF(OR(N72="Waiting",N72="In Progress",N72="Review",N72="Other"),"HOLD","")))</f>
        <v>Ignore</v>
      </c>
      <c r="P72" s="4"/>
      <c r="Q72" s="111" t="str">
        <f>IF(OR(N72="Untraceable",N72="Incomplete"),"No",IF(N72="Completed","In Progress",""))</f>
        <v>No</v>
      </c>
      <c r="R72" s="107"/>
    </row>
    <row r="73" spans="1:18">
      <c r="A73" s="107"/>
      <c r="B73" s="107"/>
      <c r="C73" s="107"/>
      <c r="D73" s="81" t="str">
        <f>IF(AND(NOT(A72=""),NOT(B72=""),NOT(M72="Untraceable")),"???","")</f>
        <v/>
      </c>
      <c r="E73" s="81"/>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5"/>
      <c r="H73" s="85"/>
      <c r="I73" s="69"/>
      <c r="J73" s="69"/>
      <c r="K73" s="74" t="str">
        <f t="shared" si="2"/>
        <v/>
      </c>
      <c r="L73" s="107"/>
      <c r="M73" s="81" t="str">
        <f>IF(AND(NOT(OR(G73="",G73="Ø")),H73=""),"In Progress",IF(AND(NOT(OR(H73="Ø",H73="")),NOT(OR(G73="Ø",G73=""))),"Completed",IF(AND(NOT(A72=""),NOT(OR(D73="",D73="???")),G73=""),"Waiting",IF(D73="???","Waiting",""))))</f>
        <v/>
      </c>
      <c r="N73" s="107"/>
      <c r="O73" s="107"/>
      <c r="P73" s="4"/>
      <c r="Q73" s="111"/>
      <c r="R73" s="107"/>
    </row>
    <row r="74" spans="1:18">
      <c r="A74" s="112" t="s">
        <v>3547</v>
      </c>
      <c r="B74" s="109" t="s">
        <v>3548</v>
      </c>
      <c r="C74" s="107"/>
      <c r="D74" s="81" t="s">
        <v>23</v>
      </c>
      <c r="E74" s="81"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2017-12-19_G-037_CA</v>
      </c>
      <c r="G74" s="85"/>
      <c r="H74" s="85"/>
      <c r="I74" s="69"/>
      <c r="J74" s="69"/>
      <c r="K74" s="74" t="str">
        <f t="shared" si="2"/>
        <v/>
      </c>
      <c r="L74" s="107" t="str">
        <f>IF(AND(NOT(OR(H74="",H74="Ø")),NOT(OR(H75="",H75="Ø"))),"Needs to be Split","")</f>
        <v/>
      </c>
      <c r="M74" s="81" t="s">
        <v>1</v>
      </c>
      <c r="N74" s="107"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Untraceable</v>
      </c>
      <c r="O74" s="107" t="str">
        <f>IF(OR(N74="Untraceable",N74="Incomplete"),"Ignore",IF(N74="Completed","Waiting",IF(OR(N74="Waiting",N74="In Progress",N74="Review",N74="Other"),"HOLD","")))</f>
        <v>Ignore</v>
      </c>
      <c r="P74" s="4"/>
      <c r="Q74" s="111" t="str">
        <f>IF(OR(N74="Untraceable",N74="Incomplete"),"No",IF(N74="Completed","In Progress",""))</f>
        <v>No</v>
      </c>
      <c r="R74" s="107"/>
    </row>
    <row r="75" spans="1:18">
      <c r="A75" s="107"/>
      <c r="B75" s="107"/>
      <c r="C75" s="107"/>
      <c r="D75" s="81" t="str">
        <f>IF(AND(NOT(A74=""),NOT(B74=""),NOT(M74="Untraceable")),"???","")</f>
        <v/>
      </c>
      <c r="E75" s="81"/>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5"/>
      <c r="H75" s="85"/>
      <c r="I75" s="69"/>
      <c r="J75" s="69"/>
      <c r="K75" s="74" t="str">
        <f t="shared" si="2"/>
        <v/>
      </c>
      <c r="L75" s="107"/>
      <c r="M75" s="81" t="str">
        <f>IF(AND(NOT(OR(G75="",G75="Ø")),H75=""),"In Progress",IF(AND(NOT(OR(H75="Ø",H75="")),NOT(OR(G75="Ø",G75=""))),"Completed",IF(AND(NOT(A74=""),NOT(OR(D75="",D75="???")),G75=""),"Waiting",IF(D75="???","Waiting",""))))</f>
        <v/>
      </c>
      <c r="N75" s="107"/>
      <c r="O75" s="107"/>
      <c r="P75" s="4"/>
      <c r="Q75" s="111"/>
      <c r="R75" s="107"/>
    </row>
    <row r="76" spans="1:18">
      <c r="A76" s="112" t="s">
        <v>3549</v>
      </c>
      <c r="B76" s="109" t="s">
        <v>3550</v>
      </c>
      <c r="C76" s="107"/>
      <c r="D76" s="81" t="s">
        <v>32</v>
      </c>
      <c r="E76" s="81"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2017-12-19_G-038_AZ</v>
      </c>
      <c r="G76" s="85">
        <v>43144</v>
      </c>
      <c r="H76" s="85" t="s">
        <v>51</v>
      </c>
      <c r="I76" s="69"/>
      <c r="J76" s="69"/>
      <c r="K76" s="74" t="str">
        <f t="shared" si="2"/>
        <v/>
      </c>
      <c r="L76" s="107" t="str">
        <f>IF(AND(NOT(OR(H76="",H76="Ø")),NOT(OR(H77="",H77="Ø"))),"Needs to be Split","")</f>
        <v/>
      </c>
      <c r="M76" s="81" t="s">
        <v>1</v>
      </c>
      <c r="N76" s="107"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Untraceable</v>
      </c>
      <c r="O76" s="107" t="str">
        <f>IF(OR(N76="Untraceable",N76="Incomplete"),"Ignore",IF(N76="Completed","Waiting",IF(OR(N76="Waiting",N76="In Progress",N76="Review",N76="Other"),"HOLD","")))</f>
        <v>Ignore</v>
      </c>
      <c r="P76" s="4"/>
      <c r="Q76" s="111" t="str">
        <f>IF(OR(N76="Untraceable",N76="Incomplete"),"No",IF(N76="Completed","In Progress",""))</f>
        <v>No</v>
      </c>
      <c r="R76" s="107"/>
    </row>
    <row r="77" spans="1:18">
      <c r="A77" s="107"/>
      <c r="B77" s="107"/>
      <c r="C77" s="107"/>
      <c r="D77" s="81" t="str">
        <f>IF(AND(NOT(A76=""),NOT(B76=""),NOT(M76="Untraceable")),"???","")</f>
        <v/>
      </c>
      <c r="E77" s="81"/>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5"/>
      <c r="H77" s="85"/>
      <c r="I77" s="69"/>
      <c r="J77" s="69"/>
      <c r="K77" s="74" t="str">
        <f t="shared" si="2"/>
        <v/>
      </c>
      <c r="L77" s="107"/>
      <c r="M77" s="81" t="str">
        <f>IF(AND(NOT(OR(G77="",G77="Ø")),H77=""),"In Progress",IF(AND(NOT(OR(H77="Ø",H77="")),NOT(OR(G77="Ø",G77=""))),"Completed",IF(AND(NOT(A76=""),NOT(OR(D77="",D77="???")),G77=""),"Waiting",IF(D77="???","Waiting",""))))</f>
        <v/>
      </c>
      <c r="N77" s="107"/>
      <c r="O77" s="107"/>
      <c r="P77" s="4"/>
      <c r="Q77" s="111"/>
      <c r="R77" s="107"/>
    </row>
    <row r="78" spans="1:18">
      <c r="A78" s="112" t="s">
        <v>3551</v>
      </c>
      <c r="B78" s="109" t="s">
        <v>3552</v>
      </c>
      <c r="C78" s="107"/>
      <c r="D78" s="81" t="s">
        <v>32</v>
      </c>
      <c r="E78" s="81"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2017-12-19_G-039_AZ</v>
      </c>
      <c r="G78" s="85">
        <v>43144</v>
      </c>
      <c r="H78" s="85" t="s">
        <v>51</v>
      </c>
      <c r="I78" s="69"/>
      <c r="J78" s="69"/>
      <c r="K78" s="74" t="str">
        <f t="shared" si="2"/>
        <v/>
      </c>
      <c r="L78" s="107" t="str">
        <f>IF(AND(NOT(OR(H78="",H78="Ø")),NOT(OR(H79="",H79="Ø"))),"Needs to be Split","")</f>
        <v/>
      </c>
      <c r="M78" s="81" t="s">
        <v>1</v>
      </c>
      <c r="N78" s="107"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Untraceable</v>
      </c>
      <c r="O78" s="107" t="str">
        <f>IF(OR(N78="Untraceable",N78="Incomplete"),"Ignore",IF(N78="Completed","Waiting",IF(OR(N78="Waiting",N78="In Progress",N78="Review",N78="Other"),"HOLD","")))</f>
        <v>Ignore</v>
      </c>
      <c r="P78" s="4"/>
      <c r="Q78" s="111" t="str">
        <f>IF(OR(N78="Untraceable",N78="Incomplete"),"No",IF(N78="Completed","In Progress",""))</f>
        <v>No</v>
      </c>
      <c r="R78" s="107"/>
    </row>
    <row r="79" spans="1:18">
      <c r="A79" s="107"/>
      <c r="B79" s="107"/>
      <c r="C79" s="107"/>
      <c r="D79" s="81" t="str">
        <f>IF(AND(NOT(A78=""),NOT(B78=""),NOT(M78="Untraceable")),"???","")</f>
        <v/>
      </c>
      <c r="E79" s="81"/>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5"/>
      <c r="H79" s="85"/>
      <c r="I79" s="69"/>
      <c r="J79" s="69"/>
      <c r="K79" s="74" t="str">
        <f t="shared" si="2"/>
        <v/>
      </c>
      <c r="L79" s="107"/>
      <c r="M79" s="81" t="str">
        <f>IF(AND(NOT(OR(G79="",G79="Ø")),H79=""),"In Progress",IF(AND(NOT(OR(H79="Ø",H79="")),NOT(OR(G79="Ø",G79=""))),"Completed",IF(AND(NOT(A78=""),NOT(OR(D79="",D79="???")),G79=""),"Waiting",IF(D79="???","Waiting",""))))</f>
        <v/>
      </c>
      <c r="N79" s="107"/>
      <c r="O79" s="107"/>
      <c r="P79" s="4"/>
      <c r="Q79" s="111"/>
      <c r="R79" s="107"/>
    </row>
    <row r="80" spans="1:18">
      <c r="A80" s="112" t="s">
        <v>3553</v>
      </c>
      <c r="B80" s="109" t="s">
        <v>3554</v>
      </c>
      <c r="C80" s="107"/>
      <c r="D80" s="81" t="s">
        <v>32</v>
      </c>
      <c r="E80" s="81"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2017-12-19_G-040_AZ</v>
      </c>
      <c r="G80" s="85">
        <v>43144</v>
      </c>
      <c r="H80" s="85" t="s">
        <v>51</v>
      </c>
      <c r="I80" s="69"/>
      <c r="J80" s="69"/>
      <c r="K80" s="74" t="str">
        <f t="shared" si="2"/>
        <v/>
      </c>
      <c r="L80" s="107" t="str">
        <f>IF(AND(NOT(OR(H80="",H80="Ø")),NOT(OR(H81="",H81="Ø"))),"Needs to be Split","")</f>
        <v/>
      </c>
      <c r="M80" s="81" t="s">
        <v>1</v>
      </c>
      <c r="N80" s="107"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07" t="str">
        <f>IF(OR(N80="Untraceable",N80="Incomplete"),"Ignore",IF(N80="Completed","Waiting",IF(OR(N80="Waiting",N80="In Progress",N80="Review",N80="Other"),"HOLD","")))</f>
        <v>Ignore</v>
      </c>
      <c r="P80" s="4"/>
      <c r="Q80" s="111" t="str">
        <f>IF(OR(N80="Untraceable",N80="Incomplete"),"No",IF(N80="Completed","In Progress",""))</f>
        <v>No</v>
      </c>
      <c r="R80" s="107"/>
    </row>
    <row r="81" spans="1:18">
      <c r="A81" s="107"/>
      <c r="B81" s="107"/>
      <c r="C81" s="107"/>
      <c r="D81" s="81" t="str">
        <f>IF(AND(NOT(A80=""),NOT(B80=""),NOT(M80="Untraceable")),"???","")</f>
        <v/>
      </c>
      <c r="E81" s="81"/>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5"/>
      <c r="H81" s="85"/>
      <c r="I81" s="69"/>
      <c r="J81" s="69"/>
      <c r="K81" s="74" t="str">
        <f t="shared" si="2"/>
        <v/>
      </c>
      <c r="L81" s="107"/>
      <c r="M81" s="81" t="str">
        <f>IF(AND(NOT(OR(G81="",G81="Ø")),H81=""),"In Progress",IF(AND(NOT(OR(H81="Ø",H81="")),NOT(OR(G81="Ø",G81=""))),"Completed",IF(AND(NOT(A80=""),NOT(OR(D81="",D81="???")),G81=""),"Waiting",IF(D81="???","Waiting",""))))</f>
        <v/>
      </c>
      <c r="N81" s="107"/>
      <c r="O81" s="107"/>
      <c r="P81" s="4"/>
      <c r="Q81" s="111"/>
      <c r="R81" s="107"/>
    </row>
    <row r="82" spans="1:18">
      <c r="A82" s="112" t="s">
        <v>3555</v>
      </c>
      <c r="B82" s="109" t="s">
        <v>3556</v>
      </c>
      <c r="C82" s="107"/>
      <c r="D82" s="81" t="s">
        <v>32</v>
      </c>
      <c r="E82" s="81"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2017-12-19_G-041_AZ</v>
      </c>
      <c r="G82" s="85">
        <v>43144</v>
      </c>
      <c r="H82" s="85" t="s">
        <v>51</v>
      </c>
      <c r="I82" s="69"/>
      <c r="J82" s="69"/>
      <c r="K82" s="74" t="str">
        <f t="shared" si="2"/>
        <v/>
      </c>
      <c r="L82" s="107" t="str">
        <f>IF(AND(NOT(OR(H82="",H82="Ø")),NOT(OR(H83="",H83="Ø"))),"Needs to be Split","")</f>
        <v/>
      </c>
      <c r="M82" s="81" t="s">
        <v>1</v>
      </c>
      <c r="N82" s="107"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Untraceable</v>
      </c>
      <c r="O82" s="107" t="str">
        <f>IF(OR(N82="Untraceable",N82="Incomplete"),"Ignore",IF(N82="Completed","Waiting",IF(OR(N82="Waiting",N82="In Progress",N82="Review",N82="Other"),"HOLD","")))</f>
        <v>Ignore</v>
      </c>
      <c r="P82" s="4"/>
      <c r="Q82" s="111" t="str">
        <f>IF(OR(N82="Untraceable",N82="Incomplete"),"No",IF(N82="Completed","In Progress",""))</f>
        <v>No</v>
      </c>
      <c r="R82" s="107"/>
    </row>
    <row r="83" spans="1:18">
      <c r="A83" s="107"/>
      <c r="B83" s="107"/>
      <c r="C83" s="107"/>
      <c r="D83" s="81" t="str">
        <f>IF(AND(NOT(A82=""),NOT(B82=""),NOT(M82="Untraceable")),"???","")</f>
        <v/>
      </c>
      <c r="E83" s="81"/>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5"/>
      <c r="H83" s="85"/>
      <c r="I83" s="69"/>
      <c r="J83" s="69"/>
      <c r="K83" s="74" t="str">
        <f t="shared" si="2"/>
        <v/>
      </c>
      <c r="L83" s="107"/>
      <c r="M83" s="81" t="str">
        <f>IF(AND(NOT(OR(G83="",G83="Ø")),H83=""),"In Progress",IF(AND(NOT(OR(H83="Ø",H83="")),NOT(OR(G83="Ø",G83=""))),"Completed",IF(AND(NOT(A82=""),NOT(OR(D83="",D83="???")),G83=""),"Waiting",IF(D83="???","Waiting",""))))</f>
        <v/>
      </c>
      <c r="N83" s="107"/>
      <c r="O83" s="107"/>
      <c r="P83" s="4"/>
      <c r="Q83" s="111"/>
      <c r="R83" s="107"/>
    </row>
    <row r="84" spans="1:18">
      <c r="A84" s="112" t="s">
        <v>3557</v>
      </c>
      <c r="B84" s="109" t="s">
        <v>3558</v>
      </c>
      <c r="C84" s="107"/>
      <c r="D84" s="81" t="s">
        <v>187</v>
      </c>
      <c r="E84" s="81"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2017-12-19_G-042_MW</v>
      </c>
      <c r="G84" s="85">
        <v>43144</v>
      </c>
      <c r="H84" s="85">
        <v>43144</v>
      </c>
      <c r="I84" s="69"/>
      <c r="J84" s="69"/>
      <c r="K84" s="74" t="str">
        <f t="shared" si="2"/>
        <v/>
      </c>
      <c r="L84" s="107" t="str">
        <f>IF(AND(NOT(OR(H84="",H84="Ø")),NOT(OR(H85="",H85="Ø"))),"Needs to be Split","")</f>
        <v/>
      </c>
      <c r="M84" s="81" t="s">
        <v>1</v>
      </c>
      <c r="N84" s="107"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Untraceable</v>
      </c>
      <c r="O84" s="107" t="str">
        <f>IF(OR(N84="Untraceable",N84="Incomplete"),"Ignore",IF(N84="Completed","Waiting",IF(OR(N84="Waiting",N84="In Progress",N84="Review",N84="Other"),"HOLD","")))</f>
        <v>Ignore</v>
      </c>
      <c r="P84" s="4"/>
      <c r="Q84" s="111" t="str">
        <f>IF(OR(N84="Untraceable",N84="Incomplete"),"No",IF(N84="Completed","In Progress",""))</f>
        <v>No</v>
      </c>
      <c r="R84" s="107"/>
    </row>
    <row r="85" spans="1:18">
      <c r="A85" s="107"/>
      <c r="B85" s="107"/>
      <c r="C85" s="107"/>
      <c r="D85" s="81" t="str">
        <f>IF(AND(NOT(A84=""),NOT(B84=""),NOT(M84="Untraceable")),"???","")</f>
        <v/>
      </c>
      <c r="E85" s="81"/>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5"/>
      <c r="H85" s="85"/>
      <c r="I85" s="69"/>
      <c r="J85" s="69"/>
      <c r="K85" s="74" t="str">
        <f t="shared" si="2"/>
        <v/>
      </c>
      <c r="L85" s="107"/>
      <c r="M85" s="81" t="str">
        <f>IF(AND(NOT(OR(G85="",G85="Ø")),H85=""),"In Progress",IF(AND(NOT(OR(H85="Ø",H85="")),NOT(OR(G85="Ø",G85=""))),"Completed",IF(AND(NOT(A84=""),NOT(OR(D85="",D85="???")),G85=""),"Waiting",IF(D85="???","Waiting",""))))</f>
        <v/>
      </c>
      <c r="N85" s="107"/>
      <c r="O85" s="107"/>
      <c r="P85" s="4"/>
      <c r="Q85" s="111"/>
      <c r="R85" s="107"/>
    </row>
    <row r="86" spans="1:18">
      <c r="A86" s="112" t="s">
        <v>3559</v>
      </c>
      <c r="B86" s="109" t="s">
        <v>3560</v>
      </c>
      <c r="C86" s="107"/>
      <c r="D86" s="81" t="s">
        <v>23</v>
      </c>
      <c r="E86" s="81"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2017-12-19_G-043_CA</v>
      </c>
      <c r="G86" s="85" t="s">
        <v>3561</v>
      </c>
      <c r="H86" s="85" t="s">
        <v>51</v>
      </c>
      <c r="I86" s="69"/>
      <c r="J86" s="69"/>
      <c r="K86" s="74" t="str">
        <f t="shared" si="2"/>
        <v/>
      </c>
      <c r="L86" s="107" t="str">
        <f>IF(AND(NOT(OR(H86="",H86="Ø")),NOT(OR(H87="",H87="Ø"))),"Needs to be Split","")</f>
        <v/>
      </c>
      <c r="M86" s="81" t="s">
        <v>1</v>
      </c>
      <c r="N86" s="107"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Untraceable</v>
      </c>
      <c r="O86" s="107" t="str">
        <f>IF(OR(N86="Untraceable",N86="Incomplete"),"Ignore",IF(N86="Completed","Waiting",IF(OR(N86="Waiting",N86="In Progress",N86="Review",N86="Other"),"HOLD","")))</f>
        <v>Ignore</v>
      </c>
      <c r="P86" s="4"/>
      <c r="Q86" s="111" t="str">
        <f>IF(OR(N86="Untraceable",N86="Incomplete"),"No",IF(N86="Completed","In Progress",""))</f>
        <v>No</v>
      </c>
      <c r="R86" s="107"/>
    </row>
    <row r="87" spans="1:18">
      <c r="A87" s="107"/>
      <c r="B87" s="107"/>
      <c r="C87" s="107"/>
      <c r="D87" s="81" t="s">
        <v>50</v>
      </c>
      <c r="E87" s="81"/>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5"/>
      <c r="H87" s="85"/>
      <c r="I87" s="69"/>
      <c r="J87" s="69"/>
      <c r="K87" s="74" t="str">
        <f t="shared" si="2"/>
        <v/>
      </c>
      <c r="L87" s="107"/>
      <c r="M87" s="81"/>
      <c r="N87" s="107"/>
      <c r="O87" s="107"/>
      <c r="P87" s="4"/>
      <c r="Q87" s="111"/>
      <c r="R87" s="107"/>
    </row>
    <row r="88" spans="1:18">
      <c r="A88" s="112" t="s">
        <v>3562</v>
      </c>
      <c r="B88" s="109" t="s">
        <v>3563</v>
      </c>
      <c r="C88" s="107"/>
      <c r="D88" s="81" t="s">
        <v>23</v>
      </c>
      <c r="E88" s="81"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2017-12-19_G-044_CA</v>
      </c>
      <c r="G88" s="85">
        <v>43145</v>
      </c>
      <c r="H88" s="85">
        <v>43145</v>
      </c>
      <c r="I88" s="69"/>
      <c r="J88" s="69"/>
      <c r="K88" s="74" t="str">
        <f t="shared" si="2"/>
        <v/>
      </c>
      <c r="L88" s="106">
        <v>43178</v>
      </c>
      <c r="M88" s="81" t="str">
        <f>IF(AND(NOT(OR(G88="",G88="Ø")),H88=""),"In Progress",IF(AND(NOT(OR(H88="Ø",H88="")),NOT(OR(G88="Ø",G88=""))),"Completed",IF(AND(NOT(A88=""),NOT(OR(D88="",D88="???")),G88=""),"Waiting",IF(D88="???","Waiting",""))))</f>
        <v>Completed</v>
      </c>
      <c r="N88" s="107"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07" t="s">
        <v>0</v>
      </c>
      <c r="P88" s="4"/>
      <c r="Q88" s="111" t="s">
        <v>25</v>
      </c>
      <c r="R88" s="107" t="s">
        <v>3564</v>
      </c>
    </row>
    <row r="89" spans="1:18">
      <c r="A89" s="107"/>
      <c r="B89" s="107"/>
      <c r="C89" s="107"/>
      <c r="D89" s="81" t="s">
        <v>2404</v>
      </c>
      <c r="E89" s="81" t="s">
        <v>1731</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2017-12-19_G-044_MH</v>
      </c>
      <c r="G89" s="85">
        <v>43145</v>
      </c>
      <c r="H89" s="85">
        <v>43151</v>
      </c>
      <c r="I89" s="69"/>
      <c r="J89" s="69"/>
      <c r="K89" s="74" t="str">
        <f t="shared" si="2"/>
        <v/>
      </c>
      <c r="L89" s="107"/>
      <c r="M89" s="81" t="str">
        <f>IF(AND(NOT(OR(G89="",G89="Ø")),H89=""),"In Progress",IF(AND(NOT(OR(H89="Ø",H89="")),NOT(OR(G89="Ø",G89=""))),"Completed",IF(AND(NOT(A88=""),NOT(OR(D89="",D89="???")),G89=""),"Waiting",IF(D89="???","Waiting",""))))</f>
        <v>Completed</v>
      </c>
      <c r="N89" s="107"/>
      <c r="O89" s="107"/>
      <c r="P89" s="4"/>
      <c r="Q89" s="111"/>
      <c r="R89" s="107"/>
    </row>
    <row r="90" spans="1:18">
      <c r="A90" s="112" t="s">
        <v>3565</v>
      </c>
      <c r="B90" s="109" t="s">
        <v>3566</v>
      </c>
      <c r="C90" s="107"/>
      <c r="D90" s="81" t="s">
        <v>32</v>
      </c>
      <c r="E90" s="81"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2017-12-19_G-045_AZ</v>
      </c>
      <c r="G90" s="85">
        <v>43145</v>
      </c>
      <c r="H90" s="85" t="s">
        <v>51</v>
      </c>
      <c r="I90" s="69"/>
      <c r="J90" s="69"/>
      <c r="K90" s="74" t="str">
        <f t="shared" si="2"/>
        <v/>
      </c>
      <c r="L90" s="107" t="str">
        <f>IF(AND(NOT(OR(H90="",H90="Ø")),NOT(OR(H91="",H91="Ø"))),"Needs to be Split","")</f>
        <v/>
      </c>
      <c r="M90" s="81" t="s">
        <v>1</v>
      </c>
      <c r="N90" s="107"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Untraceable</v>
      </c>
      <c r="O90" s="107" t="str">
        <f>IF(OR(N90="Untraceable",N90="Incomplete"),"Ignore",IF(N90="Completed","Waiting",IF(OR(N90="Waiting",N90="In Progress",N90="Review",N90="Other"),"HOLD","")))</f>
        <v>Ignore</v>
      </c>
      <c r="P90" s="4"/>
      <c r="Q90" s="111" t="str">
        <f>IF(OR(N90="Untraceable",N90="Incomplete"),"No",IF(N90="Completed","In Progress",""))</f>
        <v>No</v>
      </c>
      <c r="R90" s="107"/>
    </row>
    <row r="91" spans="1:18">
      <c r="A91" s="107"/>
      <c r="B91" s="107"/>
      <c r="C91" s="107"/>
      <c r="D91" s="81" t="str">
        <f>IF(AND(NOT(A90=""),NOT(B90=""),NOT(M90="Untraceable")),"???","")</f>
        <v/>
      </c>
      <c r="E91" s="81"/>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5"/>
      <c r="H91" s="85"/>
      <c r="I91" s="69"/>
      <c r="J91" s="69"/>
      <c r="K91" s="74" t="str">
        <f t="shared" si="2"/>
        <v/>
      </c>
      <c r="L91" s="107"/>
      <c r="M91" s="81" t="str">
        <f>IF(AND(NOT(OR(G91="",G91="Ø")),H91=""),"In Progress",IF(AND(NOT(OR(H91="Ø",H91="")),NOT(OR(G91="Ø",G91=""))),"Completed",IF(AND(NOT(A90=""),NOT(OR(D91="",D91="???")),G91=""),"Waiting",IF(D91="???","Waiting",""))))</f>
        <v/>
      </c>
      <c r="N91" s="107"/>
      <c r="O91" s="107"/>
      <c r="P91" s="4"/>
      <c r="Q91" s="111"/>
      <c r="R91" s="107"/>
    </row>
    <row r="92" spans="1:18">
      <c r="A92" s="112" t="s">
        <v>3567</v>
      </c>
      <c r="B92" s="109" t="s">
        <v>3568</v>
      </c>
      <c r="C92" s="107"/>
      <c r="D92" s="81" t="s">
        <v>32</v>
      </c>
      <c r="E92" s="81"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2017-12-19_G-046_AZ</v>
      </c>
      <c r="G92" s="85">
        <v>43145</v>
      </c>
      <c r="H92" s="85" t="s">
        <v>51</v>
      </c>
      <c r="I92" s="69"/>
      <c r="J92" s="69"/>
      <c r="K92" s="74" t="str">
        <f t="shared" si="2"/>
        <v/>
      </c>
      <c r="L92" s="107" t="str">
        <f>IF(AND(NOT(OR(H92="",H92="Ø")),NOT(OR(H93="",H93="Ø"))),"Needs to be Split","")</f>
        <v/>
      </c>
      <c r="M92" s="81" t="s">
        <v>1</v>
      </c>
      <c r="N92" s="107"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07" t="str">
        <f>IF(OR(N92="Untraceable",N92="Incomplete"),"Ignore",IF(N92="Completed","Waiting",IF(OR(N92="Waiting",N92="In Progress",N92="Review",N92="Other"),"HOLD","")))</f>
        <v>Ignore</v>
      </c>
      <c r="P92" s="4"/>
      <c r="Q92" s="111" t="str">
        <f>IF(OR(N92="Untraceable",N92="Incomplete"),"No",IF(N92="Completed","In Progress",""))</f>
        <v>No</v>
      </c>
      <c r="R92" s="107"/>
    </row>
    <row r="93" spans="1:18">
      <c r="A93" s="107"/>
      <c r="B93" s="107"/>
      <c r="C93" s="107"/>
      <c r="D93" s="81" t="str">
        <f>IF(AND(NOT(A92=""),NOT(B92=""),NOT(M92="Untraceable")),"???","")</f>
        <v/>
      </c>
      <c r="E93" s="81"/>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5"/>
      <c r="H93" s="85"/>
      <c r="I93" s="69"/>
      <c r="J93" s="69"/>
      <c r="K93" s="74" t="str">
        <f t="shared" si="2"/>
        <v/>
      </c>
      <c r="L93" s="107"/>
      <c r="M93" s="81" t="str">
        <f>IF(AND(NOT(OR(G93="",G93="Ø")),H93=""),"In Progress",IF(AND(NOT(OR(H93="Ø",H93="")),NOT(OR(G93="Ø",G93=""))),"Completed",IF(AND(NOT(A92=""),NOT(OR(D93="",D93="???")),G93=""),"Waiting",IF(D93="???","Waiting",""))))</f>
        <v/>
      </c>
      <c r="N93" s="107"/>
      <c r="O93" s="107"/>
      <c r="P93" s="4"/>
      <c r="Q93" s="111"/>
      <c r="R93" s="107"/>
    </row>
    <row r="94" spans="1:18">
      <c r="A94" s="112" t="s">
        <v>3569</v>
      </c>
      <c r="B94" s="109" t="s">
        <v>3570</v>
      </c>
      <c r="C94" s="107"/>
      <c r="D94" s="81" t="s">
        <v>113</v>
      </c>
      <c r="E94" s="81"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2017-12-19_G-047_DR</v>
      </c>
      <c r="G94" s="85">
        <v>43152</v>
      </c>
      <c r="H94" s="85" t="s">
        <v>51</v>
      </c>
      <c r="I94" s="69"/>
      <c r="J94" s="69"/>
      <c r="K94" s="74" t="str">
        <f t="shared" si="2"/>
        <v/>
      </c>
      <c r="L94" s="107" t="str">
        <f>IF(AND(NOT(OR(H94="",H94="Ø")),NOT(OR(H95="",H95="Ø"))),"Needs to be Split","")</f>
        <v/>
      </c>
      <c r="M94" s="81" t="s">
        <v>1</v>
      </c>
      <c r="N94" s="107"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Untraceable</v>
      </c>
      <c r="O94" s="107" t="str">
        <f>IF(OR(N94="Untraceable",N94="Incomplete"),"Ignore",IF(N94="Completed","Waiting",IF(OR(N94="Waiting",N94="In Progress",N94="Review",N94="Other"),"HOLD","")))</f>
        <v>Ignore</v>
      </c>
      <c r="P94" s="4"/>
      <c r="Q94" s="111" t="str">
        <f>IF(OR(N94="Untraceable",N94="Incomplete"),"No",IF(N94="Completed","In Progress",""))</f>
        <v>No</v>
      </c>
      <c r="R94" s="107"/>
    </row>
    <row r="95" spans="1:18">
      <c r="A95" s="107"/>
      <c r="B95" s="107"/>
      <c r="C95" s="107"/>
      <c r="D95" s="81" t="str">
        <f>IF(AND(NOT(A94=""),NOT(B94=""),NOT(M94="Untraceable")),"???","")</f>
        <v/>
      </c>
      <c r="E95" s="81"/>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5"/>
      <c r="H95" s="85"/>
      <c r="I95" s="69"/>
      <c r="J95" s="69"/>
      <c r="K95" s="74" t="str">
        <f t="shared" si="2"/>
        <v/>
      </c>
      <c r="L95" s="107"/>
      <c r="M95" s="81" t="str">
        <f>IF(AND(NOT(OR(G95="",G95="Ø")),H95=""),"In Progress",IF(AND(NOT(OR(H95="Ø",H95="")),NOT(OR(G95="Ø",G95=""))),"Completed",IF(AND(NOT(A94=""),NOT(OR(D95="",D95="???")),G95=""),"Waiting",IF(D95="???","Waiting",""))))</f>
        <v/>
      </c>
      <c r="N95" s="107"/>
      <c r="O95" s="107"/>
      <c r="P95" s="4"/>
      <c r="Q95" s="111"/>
      <c r="R95" s="107"/>
    </row>
    <row r="96" spans="1:18">
      <c r="A96" s="112" t="s">
        <v>3571</v>
      </c>
      <c r="B96" s="109" t="s">
        <v>3572</v>
      </c>
      <c r="C96" s="107"/>
      <c r="D96" s="81" t="s">
        <v>113</v>
      </c>
      <c r="E96" s="81"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2017-12-19_G-048_DR</v>
      </c>
      <c r="G96" s="85">
        <v>43152</v>
      </c>
      <c r="H96" s="85" t="s">
        <v>51</v>
      </c>
      <c r="I96" s="69"/>
      <c r="J96" s="69"/>
      <c r="K96" s="74" t="str">
        <f t="shared" si="2"/>
        <v/>
      </c>
      <c r="L96" s="107" t="str">
        <f>IF(AND(NOT(OR(H96="",H96="Ø")),NOT(OR(H97="",H97="Ø"))),"Needs to be Split","")</f>
        <v/>
      </c>
      <c r="M96" s="81" t="s">
        <v>1</v>
      </c>
      <c r="N96" s="107"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Untraceable</v>
      </c>
      <c r="O96" s="107" t="str">
        <f>IF(OR(N96="Untraceable",N96="Incomplete"),"Ignore",IF(N96="Completed","Waiting",IF(OR(N96="Waiting",N96="In Progress",N96="Review",N96="Other"),"HOLD","")))</f>
        <v>Ignore</v>
      </c>
      <c r="P96" s="4"/>
      <c r="Q96" s="111" t="str">
        <f>IF(OR(N96="Untraceable",N96="Incomplete"),"No",IF(N96="Completed","In Progress",""))</f>
        <v>No</v>
      </c>
      <c r="R96" s="107"/>
    </row>
    <row r="97" spans="1:18">
      <c r="A97" s="107"/>
      <c r="B97" s="107"/>
      <c r="C97" s="107"/>
      <c r="D97" s="81" t="str">
        <f>IF(AND(NOT(A96=""),NOT(B96=""),NOT(M96="Untraceable")),"???","")</f>
        <v/>
      </c>
      <c r="E97" s="81"/>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5"/>
      <c r="H97" s="85"/>
      <c r="I97" s="69"/>
      <c r="J97" s="69"/>
      <c r="K97" s="74" t="str">
        <f t="shared" si="2"/>
        <v/>
      </c>
      <c r="L97" s="107"/>
      <c r="M97" s="81" t="str">
        <f>IF(AND(NOT(OR(G97="",G97="Ø")),H97=""),"In Progress",IF(AND(NOT(OR(H97="Ø",H97="")),NOT(OR(G97="Ø",G97=""))),"Completed",IF(AND(NOT(A96=""),NOT(OR(D97="",D97="???")),G97=""),"Waiting",IF(D97="???","Waiting",""))))</f>
        <v/>
      </c>
      <c r="N97" s="107"/>
      <c r="O97" s="107"/>
      <c r="P97" s="4"/>
      <c r="Q97" s="111"/>
      <c r="R97" s="107"/>
    </row>
    <row r="98" spans="1:18">
      <c r="A98" s="112" t="s">
        <v>3573</v>
      </c>
      <c r="B98" s="109" t="s">
        <v>3574</v>
      </c>
      <c r="C98" s="107"/>
      <c r="D98" s="81" t="s">
        <v>113</v>
      </c>
      <c r="E98" s="81"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2017-12-19_G-049_DR</v>
      </c>
      <c r="G98" s="85">
        <v>43153</v>
      </c>
      <c r="H98" s="85">
        <v>43175</v>
      </c>
      <c r="I98" s="69"/>
      <c r="J98" s="69"/>
      <c r="K98" s="74" t="str">
        <f t="shared" si="2"/>
        <v/>
      </c>
      <c r="L98" s="107" t="str">
        <f>IF(AND(NOT(OR(H98="",H98="Ø")),NOT(OR(H99="",H99="Ø"))),"Needs to be Split","")</f>
        <v/>
      </c>
      <c r="M98" s="81" t="str">
        <f>IF(AND(NOT(OR(G98="",G98="Ø")),H98=""),"In Progress",IF(AND(NOT(OR(H98="Ø",H98="")),NOT(OR(G98="Ø",G98=""))),"Completed",IF(AND(NOT(A98=""),NOT(OR(D98="",D98="???")),G98=""),"Waiting",IF(D98="???","Waiting",""))))</f>
        <v>Completed</v>
      </c>
      <c r="N98" s="107" t="s">
        <v>2</v>
      </c>
      <c r="O98" s="107" t="str">
        <f>IF(OR(N98="Untraceable",N98="Incomplete"),"Ignore",IF(N98="Completed","Waiting",IF(OR(N98="Waiting",N98="In Progress",N98="Review",N98="Other"),"HOLD","")))</f>
        <v>Ignore</v>
      </c>
      <c r="P98" s="4"/>
      <c r="Q98" s="111" t="str">
        <f>IF(OR(N98="Untraceable",N98="Incomplete"),"No",IF(N98="Completed","In Progress",""))</f>
        <v>No</v>
      </c>
      <c r="R98" s="107"/>
    </row>
    <row r="99" spans="1:18">
      <c r="A99" s="107"/>
      <c r="B99" s="107"/>
      <c r="C99" s="107"/>
      <c r="D99" s="81" t="s">
        <v>23</v>
      </c>
      <c r="E99" s="81" t="s">
        <v>24</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2017-12-19_G-049_CA</v>
      </c>
      <c r="G99" s="85">
        <v>43153</v>
      </c>
      <c r="H99" s="85" t="s">
        <v>51</v>
      </c>
      <c r="I99" s="69"/>
      <c r="J99" s="69"/>
      <c r="K99" s="74" t="str">
        <f t="shared" si="2"/>
        <v/>
      </c>
      <c r="L99" s="107"/>
      <c r="M99" s="81" t="s">
        <v>2</v>
      </c>
      <c r="N99" s="107"/>
      <c r="O99" s="107"/>
      <c r="P99" s="4" t="s">
        <v>3575</v>
      </c>
      <c r="Q99" s="111"/>
      <c r="R99" s="107"/>
    </row>
    <row r="100" spans="1:18">
      <c r="A100" s="112" t="s">
        <v>3576</v>
      </c>
      <c r="B100" s="109" t="s">
        <v>3577</v>
      </c>
      <c r="C100" s="107"/>
      <c r="D100" s="81" t="s">
        <v>161</v>
      </c>
      <c r="E100" s="81"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2017-12-19_G-050_BD</v>
      </c>
      <c r="G100" s="85">
        <v>43153</v>
      </c>
      <c r="H100" s="85" t="s">
        <v>51</v>
      </c>
      <c r="I100" s="69"/>
      <c r="J100" s="69"/>
      <c r="K100" s="74" t="str">
        <f t="shared" si="2"/>
        <v/>
      </c>
      <c r="L100" s="107" t="str">
        <f>IF(AND(NOT(OR(H100="",H100="Ø")),NOT(OR(H101="",H101="Ø"))),"Needs to be Split","")</f>
        <v/>
      </c>
      <c r="M100" s="81" t="s">
        <v>1</v>
      </c>
      <c r="N100" s="107"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Untraceable</v>
      </c>
      <c r="O100" s="107" t="str">
        <f>IF(OR(N100="Untraceable",N100="Incomplete"),"Ignore",IF(N100="Completed","Waiting",IF(OR(N100="Waiting",N100="In Progress",N100="Review",N100="Other"),"HOLD","")))</f>
        <v>Ignore</v>
      </c>
      <c r="P100" s="4"/>
      <c r="Q100" s="111" t="str">
        <f>IF(OR(N100="Untraceable",N100="Incomplete"),"No",IF(N100="Completed","In Progress",""))</f>
        <v>No</v>
      </c>
      <c r="R100" s="107"/>
    </row>
    <row r="101" spans="1:18">
      <c r="A101" s="107"/>
      <c r="B101" s="107"/>
      <c r="C101" s="107"/>
      <c r="D101" s="81" t="str">
        <f>IF(AND(NOT(A100=""),NOT(B100=""),NOT(M100="Untraceable")),"???","")</f>
        <v/>
      </c>
      <c r="E101" s="81"/>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5"/>
      <c r="H101" s="85"/>
      <c r="I101" s="69"/>
      <c r="J101" s="69"/>
      <c r="K101" s="74" t="str">
        <f t="shared" si="2"/>
        <v/>
      </c>
      <c r="L101" s="107"/>
      <c r="M101" s="81" t="str">
        <f>IF(AND(NOT(OR(G101="",G101="Ø")),H101=""),"In Progress",IF(AND(NOT(OR(H101="Ø",H101="")),NOT(OR(G101="Ø",G101=""))),"Completed",IF(AND(NOT(A100=""),NOT(OR(D101="",D101="???")),G101=""),"Waiting",IF(D101="???","Waiting",""))))</f>
        <v/>
      </c>
      <c r="N101" s="107"/>
      <c r="O101" s="107"/>
      <c r="P101" s="4"/>
      <c r="Q101" s="111"/>
      <c r="R101" s="107"/>
    </row>
    <row r="102" spans="1:18">
      <c r="A102" s="112" t="s">
        <v>3578</v>
      </c>
      <c r="B102" s="109" t="s">
        <v>3579</v>
      </c>
      <c r="C102" s="107"/>
      <c r="D102" s="81" t="s">
        <v>161</v>
      </c>
      <c r="E102" s="81"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2017-12-19_G-051_BD</v>
      </c>
      <c r="G102" s="85">
        <v>43153</v>
      </c>
      <c r="H102" s="85" t="s">
        <v>51</v>
      </c>
      <c r="I102" s="69"/>
      <c r="J102" s="69"/>
      <c r="K102" s="74" t="str">
        <f t="shared" ref="K102:K133" si="3">IF(AND(NOT(I102=""),NOT(J102=""),NOT(H102="")),J102/I102,"")</f>
        <v/>
      </c>
      <c r="L102" s="107" t="str">
        <f>IF(AND(NOT(OR(H102="",H102="Ø")),NOT(OR(H103="",H103="Ø"))),"Needs to be Split","")</f>
        <v/>
      </c>
      <c r="M102" s="81" t="s">
        <v>1</v>
      </c>
      <c r="N102" s="107"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Untraceable</v>
      </c>
      <c r="O102" s="107" t="str">
        <f>IF(OR(N102="Untraceable",N102="Incomplete"),"Ignore",IF(N102="Completed","Waiting",IF(OR(N102="Waiting",N102="In Progress",N102="Review",N102="Other"),"HOLD","")))</f>
        <v>Ignore</v>
      </c>
      <c r="P102" s="4"/>
      <c r="Q102" s="111" t="str">
        <f>IF(OR(N102="Untraceable",N102="Incomplete"),"No",IF(N102="Completed","In Progress",""))</f>
        <v>No</v>
      </c>
      <c r="R102" s="107"/>
    </row>
    <row r="103" spans="1:18">
      <c r="A103" s="107"/>
      <c r="B103" s="107"/>
      <c r="C103" s="107"/>
      <c r="D103" s="81" t="str">
        <f>IF(AND(NOT(A102=""),NOT(B102=""),NOT(M102="Untraceable")),"???","")</f>
        <v/>
      </c>
      <c r="E103" s="81"/>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5"/>
      <c r="H103" s="85"/>
      <c r="I103" s="69"/>
      <c r="J103" s="69"/>
      <c r="K103" s="74" t="str">
        <f t="shared" si="3"/>
        <v/>
      </c>
      <c r="L103" s="107"/>
      <c r="M103" s="81" t="str">
        <f>IF(AND(NOT(OR(G103="",G103="Ø")),H103=""),"In Progress",IF(AND(NOT(OR(H103="Ø",H103="")),NOT(OR(G103="Ø",G103=""))),"Completed",IF(AND(NOT(A102=""),NOT(OR(D103="",D103="???")),G103=""),"Waiting",IF(D103="???","Waiting",""))))</f>
        <v/>
      </c>
      <c r="N103" s="107"/>
      <c r="O103" s="107"/>
      <c r="P103" s="4"/>
      <c r="Q103" s="111"/>
      <c r="R103" s="107"/>
    </row>
    <row r="104" spans="1:18">
      <c r="A104" s="112" t="s">
        <v>3580</v>
      </c>
      <c r="B104" s="109" t="s">
        <v>3581</v>
      </c>
      <c r="C104" s="107"/>
      <c r="D104" s="81" t="s">
        <v>32</v>
      </c>
      <c r="E104" s="81"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2017-12-19_G-052_AZ</v>
      </c>
      <c r="G104" s="85">
        <v>43153</v>
      </c>
      <c r="H104" s="85" t="s">
        <v>51</v>
      </c>
      <c r="I104" s="69"/>
      <c r="J104" s="69"/>
      <c r="K104" s="74" t="str">
        <f t="shared" si="3"/>
        <v/>
      </c>
      <c r="L104" s="107" t="str">
        <f>IF(AND(NOT(OR(H104="",H104="Ø")),NOT(OR(H105="",H105="Ø"))),"Needs to be Split","")</f>
        <v/>
      </c>
      <c r="M104" s="81" t="s">
        <v>1</v>
      </c>
      <c r="N104" s="107"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07" t="str">
        <f>IF(OR(N104="Untraceable",N104="Incomplete"),"Ignore",IF(N104="Completed","Waiting",IF(OR(N104="Waiting",N104="In Progress",N104="Review",N104="Other"),"HOLD","")))</f>
        <v>Ignore</v>
      </c>
      <c r="P104" s="4"/>
      <c r="Q104" s="111" t="str">
        <f>IF(OR(N104="Untraceable",N104="Incomplete"),"No",IF(N104="Completed","In Progress",""))</f>
        <v>No</v>
      </c>
      <c r="R104" s="107"/>
    </row>
    <row r="105" spans="1:18">
      <c r="A105" s="107"/>
      <c r="B105" s="107"/>
      <c r="C105" s="107"/>
      <c r="D105" s="81" t="str">
        <f>IF(AND(NOT(A104=""),NOT(B104=""),NOT(M104="Untraceable")),"???","")</f>
        <v/>
      </c>
      <c r="E105" s="81"/>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5"/>
      <c r="H105" s="85"/>
      <c r="I105" s="69"/>
      <c r="J105" s="69"/>
      <c r="K105" s="74" t="str">
        <f t="shared" si="3"/>
        <v/>
      </c>
      <c r="L105" s="107"/>
      <c r="M105" s="81" t="str">
        <f>IF(AND(NOT(OR(G105="",G105="Ø")),H105=""),"In Progress",IF(AND(NOT(OR(H105="Ø",H105="")),NOT(OR(G105="Ø",G105=""))),"Completed",IF(AND(NOT(A104=""),NOT(OR(D105="",D105="???")),G105=""),"Waiting",IF(D105="???","Waiting",""))))</f>
        <v/>
      </c>
      <c r="N105" s="107"/>
      <c r="O105" s="107"/>
      <c r="P105" s="4"/>
      <c r="Q105" s="111"/>
      <c r="R105" s="107"/>
    </row>
    <row r="106" spans="1:18">
      <c r="A106" s="112" t="s">
        <v>3582</v>
      </c>
      <c r="B106" s="109" t="s">
        <v>3583</v>
      </c>
      <c r="C106" s="107"/>
      <c r="D106" s="81" t="s">
        <v>32</v>
      </c>
      <c r="E106" s="81"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2017-12-19_G-053_AZ</v>
      </c>
      <c r="G106" s="85">
        <v>43153</v>
      </c>
      <c r="H106" s="85" t="s">
        <v>51</v>
      </c>
      <c r="I106" s="69"/>
      <c r="J106" s="69"/>
      <c r="K106" s="74" t="str">
        <f t="shared" si="3"/>
        <v/>
      </c>
      <c r="L106" s="107" t="str">
        <f>IF(AND(NOT(OR(H106="",H106="Ø")),NOT(OR(H107="",H107="Ø"))),"Needs to be Split","")</f>
        <v/>
      </c>
      <c r="M106" s="81" t="s">
        <v>1</v>
      </c>
      <c r="N106" s="107"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Untraceable</v>
      </c>
      <c r="O106" s="107" t="str">
        <f>IF(OR(N106="Untraceable",N106="Incomplete"),"Ignore",IF(N106="Completed","Waiting",IF(OR(N106="Waiting",N106="In Progress",N106="Review",N106="Other"),"HOLD","")))</f>
        <v>Ignore</v>
      </c>
      <c r="P106" s="4"/>
      <c r="Q106" s="111" t="str">
        <f>IF(OR(N106="Untraceable",N106="Incomplete"),"No",IF(N106="Completed","In Progress",""))</f>
        <v>No</v>
      </c>
      <c r="R106" s="107"/>
    </row>
    <row r="107" spans="1:18">
      <c r="A107" s="107"/>
      <c r="B107" s="107"/>
      <c r="C107" s="107"/>
      <c r="D107" s="81" t="str">
        <f>IF(AND(NOT(A106=""),NOT(B106=""),NOT(M106="Untraceable")),"???","")</f>
        <v/>
      </c>
      <c r="E107" s="81"/>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5"/>
      <c r="H107" s="85"/>
      <c r="I107" s="69"/>
      <c r="J107" s="69"/>
      <c r="K107" s="74" t="str">
        <f t="shared" si="3"/>
        <v/>
      </c>
      <c r="L107" s="107"/>
      <c r="M107" s="81" t="str">
        <f>IF(AND(NOT(OR(G107="",G107="Ø")),H107=""),"In Progress",IF(AND(NOT(OR(H107="Ø",H107="")),NOT(OR(G107="Ø",G107=""))),"Completed",IF(AND(NOT(A106=""),NOT(OR(D107="",D107="???")),G107=""),"Waiting",IF(D107="???","Waiting",""))))</f>
        <v/>
      </c>
      <c r="N107" s="107"/>
      <c r="O107" s="107"/>
      <c r="P107" s="4"/>
      <c r="Q107" s="111"/>
      <c r="R107" s="107"/>
    </row>
    <row r="108" spans="1:18">
      <c r="A108" s="112" t="s">
        <v>3584</v>
      </c>
      <c r="B108" s="109" t="s">
        <v>3585</v>
      </c>
      <c r="C108" s="107"/>
      <c r="D108" s="81" t="s">
        <v>32</v>
      </c>
      <c r="E108" s="81"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2017-12-19_G-054_AZ</v>
      </c>
      <c r="G108" s="85">
        <v>43153</v>
      </c>
      <c r="H108" s="85" t="s">
        <v>51</v>
      </c>
      <c r="I108" s="69"/>
      <c r="J108" s="69"/>
      <c r="K108" s="74" t="str">
        <f t="shared" si="3"/>
        <v/>
      </c>
      <c r="L108" s="107" t="str">
        <f>IF(AND(NOT(OR(H108="",H108="Ø")),NOT(OR(H109="",H109="Ø"))),"Needs to be Split","")</f>
        <v/>
      </c>
      <c r="M108" s="81" t="s">
        <v>1</v>
      </c>
      <c r="N108" s="107"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07" t="str">
        <f>IF(OR(N108="Untraceable",N108="Incomplete"),"Ignore",IF(N108="Completed","Waiting",IF(OR(N108="Waiting",N108="In Progress",N108="Review",N108="Other"),"HOLD","")))</f>
        <v>Ignore</v>
      </c>
      <c r="P108" s="4"/>
      <c r="Q108" s="111" t="str">
        <f>IF(OR(N108="Untraceable",N108="Incomplete"),"No",IF(N108="Completed","In Progress",""))</f>
        <v>No</v>
      </c>
      <c r="R108" s="107"/>
    </row>
    <row r="109" spans="1:18">
      <c r="A109" s="107"/>
      <c r="B109" s="107"/>
      <c r="C109" s="107"/>
      <c r="D109" s="81" t="str">
        <f>IF(AND(NOT(A108=""),NOT(B108=""),NOT(M108="Untraceable")),"???","")</f>
        <v/>
      </c>
      <c r="E109" s="81"/>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5"/>
      <c r="H109" s="85"/>
      <c r="I109" s="69"/>
      <c r="J109" s="69"/>
      <c r="K109" s="74" t="str">
        <f t="shared" si="3"/>
        <v/>
      </c>
      <c r="L109" s="107"/>
      <c r="M109" s="81" t="str">
        <f>IF(AND(NOT(OR(G109="",G109="Ø")),H109=""),"In Progress",IF(AND(NOT(OR(H109="Ø",H109="")),NOT(OR(G109="Ø",G109=""))),"Completed",IF(AND(NOT(A108=""),NOT(OR(D109="",D109="???")),G109=""),"Waiting",IF(D109="???","Waiting",""))))</f>
        <v/>
      </c>
      <c r="N109" s="107"/>
      <c r="O109" s="107"/>
      <c r="P109" s="4"/>
      <c r="Q109" s="111"/>
      <c r="R109" s="107"/>
    </row>
    <row r="110" spans="1:18">
      <c r="A110" s="112" t="s">
        <v>3586</v>
      </c>
      <c r="B110" s="109" t="s">
        <v>3587</v>
      </c>
      <c r="C110" s="107"/>
      <c r="D110" s="81" t="s">
        <v>161</v>
      </c>
      <c r="E110" s="81"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2017-12-19_G-055_BD</v>
      </c>
      <c r="G110" s="85">
        <v>43153</v>
      </c>
      <c r="H110" s="85" t="s">
        <v>51</v>
      </c>
      <c r="I110" s="69"/>
      <c r="J110" s="69"/>
      <c r="K110" s="74" t="str">
        <f t="shared" si="3"/>
        <v/>
      </c>
      <c r="L110" s="107" t="str">
        <f>IF(AND(NOT(OR(H110="",H110="Ø")),NOT(OR(H111="",H111="Ø"))),"Needs to be Split","")</f>
        <v/>
      </c>
      <c r="M110" s="81" t="s">
        <v>1</v>
      </c>
      <c r="N110" s="107"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07" t="str">
        <f>IF(OR(N110="Untraceable",N110="Incomplete"),"Ignore",IF(N110="Completed","Waiting",IF(OR(N110="Waiting",N110="In Progress",N110="Review",N110="Other"),"HOLD","")))</f>
        <v>Ignore</v>
      </c>
      <c r="P110" s="4"/>
      <c r="Q110" s="111" t="str">
        <f>IF(OR(N110="Untraceable",N110="Incomplete"),"No",IF(N110="Completed","In Progress",""))</f>
        <v>No</v>
      </c>
      <c r="R110" s="107"/>
    </row>
    <row r="111" spans="1:18">
      <c r="A111" s="107"/>
      <c r="B111" s="107"/>
      <c r="C111" s="107"/>
      <c r="D111" s="81" t="str">
        <f>IF(AND(NOT(A110=""),NOT(B110=""),NOT(M110="Untraceable")),"???","")</f>
        <v/>
      </c>
      <c r="E111" s="81"/>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5"/>
      <c r="H111" s="85"/>
      <c r="I111" s="69"/>
      <c r="J111" s="69"/>
      <c r="K111" s="74" t="str">
        <f t="shared" si="3"/>
        <v/>
      </c>
      <c r="L111" s="107"/>
      <c r="M111" s="81" t="str">
        <f>IF(AND(NOT(OR(G111="",G111="Ø")),H111=""),"In Progress",IF(AND(NOT(OR(H111="Ø",H111="")),NOT(OR(G111="Ø",G111=""))),"Completed",IF(AND(NOT(A110=""),NOT(OR(D111="",D111="???")),G111=""),"Waiting",IF(D111="???","Waiting",""))))</f>
        <v/>
      </c>
      <c r="N111" s="107"/>
      <c r="O111" s="107"/>
      <c r="P111" s="4"/>
      <c r="Q111" s="111"/>
      <c r="R111" s="107"/>
    </row>
    <row r="112" spans="1:18">
      <c r="A112" s="112" t="s">
        <v>3588</v>
      </c>
      <c r="B112" s="109" t="s">
        <v>3589</v>
      </c>
      <c r="C112" s="107"/>
      <c r="D112" s="81" t="s">
        <v>161</v>
      </c>
      <c r="E112" s="81"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2017-12-19_G-056_BD</v>
      </c>
      <c r="G112" s="85">
        <v>43157</v>
      </c>
      <c r="H112" s="85"/>
      <c r="I112" s="69"/>
      <c r="J112" s="69"/>
      <c r="K112" s="74" t="str">
        <f t="shared" si="3"/>
        <v/>
      </c>
      <c r="L112" s="107" t="str">
        <f>IF(AND(NOT(OR(H112="",H112="Ø")),NOT(OR(H113="",H113="Ø"))),"Needs to be Split","")</f>
        <v/>
      </c>
      <c r="M112" s="81" t="s">
        <v>1</v>
      </c>
      <c r="N112" s="107"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Untraceable</v>
      </c>
      <c r="O112" s="107" t="str">
        <f>IF(OR(N112="Untraceable",N112="Incomplete"),"Ignore",IF(N112="Completed","Waiting",IF(OR(N112="Waiting",N112="In Progress",N112="Review",N112="Other"),"HOLD","")))</f>
        <v>Ignore</v>
      </c>
      <c r="P112" s="4"/>
      <c r="Q112" s="111" t="str">
        <f>IF(OR(N112="Untraceable",N112="Incomplete"),"No",IF(N112="Completed","In Progress",""))</f>
        <v>No</v>
      </c>
      <c r="R112" s="107"/>
    </row>
    <row r="113" spans="1:18">
      <c r="A113" s="107"/>
      <c r="B113" s="107"/>
      <c r="C113" s="107"/>
      <c r="D113" s="81" t="str">
        <f>IF(AND(NOT(A112=""),NOT(B112=""),NOT(M112="Untraceable")),"???","")</f>
        <v/>
      </c>
      <c r="E113" s="81"/>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5"/>
      <c r="H113" s="85"/>
      <c r="I113" s="69"/>
      <c r="J113" s="69"/>
      <c r="K113" s="74" t="str">
        <f t="shared" si="3"/>
        <v/>
      </c>
      <c r="L113" s="107"/>
      <c r="M113" s="81" t="str">
        <f>IF(AND(NOT(OR(G113="",G113="Ø")),H113=""),"In Progress",IF(AND(NOT(OR(H113="Ø",H113="")),NOT(OR(G113="Ø",G113=""))),"Completed",IF(AND(NOT(A112=""),NOT(OR(D113="",D113="???")),G113=""),"Waiting",IF(D113="???","Waiting",""))))</f>
        <v/>
      </c>
      <c r="N113" s="107"/>
      <c r="O113" s="107"/>
      <c r="P113" s="4"/>
      <c r="Q113" s="111"/>
      <c r="R113" s="107"/>
    </row>
    <row r="114" spans="1:18">
      <c r="A114" s="112" t="s">
        <v>3590</v>
      </c>
      <c r="B114" s="109" t="s">
        <v>3591</v>
      </c>
      <c r="C114" s="107"/>
      <c r="D114" s="81" t="s">
        <v>161</v>
      </c>
      <c r="E114" s="81"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2017-12-19_G-057_BD</v>
      </c>
      <c r="G114" s="85">
        <v>43157</v>
      </c>
      <c r="H114" s="85"/>
      <c r="I114" s="69"/>
      <c r="J114" s="69"/>
      <c r="K114" s="74" t="str">
        <f t="shared" si="3"/>
        <v/>
      </c>
      <c r="L114" s="107" t="str">
        <f>IF(AND(NOT(OR(H114="",H114="Ø")),NOT(OR(H115="",H115="Ø"))),"Needs to be Split","")</f>
        <v/>
      </c>
      <c r="M114" s="81" t="s">
        <v>1</v>
      </c>
      <c r="N114" s="107"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Untraceable</v>
      </c>
      <c r="O114" s="107" t="str">
        <f>IF(OR(N114="Untraceable",N114="Incomplete"),"Ignore",IF(N114="Completed","Waiting",IF(OR(N114="Waiting",N114="In Progress",N114="Review",N114="Other"),"HOLD","")))</f>
        <v>Ignore</v>
      </c>
      <c r="P114" s="4"/>
      <c r="Q114" s="111" t="str">
        <f>IF(OR(N114="Untraceable",N114="Incomplete"),"No",IF(N114="Completed","In Progress",""))</f>
        <v>No</v>
      </c>
      <c r="R114" s="107"/>
    </row>
    <row r="115" spans="1:18">
      <c r="A115" s="107"/>
      <c r="B115" s="107"/>
      <c r="C115" s="107"/>
      <c r="D115" s="81" t="str">
        <f>IF(AND(NOT(A114=""),NOT(B114=""),NOT(M114="Untraceable")),"???","")</f>
        <v/>
      </c>
      <c r="E115" s="81"/>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5"/>
      <c r="H115" s="85"/>
      <c r="I115" s="69"/>
      <c r="J115" s="69"/>
      <c r="K115" s="74" t="str">
        <f t="shared" si="3"/>
        <v/>
      </c>
      <c r="L115" s="107"/>
      <c r="M115" s="81" t="str">
        <f>IF(AND(NOT(OR(G115="",G115="Ø")),H115=""),"In Progress",IF(AND(NOT(OR(H115="Ø",H115="")),NOT(OR(G115="Ø",G115=""))),"Completed",IF(AND(NOT(A114=""),NOT(OR(D115="",D115="???")),G115=""),"Waiting",IF(D115="???","Waiting",""))))</f>
        <v/>
      </c>
      <c r="N115" s="107"/>
      <c r="O115" s="107"/>
      <c r="P115" s="4"/>
      <c r="Q115" s="111"/>
      <c r="R115" s="107"/>
    </row>
  </sheetData>
  <autoFilter ref="A1:R127" xr:uid="{00000000-0009-0000-0000-000015000000}"/>
  <mergeCells count="456">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Q114:Q115"/>
    <mergeCell ref="R114:R115"/>
    <mergeCell ref="A114:A115"/>
    <mergeCell ref="B114:B115"/>
    <mergeCell ref="C114:C115"/>
    <mergeCell ref="L114:L115"/>
    <mergeCell ref="N114:N115"/>
    <mergeCell ref="O114:O115"/>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R10:R11"/>
    <mergeCell ref="A12:A13"/>
    <mergeCell ref="B12:B13"/>
    <mergeCell ref="C12:C13"/>
    <mergeCell ref="L12:L13"/>
    <mergeCell ref="N12:N13"/>
    <mergeCell ref="O12:O13"/>
    <mergeCell ref="Q12:Q13"/>
    <mergeCell ref="R12:R13"/>
    <mergeCell ref="N8:N9"/>
    <mergeCell ref="O8:O9"/>
    <mergeCell ref="A4:A5"/>
    <mergeCell ref="B4:B5"/>
    <mergeCell ref="C4:C5"/>
    <mergeCell ref="N4:N5"/>
    <mergeCell ref="O4:O5"/>
    <mergeCell ref="Q4:Q5"/>
    <mergeCell ref="A10:A11"/>
    <mergeCell ref="B10:B11"/>
    <mergeCell ref="C10:C11"/>
    <mergeCell ref="L10:L11"/>
    <mergeCell ref="N10:N11"/>
    <mergeCell ref="O10:O11"/>
    <mergeCell ref="Q10:Q11"/>
    <mergeCell ref="Q2:Q3"/>
    <mergeCell ref="R2:R3"/>
    <mergeCell ref="A2:A3"/>
    <mergeCell ref="B2:B3"/>
    <mergeCell ref="C2:C3"/>
    <mergeCell ref="L2:L3"/>
    <mergeCell ref="N2:N3"/>
    <mergeCell ref="O2:O3"/>
    <mergeCell ref="Q8:Q9"/>
    <mergeCell ref="R8:R9"/>
    <mergeCell ref="A6:A7"/>
    <mergeCell ref="B6:B7"/>
    <mergeCell ref="C6:C7"/>
    <mergeCell ref="L6:L7"/>
    <mergeCell ref="N6:N7"/>
    <mergeCell ref="O6:O7"/>
    <mergeCell ref="R4:R5"/>
    <mergeCell ref="L4:L5"/>
    <mergeCell ref="Q6:Q7"/>
    <mergeCell ref="R6:R7"/>
    <mergeCell ref="A8:A9"/>
    <mergeCell ref="B8:B9"/>
    <mergeCell ref="C8:C9"/>
    <mergeCell ref="L8:L9"/>
  </mergeCells>
  <conditionalFormatting sqref="O1">
    <cfRule type="containsText" dxfId="279" priority="46" operator="containsText" text="HOLD">
      <formula>NOT(ISERROR(SEARCH("HOLD",O1)))</formula>
    </cfRule>
    <cfRule type="containsText" dxfId="278" priority="55" operator="containsText" text="Ignore">
      <formula>NOT(ISERROR(SEARCH("Ignore",O1)))</formula>
    </cfRule>
  </conditionalFormatting>
  <conditionalFormatting sqref="M1:O1">
    <cfRule type="containsText" dxfId="277" priority="45" operator="containsText" text="Waiting">
      <formula>NOT(ISERROR(SEARCH("Waiting",M1)))</formula>
    </cfRule>
    <cfRule type="containsText" dxfId="276" priority="49" operator="containsText" text="Review">
      <formula>NOT(ISERROR(SEARCH("Review",M1)))</formula>
    </cfRule>
    <cfRule type="containsText" dxfId="275" priority="50" operator="containsText" text="Other">
      <formula>NOT(ISERROR(SEARCH("Other",M1)))</formula>
    </cfRule>
    <cfRule type="containsText" dxfId="274" priority="51" operator="containsText" text="Incomplete">
      <formula>NOT(ISERROR(SEARCH("Incomplete",M1)))</formula>
    </cfRule>
    <cfRule type="containsText" dxfId="273" priority="52" operator="containsText" text="Untraceable">
      <formula>NOT(ISERROR(SEARCH("Untraceable",M1)))</formula>
    </cfRule>
    <cfRule type="containsText" dxfId="272" priority="53" operator="containsText" text="Completed">
      <formula>NOT(ISERROR(SEARCH("Completed",M1)))</formula>
    </cfRule>
  </conditionalFormatting>
  <conditionalFormatting sqref="Q1 M1:O1">
    <cfRule type="containsText" dxfId="271" priority="54" operator="containsText" text="In Progress">
      <formula>NOT(ISERROR(SEARCH("In Progress",M1)))</formula>
    </cfRule>
  </conditionalFormatting>
  <conditionalFormatting sqref="Q1">
    <cfRule type="containsText" dxfId="270" priority="47" operator="containsText" text="No">
      <formula>NOT(ISERROR(SEARCH("No",Q1)))</formula>
    </cfRule>
    <cfRule type="containsText" dxfId="269" priority="48" operator="containsText" text="Yes">
      <formula>NOT(ISERROR(SEARCH("Yes",Q1)))</formula>
    </cfRule>
  </conditionalFormatting>
  <conditionalFormatting sqref="L1">
    <cfRule type="containsText" dxfId="268" priority="44" operator="containsText" text="Needs to be">
      <formula>NOT(ISERROR(SEARCH("Needs to be",L1)))</formula>
    </cfRule>
  </conditionalFormatting>
  <conditionalFormatting sqref="I1:K1 I6:K115">
    <cfRule type="containsText" dxfId="267" priority="43" operator="containsText" text="Please Enter Tracing Time">
      <formula>NOT(ISERROR(SEARCH("Please Enter Tracing Time",I1)))</formula>
    </cfRule>
  </conditionalFormatting>
  <conditionalFormatting sqref="M2:N3 M6:N115">
    <cfRule type="containsText" dxfId="266" priority="34" operator="containsText" text="Waiting">
      <formula>NOT(ISERROR(SEARCH("Waiting",M2)))</formula>
    </cfRule>
    <cfRule type="containsText" dxfId="265" priority="37" operator="containsText" text="Review">
      <formula>NOT(ISERROR(SEARCH("Review",M2)))</formula>
    </cfRule>
    <cfRule type="containsText" dxfId="264" priority="38" operator="containsText" text="Other">
      <formula>NOT(ISERROR(SEARCH("Other",M2)))</formula>
    </cfRule>
    <cfRule type="containsText" dxfId="263" priority="39" operator="containsText" text="Incomplete">
      <formula>NOT(ISERROR(SEARCH("Incomplete",M2)))</formula>
    </cfRule>
    <cfRule type="containsText" dxfId="262" priority="40" operator="containsText" text="Untraceable">
      <formula>NOT(ISERROR(SEARCH("Untraceable",M2)))</formula>
    </cfRule>
    <cfRule type="containsText" dxfId="261" priority="41" operator="containsText" text="Completed">
      <formula>NOT(ISERROR(SEARCH("Completed",M2)))</formula>
    </cfRule>
  </conditionalFormatting>
  <conditionalFormatting sqref="Q2:Q3 M2:N3 Q6:Q115 M6:N115">
    <cfRule type="containsText" dxfId="260" priority="42" operator="containsText" text="In Progress">
      <formula>NOT(ISERROR(SEARCH("In Progress",M2)))</formula>
    </cfRule>
  </conditionalFormatting>
  <conditionalFormatting sqref="Q2:Q3 Q6:Q115">
    <cfRule type="containsText" dxfId="259" priority="35" operator="containsText" text="No">
      <formula>NOT(ISERROR(SEARCH("No",Q2)))</formula>
    </cfRule>
    <cfRule type="containsText" dxfId="258" priority="36" operator="containsText" text="Yes">
      <formula>NOT(ISERROR(SEARCH("Yes",Q2)))</formula>
    </cfRule>
  </conditionalFormatting>
  <conditionalFormatting sqref="L2:L3 L6:L115">
    <cfRule type="containsText" dxfId="257" priority="33" operator="containsText" text="Needs to be">
      <formula>NOT(ISERROR(SEARCH("Needs to be",L2)))</formula>
    </cfRule>
  </conditionalFormatting>
  <conditionalFormatting sqref="I2:J3">
    <cfRule type="containsText" dxfId="256" priority="32" operator="containsText" text="Please Enter Tracing Time">
      <formula>NOT(ISERROR(SEARCH("Please Enter Tracing Time",I2)))</formula>
    </cfRule>
  </conditionalFormatting>
  <conditionalFormatting sqref="O2:O3 O6:O115">
    <cfRule type="containsText" dxfId="255" priority="24" operator="containsText" text="HOLD">
      <formula>NOT(ISERROR(SEARCH("HOLD",O2)))</formula>
    </cfRule>
    <cfRule type="containsText" dxfId="254" priority="31" operator="containsText" text="Ignore">
      <formula>NOT(ISERROR(SEARCH("Ignore",O2)))</formula>
    </cfRule>
  </conditionalFormatting>
  <conditionalFormatting sqref="O2:O3 O6:O115">
    <cfRule type="containsText" dxfId="253" priority="23" operator="containsText" text="Waiting">
      <formula>NOT(ISERROR(SEARCH("Waiting",O2)))</formula>
    </cfRule>
    <cfRule type="containsText" dxfId="252" priority="25" operator="containsText" text="Review">
      <formula>NOT(ISERROR(SEARCH("Review",O2)))</formula>
    </cfRule>
    <cfRule type="containsText" dxfId="251" priority="26" operator="containsText" text="Other">
      <formula>NOT(ISERROR(SEARCH("Other",O2)))</formula>
    </cfRule>
    <cfRule type="containsText" dxfId="250" priority="27" operator="containsText" text="Incomplete">
      <formula>NOT(ISERROR(SEARCH("Incomplete",O2)))</formula>
    </cfRule>
    <cfRule type="containsText" dxfId="249" priority="28" operator="containsText" text="Untraceable">
      <formula>NOT(ISERROR(SEARCH("Untraceable",O2)))</formula>
    </cfRule>
    <cfRule type="containsText" dxfId="248" priority="29" operator="containsText" text="Completed">
      <formula>NOT(ISERROR(SEARCH("Completed",O2)))</formula>
    </cfRule>
  </conditionalFormatting>
  <conditionalFormatting sqref="O2:O3 O6:O115">
    <cfRule type="containsText" dxfId="247" priority="30" operator="containsText" text="In Progress">
      <formula>NOT(ISERROR(SEARCH("In Progress",O2)))</formula>
    </cfRule>
  </conditionalFormatting>
  <conditionalFormatting sqref="K2:K3">
    <cfRule type="containsText" dxfId="246" priority="22" operator="containsText" text="Please Enter Tracing Time">
      <formula>NOT(ISERROR(SEARCH("Please Enter Tracing Time",K2)))</formula>
    </cfRule>
  </conditionalFormatting>
  <conditionalFormatting sqref="M4:N4 M5">
    <cfRule type="containsText" dxfId="245" priority="13" operator="containsText" text="Waiting">
      <formula>NOT(ISERROR(SEARCH("Waiting",M4)))</formula>
    </cfRule>
    <cfRule type="containsText" dxfId="244" priority="16" operator="containsText" text="Review">
      <formula>NOT(ISERROR(SEARCH("Review",M4)))</formula>
    </cfRule>
    <cfRule type="containsText" dxfId="243" priority="17" operator="containsText" text="Other">
      <formula>NOT(ISERROR(SEARCH("Other",M4)))</formula>
    </cfRule>
    <cfRule type="containsText" dxfId="242" priority="18" operator="containsText" text="Incomplete">
      <formula>NOT(ISERROR(SEARCH("Incomplete",M4)))</formula>
    </cfRule>
    <cfRule type="containsText" dxfId="241" priority="19" operator="containsText" text="Untraceable">
      <formula>NOT(ISERROR(SEARCH("Untraceable",M4)))</formula>
    </cfRule>
    <cfRule type="containsText" dxfId="240" priority="20" operator="containsText" text="Completed">
      <formula>NOT(ISERROR(SEARCH("Completed",M4)))</formula>
    </cfRule>
  </conditionalFormatting>
  <conditionalFormatting sqref="M4:N4 Q4 M5">
    <cfRule type="containsText" dxfId="239" priority="21" operator="containsText" text="In Progress">
      <formula>NOT(ISERROR(SEARCH("In Progress",M4)))</formula>
    </cfRule>
  </conditionalFormatting>
  <conditionalFormatting sqref="Q4">
    <cfRule type="containsText" dxfId="238" priority="14" operator="containsText" text="No">
      <formula>NOT(ISERROR(SEARCH("No",Q4)))</formula>
    </cfRule>
    <cfRule type="containsText" dxfId="237" priority="15" operator="containsText" text="Yes">
      <formula>NOT(ISERROR(SEARCH("Yes",Q4)))</formula>
    </cfRule>
  </conditionalFormatting>
  <conditionalFormatting sqref="L4">
    <cfRule type="containsText" dxfId="236" priority="12" operator="containsText" text="Needs to be">
      <formula>NOT(ISERROR(SEARCH("Needs to be",L4)))</formula>
    </cfRule>
  </conditionalFormatting>
  <conditionalFormatting sqref="I4:J5">
    <cfRule type="containsText" dxfId="235" priority="11" operator="containsText" text="Please Enter Tracing Time">
      <formula>NOT(ISERROR(SEARCH("Please Enter Tracing Time",I4)))</formula>
    </cfRule>
  </conditionalFormatting>
  <conditionalFormatting sqref="K4:K5">
    <cfRule type="containsText" dxfId="234" priority="10" operator="containsText" text="Please Enter Tracing Time">
      <formula>NOT(ISERROR(SEARCH("Please Enter Tracing Time",K4)))</formula>
    </cfRule>
  </conditionalFormatting>
  <conditionalFormatting sqref="O4">
    <cfRule type="containsText" dxfId="233" priority="2" operator="containsText" text="HOLD">
      <formula>NOT(ISERROR(SEARCH("HOLD",O4)))</formula>
    </cfRule>
    <cfRule type="containsText" dxfId="232" priority="9" operator="containsText" text="Ignore">
      <formula>NOT(ISERROR(SEARCH("Ignore",O4)))</formula>
    </cfRule>
  </conditionalFormatting>
  <conditionalFormatting sqref="O4">
    <cfRule type="containsText" dxfId="231" priority="1" operator="containsText" text="Waiting">
      <formula>NOT(ISERROR(SEARCH("Waiting",O4)))</formula>
    </cfRule>
    <cfRule type="containsText" dxfId="230" priority="3" operator="containsText" text="Review">
      <formula>NOT(ISERROR(SEARCH("Review",O4)))</formula>
    </cfRule>
    <cfRule type="containsText" dxfId="229" priority="4" operator="containsText" text="Other">
      <formula>NOT(ISERROR(SEARCH("Other",O4)))</formula>
    </cfRule>
    <cfRule type="containsText" dxfId="228" priority="5" operator="containsText" text="Incomplete">
      <formula>NOT(ISERROR(SEARCH("Incomplete",O4)))</formula>
    </cfRule>
    <cfRule type="containsText" dxfId="227" priority="6" operator="containsText" text="Untraceable">
      <formula>NOT(ISERROR(SEARCH("Untraceable",O4)))</formula>
    </cfRule>
    <cfRule type="containsText" dxfId="226" priority="7" operator="containsText" text="Completed">
      <formula>NOT(ISERROR(SEARCH("Completed",O4)))</formula>
    </cfRule>
  </conditionalFormatting>
  <conditionalFormatting sqref="O4">
    <cfRule type="containsText" dxfId="225" priority="8" operator="containsText" text="In Progress">
      <formula>NOT(ISERROR(SEARCH("In Progress",O4)))</formula>
    </cfRule>
  </conditionalFormatting>
  <dataValidations count="7">
    <dataValidation type="list" allowBlank="1" showInputMessage="1" showErrorMessage="1" sqref="O2:O4 O6:O115" xr:uid="{00000000-0002-0000-1500-000001000000}">
      <formula1>"In Progress, Completed, Untraceable, Review, Ignore"</formula1>
    </dataValidation>
    <dataValidation type="list" allowBlank="1" showInputMessage="1" showErrorMessage="1" sqref="N6:N115 N2:N4 M2:M115" xr:uid="{00000000-0002-0000-1500-000004000000}">
      <formula1>"In Progress, Completed, Untraceable, Incomplete, Other, Review"</formula1>
    </dataValidation>
    <dataValidation type="list" allowBlank="1" showInputMessage="1" sqref="L2:L4 L6:L115" xr:uid="{00000000-0002-0000-1500-000006000000}">
      <formula1>"Ø, Split"</formula1>
    </dataValidation>
    <dataValidation type="list" allowBlank="1" showInputMessage="1" sqref="G2:G115" xr:uid="{00000000-0002-0000-1500-000000000000}">
      <formula1>"Ø"</formula1>
    </dataValidation>
    <dataValidation type="list" operator="equal" allowBlank="1" showInputMessage="1" sqref="H2:H115" xr:uid="{00000000-0002-0000-1500-000002000000}">
      <formula1>"Ø"</formula1>
    </dataValidation>
    <dataValidation type="list" operator="equal" allowBlank="1" showInputMessage="1" showErrorMessage="1" sqref="E2:E115" xr:uid="{00000000-0002-0000-1500-000003000000}">
      <formula1>"Manual,Assisted Manual, De-Novo Merge, Assisted Merge"</formula1>
    </dataValidation>
    <dataValidation type="list" operator="equal" allowBlank="1" showInputMessage="1" showErrorMessage="1" sqref="D2:D115" xr:uid="{00000000-0002-0000-1500-000005000000}">
      <formula1>"Amina,Bruno,Cameron,Daniel,Gina,Mashtura,Monet,Reem,???"</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01"/>
  <sheetViews>
    <sheetView workbookViewId="0" xr3:uid="{AB5DE215-5931-5800-A1A6-141DC62B4C85}">
      <pane ySplit="1" topLeftCell="A2" activePane="bottomLeft" state="frozen"/>
      <selection pane="bottomLeft" activeCell="T2" sqref="T2"/>
    </sheetView>
  </sheetViews>
  <sheetFormatPr defaultRowHeight="1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9" customWidth="1"/>
    <col min="10" max="10" width="18.8554687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c r="A1" s="48" t="s">
        <v>6</v>
      </c>
      <c r="B1" s="48" t="s">
        <v>7</v>
      </c>
      <c r="C1" s="48" t="s">
        <v>8</v>
      </c>
      <c r="D1" s="49" t="s">
        <v>9</v>
      </c>
      <c r="E1" s="49" t="s">
        <v>10</v>
      </c>
      <c r="F1" s="49" t="s">
        <v>11</v>
      </c>
      <c r="G1" s="49" t="s">
        <v>12</v>
      </c>
      <c r="H1" s="49" t="s">
        <v>13</v>
      </c>
      <c r="I1" s="49" t="s">
        <v>3126</v>
      </c>
      <c r="J1" s="49" t="s">
        <v>3189</v>
      </c>
      <c r="K1" s="49" t="s">
        <v>3190</v>
      </c>
      <c r="L1" s="48" t="s">
        <v>14</v>
      </c>
      <c r="M1" s="48" t="s">
        <v>15</v>
      </c>
      <c r="N1" s="48" t="s">
        <v>16</v>
      </c>
      <c r="O1" s="48" t="s">
        <v>17</v>
      </c>
      <c r="P1" s="10" t="s">
        <v>18</v>
      </c>
      <c r="Q1" s="9" t="s">
        <v>19</v>
      </c>
      <c r="R1" s="9" t="s">
        <v>20</v>
      </c>
    </row>
    <row r="2" spans="1:18">
      <c r="A2" s="112" t="s">
        <v>3592</v>
      </c>
      <c r="B2" s="109" t="s">
        <v>3593</v>
      </c>
      <c r="C2" s="107"/>
      <c r="D2" s="81" t="s">
        <v>113</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2018-01-30_R-001_DR</v>
      </c>
      <c r="G2" s="85">
        <v>43157</v>
      </c>
      <c r="H2" s="85" t="s">
        <v>51</v>
      </c>
      <c r="I2" s="69"/>
      <c r="J2" s="69"/>
      <c r="K2" s="74" t="str">
        <f t="shared" ref="K2:K33" si="0">IF(AND(NOT(I2=""),NOT(J2=""),NOT(H2="")),J2/I2,"")</f>
        <v/>
      </c>
      <c r="L2" s="107" t="str">
        <f>IF(AND(NOT(OR(H2="",H2="Ø")),NOT(OR(H3="",H3="Ø"))),"Needs to be Split","")</f>
        <v/>
      </c>
      <c r="M2" s="81" t="s">
        <v>2</v>
      </c>
      <c r="N2" s="107" t="s">
        <v>2</v>
      </c>
      <c r="O2" s="107" t="str">
        <f>IF(OR(N2="Untraceable",N2="Incomplete"),"Ignore",IF(N2="Completed","Waiting",IF(OR(N2="Waiting",N2="In Progress",N2="Review",N2="Other"),"HOLD","")))</f>
        <v>Ignore</v>
      </c>
      <c r="P2" s="4" t="s">
        <v>3594</v>
      </c>
      <c r="Q2" s="111" t="str">
        <f>IF(OR(N2="Untraceable",N2="Incomplete"),"No",IF(N2="Completed","In Progress",""))</f>
        <v>No</v>
      </c>
      <c r="R2" s="107"/>
    </row>
    <row r="3" spans="1:18">
      <c r="A3" s="107"/>
      <c r="B3" s="107"/>
      <c r="C3" s="107"/>
      <c r="D3" s="81"/>
      <c r="E3" s="81"/>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5"/>
      <c r="H3" s="85"/>
      <c r="I3" s="69"/>
      <c r="J3" s="69"/>
      <c r="K3" s="74" t="str">
        <f t="shared" si="0"/>
        <v/>
      </c>
      <c r="L3" s="107"/>
      <c r="M3" s="81" t="str">
        <f>IF(AND(NOT(OR(G3="",G3="Ø")),H3=""),"In Progress",IF(AND(NOT(OR(H3="Ø",H3="")),NOT(OR(G3="Ø",G3=""))),"Completed",IF(AND(NOT(A2=""),NOT(OR(D3="",D3="???")),G3=""),"Waiting",IF(D3="???","Waiting",""))))</f>
        <v/>
      </c>
      <c r="N3" s="107"/>
      <c r="O3" s="107"/>
      <c r="P3" s="4"/>
      <c r="Q3" s="111"/>
      <c r="R3" s="107"/>
    </row>
    <row r="4" spans="1:18">
      <c r="A4" s="112" t="s">
        <v>3595</v>
      </c>
      <c r="B4" s="109" t="s">
        <v>3596</v>
      </c>
      <c r="C4" s="107" t="s">
        <v>3169</v>
      </c>
      <c r="D4" s="81" t="s">
        <v>161</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2018-01-30_R-002_BD</v>
      </c>
      <c r="G4" s="85">
        <v>43157</v>
      </c>
      <c r="H4" s="85"/>
      <c r="I4" s="69">
        <v>0.5</v>
      </c>
      <c r="J4" s="69"/>
      <c r="K4" s="74" t="str">
        <f t="shared" si="0"/>
        <v/>
      </c>
      <c r="L4" s="107" t="str">
        <f>IF(AND(NOT(OR(H4="",H4="Ø")),NOT(OR(H5="",H5="Ø"))),"Needs to be Split","")</f>
        <v/>
      </c>
      <c r="M4" s="81" t="s">
        <v>2</v>
      </c>
      <c r="N4" s="107" t="s">
        <v>2</v>
      </c>
      <c r="O4" s="107" t="str">
        <f>IF(OR(N4="Untraceable",N4="Incomplete"),"Ignore",IF(N4="Completed","Waiting",IF(OR(N4="Waiting",N4="In Progress",N4="Review",N4="Other"),"HOLD","")))</f>
        <v>Ignore</v>
      </c>
      <c r="P4" s="4" t="s">
        <v>3594</v>
      </c>
      <c r="Q4" s="111" t="str">
        <f>IF(OR(N4="Untraceable",N4="Incomplete"),"No",IF(N4="Completed","In Progress",""))</f>
        <v>No</v>
      </c>
      <c r="R4" s="107"/>
    </row>
    <row r="5" spans="1:18">
      <c r="A5" s="107"/>
      <c r="B5" s="107"/>
      <c r="C5" s="107"/>
      <c r="D5" s="81" t="str">
        <f>IF(AND(NOT(A4=""),NOT(B4=""),NOT(M4="Untraceable")),"???","")</f>
        <v>???</v>
      </c>
      <c r="E5" s="81"/>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5"/>
      <c r="H5" s="85"/>
      <c r="I5" s="69"/>
      <c r="J5" s="69"/>
      <c r="K5" s="74" t="str">
        <f t="shared" si="0"/>
        <v/>
      </c>
      <c r="L5" s="107"/>
      <c r="M5" s="81"/>
      <c r="N5" s="107"/>
      <c r="O5" s="107"/>
      <c r="P5" s="4"/>
      <c r="Q5" s="111"/>
      <c r="R5" s="107"/>
    </row>
    <row r="6" spans="1:18">
      <c r="A6" s="112" t="s">
        <v>3597</v>
      </c>
      <c r="B6" s="109" t="s">
        <v>3598</v>
      </c>
      <c r="C6" s="107"/>
      <c r="D6" s="81" t="s">
        <v>2404</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2018-01-30_R-003_MH</v>
      </c>
      <c r="G6" s="85">
        <v>43157</v>
      </c>
      <c r="H6" s="85" t="s">
        <v>51</v>
      </c>
      <c r="I6" s="69"/>
      <c r="J6" s="69"/>
      <c r="K6" s="74" t="str">
        <f t="shared" si="0"/>
        <v/>
      </c>
      <c r="L6" s="107" t="str">
        <f>IF(AND(NOT(OR(H6="",H6="Ø")),NOT(OR(H7="",H7="Ø"))),"Needs to be Split","")</f>
        <v/>
      </c>
      <c r="M6" s="81" t="s">
        <v>2</v>
      </c>
      <c r="N6" s="107" t="s">
        <v>2</v>
      </c>
      <c r="O6" s="107" t="str">
        <f>IF(OR(N6="Untraceable",N6="Incomplete"),"Ignore",IF(N6="Completed","Waiting",IF(OR(N6="Waiting",N6="In Progress",N6="Review",N6="Other"),"HOLD","")))</f>
        <v>Ignore</v>
      </c>
      <c r="P6" s="4" t="s">
        <v>3599</v>
      </c>
      <c r="Q6" s="111" t="str">
        <f>IF(OR(N6="Untraceable",N6="Incomplete"),"No",IF(N6="Completed","In Progress",""))</f>
        <v>No</v>
      </c>
      <c r="R6" s="107"/>
    </row>
    <row r="7" spans="1:18">
      <c r="A7" s="107"/>
      <c r="B7" s="107"/>
      <c r="C7" s="107"/>
      <c r="D7" s="81"/>
      <c r="E7" s="81"/>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5"/>
      <c r="H7" s="85"/>
      <c r="I7" s="69"/>
      <c r="J7" s="69"/>
      <c r="K7" s="74" t="str">
        <f t="shared" si="0"/>
        <v/>
      </c>
      <c r="L7" s="107"/>
      <c r="M7" s="81" t="str">
        <f>IF(AND(NOT(OR(G7="",G7="Ø")),H7=""),"In Progress",IF(AND(NOT(OR(H7="Ø",H7="")),NOT(OR(G7="Ø",G7=""))),"Completed",IF(AND(NOT(A6=""),NOT(OR(D7="",D7="???")),G7=""),"Waiting",IF(D7="???","Waiting",""))))</f>
        <v/>
      </c>
      <c r="N7" s="107"/>
      <c r="O7" s="107"/>
      <c r="P7" s="4"/>
      <c r="Q7" s="111"/>
      <c r="R7" s="107"/>
    </row>
    <row r="8" spans="1:18">
      <c r="A8" s="112" t="s">
        <v>3600</v>
      </c>
      <c r="B8" s="109" t="s">
        <v>3601</v>
      </c>
      <c r="C8" s="107" t="s">
        <v>3602</v>
      </c>
      <c r="D8" s="81" t="s">
        <v>161</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2018-01-30_R-004_BD</v>
      </c>
      <c r="G8" s="85">
        <v>43157</v>
      </c>
      <c r="H8" s="85"/>
      <c r="I8" s="69">
        <v>0.25</v>
      </c>
      <c r="J8" s="69"/>
      <c r="K8" s="74" t="str">
        <f t="shared" si="0"/>
        <v/>
      </c>
      <c r="L8" s="107" t="str">
        <f>IF(AND(NOT(OR(H8="",H8="Ø")),NOT(OR(H9="",H9="Ø"))),"Needs to be Split","")</f>
        <v/>
      </c>
      <c r="M8" s="81" t="s">
        <v>2</v>
      </c>
      <c r="N8" s="107" t="s">
        <v>2</v>
      </c>
      <c r="O8" s="107" t="str">
        <f>IF(OR(N8="Untraceable",N8="Incomplete"),"Ignore",IF(N8="Completed","Waiting",IF(OR(N8="Waiting",N8="In Progress",N8="Review",N8="Other"),"HOLD","")))</f>
        <v>Ignore</v>
      </c>
      <c r="P8" s="4"/>
      <c r="Q8" s="111" t="str">
        <f>IF(OR(N8="Untraceable",N8="Incomplete"),"No",IF(N8="Completed","In Progress",""))</f>
        <v>No</v>
      </c>
      <c r="R8" s="107"/>
    </row>
    <row r="9" spans="1:18">
      <c r="A9" s="107"/>
      <c r="B9" s="107"/>
      <c r="C9" s="107"/>
      <c r="D9" s="81" t="str">
        <f>IF(AND(NOT(A8=""),NOT(B8=""),NOT(M8="Untraceable")),"???","")</f>
        <v>???</v>
      </c>
      <c r="E9" s="81"/>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5"/>
      <c r="H9" s="85"/>
      <c r="I9" s="69"/>
      <c r="J9" s="69"/>
      <c r="K9" s="74" t="str">
        <f t="shared" si="0"/>
        <v/>
      </c>
      <c r="L9" s="107"/>
      <c r="M9" s="81"/>
      <c r="N9" s="107"/>
      <c r="O9" s="107"/>
      <c r="P9" s="4"/>
      <c r="Q9" s="111"/>
      <c r="R9" s="107"/>
    </row>
    <row r="10" spans="1:18">
      <c r="A10" s="112" t="s">
        <v>3603</v>
      </c>
      <c r="B10" s="109" t="s">
        <v>3604</v>
      </c>
      <c r="C10" s="107"/>
      <c r="D10" s="81" t="s">
        <v>113</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2018-01-30_R-005_DR</v>
      </c>
      <c r="G10" s="85">
        <v>43157</v>
      </c>
      <c r="H10" s="85" t="s">
        <v>51</v>
      </c>
      <c r="I10" s="69"/>
      <c r="J10" s="69"/>
      <c r="K10" s="74" t="str">
        <f t="shared" si="0"/>
        <v/>
      </c>
      <c r="L10" s="107" t="str">
        <f>IF(AND(NOT(OR(H10="",H10="Ø")),NOT(OR(H11="",H11="Ø"))),"Needs to be Split","")</f>
        <v/>
      </c>
      <c r="M10" s="81" t="s">
        <v>2</v>
      </c>
      <c r="N10" s="107" t="s">
        <v>2</v>
      </c>
      <c r="O10" s="107" t="str">
        <f>IF(OR(N10="Untraceable",N10="Incomplete"),"Ignore",IF(N10="Completed","Waiting",IF(OR(N10="Waiting",N10="In Progress",N10="Review",N10="Other"),"HOLD","")))</f>
        <v>Ignore</v>
      </c>
      <c r="P10" s="4" t="s">
        <v>3594</v>
      </c>
      <c r="Q10" s="111" t="str">
        <f>IF(OR(N10="Untraceable",N10="Incomplete"),"No",IF(N10="Completed","In Progress",""))</f>
        <v>No</v>
      </c>
      <c r="R10" s="107"/>
    </row>
    <row r="11" spans="1:18">
      <c r="A11" s="107"/>
      <c r="B11" s="107"/>
      <c r="C11" s="107"/>
      <c r="D11" s="81"/>
      <c r="E11" s="81"/>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5"/>
      <c r="H11" s="85"/>
      <c r="I11" s="69"/>
      <c r="J11" s="69"/>
      <c r="K11" s="74" t="str">
        <f t="shared" si="0"/>
        <v/>
      </c>
      <c r="L11" s="107"/>
      <c r="M11" s="81" t="str">
        <f>IF(AND(NOT(OR(G11="",G11="Ø")),H11=""),"In Progress",IF(AND(NOT(OR(H11="Ø",H11="")),NOT(OR(G11="Ø",G11=""))),"Completed",IF(AND(NOT(A10=""),NOT(OR(D11="",D11="???")),G11=""),"Waiting",IF(D11="???","Waiting",""))))</f>
        <v/>
      </c>
      <c r="N11" s="107"/>
      <c r="O11" s="107"/>
      <c r="P11" s="4"/>
      <c r="Q11" s="111"/>
      <c r="R11" s="107"/>
    </row>
    <row r="12" spans="1:18">
      <c r="A12" s="112" t="s">
        <v>3605</v>
      </c>
      <c r="B12" s="109" t="s">
        <v>3606</v>
      </c>
      <c r="C12" s="107"/>
      <c r="D12" s="81" t="s">
        <v>187</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2018-01-30_R-006_MW</v>
      </c>
      <c r="G12" s="85">
        <v>43157</v>
      </c>
      <c r="H12" s="85" t="s">
        <v>51</v>
      </c>
      <c r="I12" s="69"/>
      <c r="J12" s="69"/>
      <c r="K12" s="74" t="str">
        <f t="shared" si="0"/>
        <v/>
      </c>
      <c r="L12" s="107" t="str">
        <f>IF(AND(NOT(OR(H12="",H12="Ø")),NOT(OR(H13="",H13="Ø"))),"Needs to be Split","")</f>
        <v/>
      </c>
      <c r="M12" s="81" t="s">
        <v>2</v>
      </c>
      <c r="N12" s="107" t="s">
        <v>2</v>
      </c>
      <c r="O12" s="107" t="str">
        <f>IF(OR(N12="Untraceable",N12="Incomplete"),"Ignore",IF(N12="Completed","Waiting",IF(OR(N12="Waiting",N12="In Progress",N12="Review",N12="Other"),"HOLD","")))</f>
        <v>Ignore</v>
      </c>
      <c r="P12" s="4"/>
      <c r="Q12" s="111" t="str">
        <f>IF(OR(N12="Untraceable",N12="Incomplete"),"No",IF(N12="Completed","In Progress",""))</f>
        <v>No</v>
      </c>
      <c r="R12" s="107"/>
    </row>
    <row r="13" spans="1:18">
      <c r="A13" s="107"/>
      <c r="B13" s="107"/>
      <c r="C13" s="107"/>
      <c r="D13" s="81"/>
      <c r="E13" s="81"/>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5"/>
      <c r="H13" s="85"/>
      <c r="I13" s="69"/>
      <c r="J13" s="69"/>
      <c r="K13" s="74" t="str">
        <f t="shared" si="0"/>
        <v/>
      </c>
      <c r="L13" s="107"/>
      <c r="M13" s="81" t="str">
        <f>IF(AND(NOT(OR(G13="",G13="Ø")),H13=""),"In Progress",IF(AND(NOT(OR(H13="Ø",H13="")),NOT(OR(G13="Ø",G13=""))),"Completed",IF(AND(NOT(A12=""),NOT(OR(D13="",D13="???")),G13=""),"Waiting",IF(D13="???","Waiting",""))))</f>
        <v/>
      </c>
      <c r="N13" s="107"/>
      <c r="O13" s="107"/>
      <c r="P13" s="4"/>
      <c r="Q13" s="111"/>
      <c r="R13" s="107"/>
    </row>
    <row r="14" spans="1:18">
      <c r="A14" s="112" t="s">
        <v>3607</v>
      </c>
      <c r="B14" s="109" t="s">
        <v>3608</v>
      </c>
      <c r="C14" s="107" t="s">
        <v>3137</v>
      </c>
      <c r="D14" s="81" t="s">
        <v>161</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2018-01-30_R-007_BD</v>
      </c>
      <c r="G14" s="85">
        <v>43157</v>
      </c>
      <c r="H14" s="85">
        <v>43158</v>
      </c>
      <c r="I14" s="69">
        <v>3</v>
      </c>
      <c r="J14" s="69">
        <v>33</v>
      </c>
      <c r="K14" s="74">
        <f t="shared" si="0"/>
        <v>11</v>
      </c>
      <c r="L14" s="107" t="str">
        <f>IF(AND(NOT(OR(H14="",H14="Ø")),NOT(OR(H15="",H15="Ø"))),"Needs to be Split","")</f>
        <v/>
      </c>
      <c r="M14" s="81" t="s">
        <v>0</v>
      </c>
      <c r="N14" s="107" t="s">
        <v>2</v>
      </c>
      <c r="O14" s="107" t="str">
        <f>IF(OR(N14="Untraceable",N14="Incomplete"),"Ignore",IF(N14="Completed","Waiting",IF(OR(N14="Waiting",N14="In Progress",N14="Review",N14="Other"),"HOLD","")))</f>
        <v>Ignore</v>
      </c>
      <c r="P14" s="4" t="s">
        <v>3609</v>
      </c>
      <c r="Q14" s="111" t="str">
        <f>IF(OR(N14="Untraceable",N14="Incomplete"),"No",IF(N14="Completed","In Progress",""))</f>
        <v>No</v>
      </c>
      <c r="R14" s="107"/>
    </row>
    <row r="15" spans="1:18">
      <c r="A15" s="107"/>
      <c r="B15" s="107"/>
      <c r="C15" s="107"/>
      <c r="D15" s="81" t="s">
        <v>27</v>
      </c>
      <c r="E15" s="81" t="s">
        <v>1731</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2018-01-30_R-007_GB</v>
      </c>
      <c r="G15" s="85">
        <v>43164</v>
      </c>
      <c r="H15" s="85" t="s">
        <v>51</v>
      </c>
      <c r="I15" s="69">
        <v>3</v>
      </c>
      <c r="J15" s="69"/>
      <c r="K15" s="74" t="str">
        <f t="shared" si="0"/>
        <v/>
      </c>
      <c r="L15" s="107"/>
      <c r="M15" s="81" t="s">
        <v>2</v>
      </c>
      <c r="N15" s="107"/>
      <c r="O15" s="107"/>
      <c r="P15" s="4" t="s">
        <v>3610</v>
      </c>
      <c r="Q15" s="111"/>
      <c r="R15" s="107"/>
    </row>
    <row r="16" spans="1:18">
      <c r="A16" s="112" t="s">
        <v>3611</v>
      </c>
      <c r="B16" s="109" t="s">
        <v>3612</v>
      </c>
      <c r="C16" s="107"/>
      <c r="D16" s="81" t="s">
        <v>32</v>
      </c>
      <c r="E16" s="81"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2018-01-30_R-008_AZ</v>
      </c>
      <c r="G16" s="85">
        <v>43158</v>
      </c>
      <c r="H16" s="85" t="s">
        <v>51</v>
      </c>
      <c r="I16" s="69"/>
      <c r="J16" s="69"/>
      <c r="K16" s="74" t="str">
        <f t="shared" si="0"/>
        <v/>
      </c>
      <c r="L16" s="107" t="str">
        <f>IF(AND(NOT(OR(H16="",H16="Ø")),NOT(OR(H17="",H17="Ø"))),"Needs to be Split","")</f>
        <v/>
      </c>
      <c r="M16" s="81" t="s">
        <v>2</v>
      </c>
      <c r="N16" s="107" t="s">
        <v>2</v>
      </c>
      <c r="O16" s="107" t="str">
        <f>IF(OR(N16="Untraceable",N16="Incomplete"),"Ignore",IF(N16="Completed","Waiting",IF(OR(N16="Waiting",N16="In Progress",N16="Review",N16="Other"),"HOLD","")))</f>
        <v>Ignore</v>
      </c>
      <c r="P16" s="4" t="s">
        <v>3613</v>
      </c>
      <c r="Q16" s="111" t="str">
        <f>IF(OR(N16="Untraceable",N16="Incomplete"),"No",IF(N16="Completed","In Progress",""))</f>
        <v>No</v>
      </c>
      <c r="R16" s="107"/>
    </row>
    <row r="17" spans="1:18">
      <c r="A17" s="107"/>
      <c r="B17" s="107"/>
      <c r="C17" s="107"/>
      <c r="D17" s="81"/>
      <c r="E17" s="81"/>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5"/>
      <c r="H17" s="85"/>
      <c r="I17" s="69"/>
      <c r="J17" s="69"/>
      <c r="K17" s="74" t="str">
        <f t="shared" si="0"/>
        <v/>
      </c>
      <c r="L17" s="107"/>
      <c r="M17" s="81" t="str">
        <f>IF(AND(NOT(OR(G17="",G17="Ø")),H17=""),"In Progress",IF(AND(NOT(OR(H17="Ø",H17="")),NOT(OR(G17="Ø",G17=""))),"Completed",IF(AND(NOT(A16=""),NOT(OR(D17="",D17="???")),G17=""),"Waiting",IF(D17="???","Waiting",""))))</f>
        <v/>
      </c>
      <c r="N17" s="107"/>
      <c r="O17" s="107"/>
      <c r="P17" s="4"/>
      <c r="Q17" s="111"/>
      <c r="R17" s="107"/>
    </row>
    <row r="18" spans="1:18">
      <c r="A18" s="112" t="s">
        <v>3614</v>
      </c>
      <c r="B18" s="109" t="s">
        <v>3615</v>
      </c>
      <c r="C18" s="107"/>
      <c r="D18" s="81" t="s">
        <v>32</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2018-01-30_R-009_AZ</v>
      </c>
      <c r="G18" s="85">
        <v>43158</v>
      </c>
      <c r="H18" s="85" t="s">
        <v>51</v>
      </c>
      <c r="I18" s="69"/>
      <c r="J18" s="69"/>
      <c r="K18" s="74" t="str">
        <f t="shared" si="0"/>
        <v/>
      </c>
      <c r="L18" s="107" t="str">
        <f>IF(AND(NOT(OR(H18="",H18="Ø")),NOT(OR(H19="",H19="Ø"))),"Needs to be Split","")</f>
        <v/>
      </c>
      <c r="M18" s="81" t="s">
        <v>2</v>
      </c>
      <c r="N18" s="107" t="s">
        <v>2</v>
      </c>
      <c r="O18" s="107" t="str">
        <f>IF(OR(N18="Untraceable",N18="Incomplete"),"Ignore",IF(N18="Completed","Waiting",IF(OR(N18="Waiting",N18="In Progress",N18="Review",N18="Other"),"HOLD","")))</f>
        <v>Ignore</v>
      </c>
      <c r="P18" s="4"/>
      <c r="Q18" s="111" t="str">
        <f>IF(OR(N18="Untraceable",N18="Incomplete"),"No",IF(N18="Completed","In Progress",""))</f>
        <v>No</v>
      </c>
      <c r="R18" s="107"/>
    </row>
    <row r="19" spans="1:18">
      <c r="A19" s="107"/>
      <c r="B19" s="107"/>
      <c r="C19" s="107"/>
      <c r="D19" s="81"/>
      <c r="E19" s="81"/>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5"/>
      <c r="H19" s="85"/>
      <c r="I19" s="69"/>
      <c r="J19" s="69"/>
      <c r="K19" s="74" t="str">
        <f t="shared" si="0"/>
        <v/>
      </c>
      <c r="L19" s="107"/>
      <c r="M19" s="81" t="str">
        <f>IF(AND(NOT(OR(G19="",G19="Ø")),H19=""),"In Progress",IF(AND(NOT(OR(H19="Ø",H19="")),NOT(OR(G19="Ø",G19=""))),"Completed",IF(AND(NOT(A18=""),NOT(OR(D19="",D19="???")),G19=""),"Waiting",IF(D19="???","Waiting",""))))</f>
        <v/>
      </c>
      <c r="N19" s="107"/>
      <c r="O19" s="107"/>
      <c r="P19" s="4"/>
      <c r="Q19" s="111"/>
      <c r="R19" s="107"/>
    </row>
    <row r="20" spans="1:18">
      <c r="A20" s="112" t="s">
        <v>3616</v>
      </c>
      <c r="B20" s="109" t="s">
        <v>3615</v>
      </c>
      <c r="C20" s="107"/>
      <c r="D20" s="81" t="s">
        <v>161</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2018-01-30_R-010_BD</v>
      </c>
      <c r="G20" s="85">
        <v>43158</v>
      </c>
      <c r="H20" s="85">
        <v>43158</v>
      </c>
      <c r="I20" s="69">
        <v>5</v>
      </c>
      <c r="J20" s="69">
        <v>91</v>
      </c>
      <c r="K20" s="74">
        <f t="shared" si="0"/>
        <v>18.2</v>
      </c>
      <c r="L20" s="106">
        <v>43178</v>
      </c>
      <c r="M20" s="81" t="str">
        <f>IF(AND(NOT(OR(G20="",G20="Ø")),H20=""),"In Progress",IF(AND(NOT(OR(H20="Ø",H20="")),NOT(OR(G20="Ø",G20=""))),"Completed",IF(AND(NOT(A20=""),NOT(OR(D20="",D20="???")),G20=""),"Waiting",IF(D20="???","Waiting",""))))</f>
        <v>Completed</v>
      </c>
      <c r="N20" s="107"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7" t="s">
        <v>0</v>
      </c>
      <c r="P20" s="4" t="s">
        <v>3617</v>
      </c>
      <c r="Q20" s="111" t="s">
        <v>25</v>
      </c>
      <c r="R20" s="107" t="s">
        <v>3618</v>
      </c>
    </row>
    <row r="21" spans="1:18">
      <c r="A21" s="107"/>
      <c r="B21" s="107"/>
      <c r="C21" s="107"/>
      <c r="D21" s="81" t="s">
        <v>113</v>
      </c>
      <c r="E21" s="81" t="s">
        <v>1731</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2018-01-30_R-010_DR</v>
      </c>
      <c r="G21" s="85">
        <v>43174</v>
      </c>
      <c r="H21" s="85">
        <v>43175</v>
      </c>
      <c r="I21" s="69"/>
      <c r="J21" s="69"/>
      <c r="K21" s="74" t="str">
        <f t="shared" si="0"/>
        <v/>
      </c>
      <c r="L21" s="107"/>
      <c r="M21" s="81" t="str">
        <f>IF(AND(NOT(OR(G21="",G21="Ø")),H21=""),"In Progress",IF(AND(NOT(OR(H21="Ø",H21="")),NOT(OR(G21="Ø",G21=""))),"Completed",IF(AND(NOT(A20=""),NOT(OR(D21="",D21="???")),G21=""),"Waiting",IF(D21="???","Waiting",""))))</f>
        <v>Completed</v>
      </c>
      <c r="N21" s="107"/>
      <c r="O21" s="107"/>
      <c r="P21" s="4"/>
      <c r="Q21" s="111"/>
      <c r="R21" s="107"/>
    </row>
    <row r="22" spans="1:18">
      <c r="A22" s="112" t="s">
        <v>3619</v>
      </c>
      <c r="B22" s="109" t="s">
        <v>3620</v>
      </c>
      <c r="C22" s="107" t="s">
        <v>3137</v>
      </c>
      <c r="D22" s="81" t="s">
        <v>161</v>
      </c>
      <c r="E22" s="81"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2018-01-30_R-011_BD</v>
      </c>
      <c r="G22" s="85">
        <v>43159</v>
      </c>
      <c r="H22" s="85"/>
      <c r="I22" s="69"/>
      <c r="J22" s="69"/>
      <c r="K22" s="74" t="str">
        <f t="shared" si="0"/>
        <v/>
      </c>
      <c r="L22" s="107" t="str">
        <f>IF(AND(NOT(OR(H22="",H22="Ø")),NOT(OR(H23="",H23="Ø"))),"Needs to be Split","")</f>
        <v/>
      </c>
      <c r="M22" s="81" t="s">
        <v>2</v>
      </c>
      <c r="N22" s="107" t="s">
        <v>2</v>
      </c>
      <c r="O22" s="107" t="str">
        <f>IF(OR(N22="Untraceable",N22="Incomplete"),"Ignore",IF(N22="Completed","Waiting",IF(OR(N22="Waiting",N22="In Progress",N22="Review",N22="Other"),"HOLD","")))</f>
        <v>Ignore</v>
      </c>
      <c r="P22" s="4"/>
      <c r="Q22" s="111" t="str">
        <f>IF(OR(N22="Untraceable",N22="Incomplete"),"No",IF(N22="Completed","In Progress",""))</f>
        <v>No</v>
      </c>
      <c r="R22" s="107"/>
    </row>
    <row r="23" spans="1:18">
      <c r="A23" s="107"/>
      <c r="B23" s="107"/>
      <c r="C23" s="107"/>
      <c r="D23" s="81" t="str">
        <f>IF(AND(NOT(A22=""),NOT(B22=""),NOT(M22="Untraceable")),"???","")</f>
        <v>???</v>
      </c>
      <c r="E23" s="81"/>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5"/>
      <c r="H23" s="85"/>
      <c r="I23" s="69"/>
      <c r="J23" s="69"/>
      <c r="K23" s="74" t="str">
        <f t="shared" si="0"/>
        <v/>
      </c>
      <c r="L23" s="107"/>
      <c r="M23" s="81"/>
      <c r="N23" s="107"/>
      <c r="O23" s="107"/>
      <c r="P23" s="4"/>
      <c r="Q23" s="111"/>
      <c r="R23" s="107"/>
    </row>
    <row r="24" spans="1:18">
      <c r="A24" s="112" t="s">
        <v>3621</v>
      </c>
      <c r="B24" s="109" t="s">
        <v>3622</v>
      </c>
      <c r="C24" s="107" t="s">
        <v>2065</v>
      </c>
      <c r="D24" s="81" t="s">
        <v>161</v>
      </c>
      <c r="E24" s="81"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2018-01-30_R-012_BD</v>
      </c>
      <c r="G24" s="85">
        <v>43159</v>
      </c>
      <c r="H24" s="85" t="s">
        <v>51</v>
      </c>
      <c r="I24" s="69"/>
      <c r="J24" s="69"/>
      <c r="K24" s="74" t="str">
        <f t="shared" si="0"/>
        <v/>
      </c>
      <c r="L24" s="107" t="str">
        <f>IF(AND(NOT(OR(H24="",H24="Ø")),NOT(OR(H25="",H25="Ø"))),"Needs to be Split","")</f>
        <v/>
      </c>
      <c r="M24" s="81" t="s">
        <v>1</v>
      </c>
      <c r="N24" s="107"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07" t="str">
        <f>IF(OR(N24="Untraceable",N24="Incomplete"),"Ignore",IF(N24="Completed","Waiting",IF(OR(N24="Waiting",N24="In Progress",N24="Review",N24="Other"),"HOLD","")))</f>
        <v>Ignore</v>
      </c>
      <c r="P24" s="4" t="s">
        <v>3623</v>
      </c>
      <c r="Q24" s="111" t="str">
        <f>IF(OR(N24="Untraceable",N24="Incomplete"),"No",IF(N24="Completed","In Progress",""))</f>
        <v>No</v>
      </c>
      <c r="R24" s="107"/>
    </row>
    <row r="25" spans="1:18">
      <c r="A25" s="107"/>
      <c r="B25" s="107"/>
      <c r="C25" s="107"/>
      <c r="D25" s="81" t="str">
        <f>IF(AND(NOT(A24=""),NOT(B24=""),NOT(M24="Untraceable")),"???","")</f>
        <v/>
      </c>
      <c r="E25" s="81"/>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5"/>
      <c r="H25" s="85"/>
      <c r="I25" s="69"/>
      <c r="J25" s="69"/>
      <c r="K25" s="74" t="str">
        <f t="shared" si="0"/>
        <v/>
      </c>
      <c r="L25" s="107"/>
      <c r="M25" s="81" t="str">
        <f>IF(AND(NOT(OR(G25="",G25="Ø")),H25=""),"In Progress",IF(AND(NOT(OR(H25="Ø",H25="")),NOT(OR(G25="Ø",G25=""))),"Completed",IF(AND(NOT(A24=""),NOT(OR(D25="",D25="???")),G25=""),"Waiting",IF(D25="???","Waiting",""))))</f>
        <v/>
      </c>
      <c r="N25" s="107"/>
      <c r="O25" s="107"/>
      <c r="P25" s="4"/>
      <c r="Q25" s="111"/>
      <c r="R25" s="107"/>
    </row>
    <row r="26" spans="1:18">
      <c r="A26" s="112" t="s">
        <v>3624</v>
      </c>
      <c r="B26" s="109" t="s">
        <v>3625</v>
      </c>
      <c r="C26" s="107" t="s">
        <v>1052</v>
      </c>
      <c r="D26" s="81" t="s">
        <v>161</v>
      </c>
      <c r="E26" s="81"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2018-01-30_R-013_BD</v>
      </c>
      <c r="G26" s="85">
        <v>43159</v>
      </c>
      <c r="H26" s="85" t="s">
        <v>51</v>
      </c>
      <c r="I26" s="69"/>
      <c r="J26" s="69"/>
      <c r="K26" s="74" t="str">
        <f t="shared" si="0"/>
        <v/>
      </c>
      <c r="L26" s="107" t="str">
        <f>IF(AND(NOT(OR(H26="",H26="Ø")),NOT(OR(H27="",H27="Ø"))),"Needs to be Split","")</f>
        <v/>
      </c>
      <c r="M26" s="81" t="s">
        <v>2</v>
      </c>
      <c r="N26" s="107" t="s">
        <v>2</v>
      </c>
      <c r="O26" s="107" t="str">
        <f>IF(OR(N26="Untraceable",N26="Incomplete"),"Ignore",IF(N26="Completed","Waiting",IF(OR(N26="Waiting",N26="In Progress",N26="Review",N26="Other"),"HOLD","")))</f>
        <v>Ignore</v>
      </c>
      <c r="P26" s="4"/>
      <c r="Q26" s="111" t="str">
        <f>IF(OR(N26="Untraceable",N26="Incomplete"),"No",IF(N26="Completed","In Progress",""))</f>
        <v>No</v>
      </c>
      <c r="R26" s="107"/>
    </row>
    <row r="27" spans="1:18">
      <c r="A27" s="107"/>
      <c r="B27" s="107"/>
      <c r="C27" s="107"/>
      <c r="D27" s="81"/>
      <c r="E27" s="81"/>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5"/>
      <c r="H27" s="85"/>
      <c r="I27" s="69"/>
      <c r="J27" s="69"/>
      <c r="K27" s="74" t="str">
        <f t="shared" si="0"/>
        <v/>
      </c>
      <c r="L27" s="107"/>
      <c r="M27" s="81" t="str">
        <f>IF(AND(NOT(OR(G27="",G27="Ø")),H27=""),"In Progress",IF(AND(NOT(OR(H27="Ø",H27="")),NOT(OR(G27="Ø",G27=""))),"Completed",IF(AND(NOT(A26=""),NOT(OR(D27="",D27="???")),G27=""),"Waiting",IF(D27="???","Waiting",""))))</f>
        <v/>
      </c>
      <c r="N27" s="107"/>
      <c r="O27" s="107"/>
      <c r="P27" s="4"/>
      <c r="Q27" s="111"/>
      <c r="R27" s="107"/>
    </row>
    <row r="28" spans="1:18">
      <c r="A28" s="112" t="s">
        <v>3626</v>
      </c>
      <c r="B28" s="109" t="s">
        <v>3627</v>
      </c>
      <c r="C28" s="107"/>
      <c r="D28" s="81" t="s">
        <v>2404</v>
      </c>
      <c r="E28" s="81"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2018-01-30_R-014_MH</v>
      </c>
      <c r="G28" s="85">
        <v>43159</v>
      </c>
      <c r="H28" s="85">
        <v>43161</v>
      </c>
      <c r="I28" s="69">
        <v>5</v>
      </c>
      <c r="J28" s="69">
        <v>68</v>
      </c>
      <c r="K28" s="74">
        <f t="shared" si="0"/>
        <v>13.6</v>
      </c>
      <c r="L28" s="106">
        <v>43178</v>
      </c>
      <c r="M28" s="81" t="str">
        <f>IF(AND(NOT(OR(G28="",G28="Ø")),H28=""),"In Progress",IF(AND(NOT(OR(H28="Ø",H28="")),NOT(OR(G28="Ø",G28=""))),"Completed",IF(AND(NOT(A28=""),NOT(OR(D28="",D28="???")),G28=""),"Waiting",IF(D28="???","Waiting",""))))</f>
        <v>Completed</v>
      </c>
      <c r="N28" s="107"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7" t="s">
        <v>0</v>
      </c>
      <c r="P28" s="4" t="s">
        <v>3628</v>
      </c>
      <c r="Q28" s="111" t="s">
        <v>25</v>
      </c>
      <c r="R28" s="107" t="s">
        <v>3629</v>
      </c>
    </row>
    <row r="29" spans="1:18">
      <c r="A29" s="107"/>
      <c r="B29" s="107"/>
      <c r="C29" s="107"/>
      <c r="D29" s="81" t="s">
        <v>161</v>
      </c>
      <c r="E29" s="81" t="s">
        <v>1731</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2018-01-30_R-014_BD</v>
      </c>
      <c r="G29" s="85">
        <v>43164</v>
      </c>
      <c r="H29" s="85">
        <v>43164</v>
      </c>
      <c r="I29" s="69">
        <v>2.5</v>
      </c>
      <c r="J29" s="69">
        <v>67</v>
      </c>
      <c r="K29" s="74">
        <f t="shared" si="0"/>
        <v>26.8</v>
      </c>
      <c r="L29" s="107"/>
      <c r="M29" s="81" t="str">
        <f>IF(AND(NOT(OR(G29="",G29="Ø")),H29=""),"In Progress",IF(AND(NOT(OR(H29="Ø",H29="")),NOT(OR(G29="Ø",G29=""))),"Completed",IF(AND(NOT(A28=""),NOT(OR(D29="",D29="???")),G29=""),"Waiting",IF(D29="???","Waiting",""))))</f>
        <v>Completed</v>
      </c>
      <c r="N29" s="107"/>
      <c r="O29" s="107"/>
      <c r="P29" s="4"/>
      <c r="Q29" s="111"/>
      <c r="R29" s="107"/>
    </row>
    <row r="30" spans="1:18">
      <c r="A30" s="112" t="s">
        <v>3630</v>
      </c>
      <c r="B30" s="109" t="s">
        <v>3631</v>
      </c>
      <c r="C30" s="107" t="s">
        <v>3632</v>
      </c>
      <c r="D30" s="81" t="s">
        <v>161</v>
      </c>
      <c r="E30" s="81"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2018-01-30_R-015_BD</v>
      </c>
      <c r="G30" s="85">
        <v>43160</v>
      </c>
      <c r="H30" s="85" t="s">
        <v>51</v>
      </c>
      <c r="I30" s="69"/>
      <c r="J30" s="69"/>
      <c r="K30" s="74" t="str">
        <f t="shared" si="0"/>
        <v/>
      </c>
      <c r="L30" s="107" t="s">
        <v>51</v>
      </c>
      <c r="M30" s="81" t="s">
        <v>1</v>
      </c>
      <c r="N30" s="107" t="s">
        <v>1</v>
      </c>
      <c r="O30" s="107" t="str">
        <f>IF(OR(N30="Untraceable",N30="Incomplete"),"Ignore",IF(N30="Completed","Waiting",IF(OR(N30="Waiting",N30="In Progress",N30="Review",N30="Other"),"HOLD","")))</f>
        <v>Ignore</v>
      </c>
      <c r="P30" s="4"/>
      <c r="Q30" s="111" t="str">
        <f>IF(OR(N30="Untraceable",N30="Incomplete"),"No",IF(N30="Completed","In Progress",""))</f>
        <v>No</v>
      </c>
      <c r="R30" s="107"/>
    </row>
    <row r="31" spans="1:18">
      <c r="A31" s="107"/>
      <c r="B31" s="107"/>
      <c r="C31" s="107"/>
      <c r="D31" s="81" t="s">
        <v>27</v>
      </c>
      <c r="E31" s="81" t="s">
        <v>1731</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2018-01-30_R-015_GB</v>
      </c>
      <c r="G31" s="85">
        <v>43164</v>
      </c>
      <c r="H31" s="85" t="s">
        <v>51</v>
      </c>
      <c r="I31" s="69">
        <v>0.25</v>
      </c>
      <c r="J31" s="69"/>
      <c r="K31" s="74" t="str">
        <f t="shared" si="0"/>
        <v/>
      </c>
      <c r="L31" s="107"/>
      <c r="M31" s="81" t="s">
        <v>1</v>
      </c>
      <c r="N31" s="107"/>
      <c r="O31" s="107"/>
      <c r="P31" s="4"/>
      <c r="Q31" s="111"/>
      <c r="R31" s="107"/>
    </row>
    <row r="32" spans="1:18">
      <c r="A32" s="112" t="s">
        <v>3633</v>
      </c>
      <c r="B32" s="109" t="s">
        <v>3634</v>
      </c>
      <c r="C32" s="107"/>
      <c r="D32" s="81" t="s">
        <v>161</v>
      </c>
      <c r="E32" s="81"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2018-01-30_R-016_BD</v>
      </c>
      <c r="G32" s="85">
        <v>43160</v>
      </c>
      <c r="H32" s="85" t="s">
        <v>51</v>
      </c>
      <c r="I32" s="69"/>
      <c r="J32" s="69"/>
      <c r="K32" s="74" t="str">
        <f t="shared" si="0"/>
        <v/>
      </c>
      <c r="L32" s="107" t="str">
        <f>IF(AND(NOT(OR(H32="",H32="Ø")),NOT(OR(H33="",H33="Ø"))),"Needs to be Split","")</f>
        <v/>
      </c>
      <c r="M32" s="81" t="s">
        <v>2</v>
      </c>
      <c r="N32" s="107" t="s">
        <v>2</v>
      </c>
      <c r="O32" s="107" t="str">
        <f>IF(OR(N32="Untraceable",N32="Incomplete"),"Ignore",IF(N32="Completed","Waiting",IF(OR(N32="Waiting",N32="In Progress",N32="Review",N32="Other"),"HOLD","")))</f>
        <v>Ignore</v>
      </c>
      <c r="P32" s="4" t="s">
        <v>3635</v>
      </c>
      <c r="Q32" s="111" t="str">
        <f>IF(OR(N32="Untraceable",N32="Incomplete"),"No",IF(N32="Completed","In Progress",""))</f>
        <v>No</v>
      </c>
      <c r="R32" s="107"/>
    </row>
    <row r="33" spans="1:18">
      <c r="A33" s="107"/>
      <c r="B33" s="107"/>
      <c r="C33" s="107"/>
      <c r="D33" s="81"/>
      <c r="E33" s="81"/>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5"/>
      <c r="H33" s="85"/>
      <c r="I33" s="69"/>
      <c r="J33" s="69"/>
      <c r="K33" s="74" t="str">
        <f t="shared" si="0"/>
        <v/>
      </c>
      <c r="L33" s="107"/>
      <c r="M33" s="81" t="str">
        <f>IF(AND(NOT(OR(G33="",G33="Ø")),H33=""),"In Progress",IF(AND(NOT(OR(H33="Ø",H33="")),NOT(OR(G33="Ø",G33=""))),"Completed",IF(AND(NOT(A32=""),NOT(OR(D33="",D33="???")),G33=""),"Waiting",IF(D33="???","Waiting",""))))</f>
        <v/>
      </c>
      <c r="N33" s="107"/>
      <c r="O33" s="107"/>
      <c r="P33" s="4"/>
      <c r="Q33" s="111"/>
      <c r="R33" s="107"/>
    </row>
    <row r="34" spans="1:18">
      <c r="A34" s="112" t="s">
        <v>3636</v>
      </c>
      <c r="B34" s="109" t="s">
        <v>3637</v>
      </c>
      <c r="C34" s="107"/>
      <c r="D34" s="81" t="s">
        <v>161</v>
      </c>
      <c r="E34" s="81"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2018-01-30_R-017_BD</v>
      </c>
      <c r="G34" s="85">
        <v>43160</v>
      </c>
      <c r="H34" s="85">
        <v>43160</v>
      </c>
      <c r="I34" s="69"/>
      <c r="J34" s="69"/>
      <c r="K34" s="74" t="str">
        <f t="shared" ref="K34:K65" si="1">IF(AND(NOT(I34=""),NOT(J34=""),NOT(H34="")),J34/I34,"")</f>
        <v/>
      </c>
      <c r="L34" s="107" t="str">
        <f>IF(AND(NOT(OR(H34="",H34="Ø")),NOT(OR(H35="",H35="Ø"))),"Needs to be Split","")</f>
        <v/>
      </c>
      <c r="M34" s="81" t="str">
        <f>IF(AND(NOT(OR(G34="",G34="Ø")),H34=""),"In Progress",IF(AND(NOT(OR(H34="Ø",H34="")),NOT(OR(G34="Ø",G34=""))),"Completed",IF(AND(NOT(A34=""),NOT(OR(D34="",D34="???")),G34=""),"Waiting",IF(D34="???","Waiting",""))))</f>
        <v>Completed</v>
      </c>
      <c r="N34" s="107" t="s">
        <v>2</v>
      </c>
      <c r="O34" s="107" t="str">
        <f>IF(OR(N34="Untraceable",N34="Incomplete"),"Ignore",IF(N34="Completed","Waiting",IF(OR(N34="Waiting",N34="In Progress",N34="Review",N34="Other"),"HOLD","")))</f>
        <v>Ignore</v>
      </c>
      <c r="P34" s="4" t="s">
        <v>3638</v>
      </c>
      <c r="Q34" s="111" t="str">
        <f>IF(OR(N34="Untraceable",N34="Incomplete"),"No",IF(N34="Completed","In Progress",""))</f>
        <v>No</v>
      </c>
      <c r="R34" s="107"/>
    </row>
    <row r="35" spans="1:18">
      <c r="A35" s="107"/>
      <c r="B35" s="107"/>
      <c r="C35" s="107"/>
      <c r="D35" s="81" t="s">
        <v>27</v>
      </c>
      <c r="E35" s="81" t="s">
        <v>1731</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2018-01-30_R-017_GB</v>
      </c>
      <c r="G35" s="85">
        <v>43164</v>
      </c>
      <c r="H35" s="85" t="s">
        <v>51</v>
      </c>
      <c r="I35" s="69"/>
      <c r="J35" s="69"/>
      <c r="K35" s="74" t="str">
        <f t="shared" si="1"/>
        <v/>
      </c>
      <c r="L35" s="107"/>
      <c r="M35" s="81" t="s">
        <v>2</v>
      </c>
      <c r="N35" s="107"/>
      <c r="O35" s="107"/>
      <c r="P35" s="4" t="s">
        <v>3639</v>
      </c>
      <c r="Q35" s="111"/>
      <c r="R35" s="107"/>
    </row>
    <row r="36" spans="1:18">
      <c r="A36" s="112" t="s">
        <v>3640</v>
      </c>
      <c r="B36" s="109" t="s">
        <v>3641</v>
      </c>
      <c r="C36" s="107" t="s">
        <v>3642</v>
      </c>
      <c r="D36" s="81" t="s">
        <v>161</v>
      </c>
      <c r="E36" s="81"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2018-01-30_R-018_BD</v>
      </c>
      <c r="G36" s="85">
        <v>43160</v>
      </c>
      <c r="H36" s="85">
        <v>43161</v>
      </c>
      <c r="I36" s="69"/>
      <c r="J36" s="69"/>
      <c r="K36" s="74" t="str">
        <f t="shared" si="1"/>
        <v/>
      </c>
      <c r="L36" s="106">
        <v>43179</v>
      </c>
      <c r="M36" s="81" t="s">
        <v>0</v>
      </c>
      <c r="N36" s="107"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07" t="s">
        <v>0</v>
      </c>
      <c r="P36" s="4"/>
      <c r="Q36" s="111" t="s">
        <v>25</v>
      </c>
      <c r="R36" s="107" t="s">
        <v>3643</v>
      </c>
    </row>
    <row r="37" spans="1:18">
      <c r="A37" s="107"/>
      <c r="B37" s="107"/>
      <c r="C37" s="107"/>
      <c r="D37" s="81" t="s">
        <v>27</v>
      </c>
      <c r="E37" s="81" t="s">
        <v>1731</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2018-01-30_R-018_GB</v>
      </c>
      <c r="G37" s="85">
        <v>43164</v>
      </c>
      <c r="H37" s="85">
        <v>43179</v>
      </c>
      <c r="I37" s="69"/>
      <c r="J37" s="69"/>
      <c r="K37" s="74" t="str">
        <f t="shared" si="1"/>
        <v/>
      </c>
      <c r="L37" s="107"/>
      <c r="M37" s="81" t="str">
        <f>IF(AND(NOT(OR(G37="",G37="Ø")),H37=""),"In Progress",IF(AND(NOT(OR(H37="Ø",H37="")),NOT(OR(G37="Ø",G37=""))),"Completed",IF(AND(NOT(A36=""),NOT(OR(D37="",D37="???")),G37=""),"Waiting",IF(D37="???","Waiting",""))))</f>
        <v>Completed</v>
      </c>
      <c r="N37" s="107"/>
      <c r="O37" s="107"/>
      <c r="P37" s="4"/>
      <c r="Q37" s="111"/>
      <c r="R37" s="107"/>
    </row>
    <row r="38" spans="1:18">
      <c r="A38" s="112" t="s">
        <v>3644</v>
      </c>
      <c r="B38" s="109" t="s">
        <v>3645</v>
      </c>
      <c r="C38" s="107"/>
      <c r="D38" s="81" t="s">
        <v>187</v>
      </c>
      <c r="E38" s="81"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2018-01-30_R-019_MW</v>
      </c>
      <c r="G38" s="85">
        <v>43160</v>
      </c>
      <c r="H38" s="85" t="s">
        <v>51</v>
      </c>
      <c r="I38" s="69"/>
      <c r="J38" s="69"/>
      <c r="K38" s="74" t="str">
        <f t="shared" si="1"/>
        <v/>
      </c>
      <c r="L38" s="107" t="str">
        <f>IF(AND(NOT(OR(H38="",H38="Ø")),NOT(OR(H39="",H39="Ø"))),"Needs to be Split","")</f>
        <v/>
      </c>
      <c r="M38" s="81" t="s">
        <v>2</v>
      </c>
      <c r="N38" s="107" t="s">
        <v>2</v>
      </c>
      <c r="O38" s="107" t="str">
        <f>IF(OR(N38="Untraceable",N38="Incomplete"),"Ignore",IF(N38="Completed","Waiting",IF(OR(N38="Waiting",N38="In Progress",N38="Review",N38="Other"),"HOLD","")))</f>
        <v>Ignore</v>
      </c>
      <c r="P38" s="4" t="s">
        <v>3646</v>
      </c>
      <c r="Q38" s="111" t="str">
        <f>IF(OR(N38="Untraceable",N38="Incomplete"),"No",IF(N38="Completed","In Progress",""))</f>
        <v>No</v>
      </c>
      <c r="R38" s="107"/>
    </row>
    <row r="39" spans="1:18">
      <c r="A39" s="107"/>
      <c r="B39" s="107"/>
      <c r="C39" s="107"/>
      <c r="D39" s="81"/>
      <c r="E39" s="81"/>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5"/>
      <c r="H39" s="85"/>
      <c r="I39" s="69"/>
      <c r="J39" s="69"/>
      <c r="K39" s="74" t="str">
        <f t="shared" si="1"/>
        <v/>
      </c>
      <c r="L39" s="107"/>
      <c r="M39" s="81" t="str">
        <f>IF(AND(NOT(OR(G39="",G39="Ø")),H39=""),"In Progress",IF(AND(NOT(OR(H39="Ø",H39="")),NOT(OR(G39="Ø",G39=""))),"Completed",IF(AND(NOT(A38=""),NOT(OR(D39="",D39="???")),G39=""),"Waiting",IF(D39="???","Waiting",""))))</f>
        <v/>
      </c>
      <c r="N39" s="107"/>
      <c r="O39" s="107"/>
      <c r="P39" s="4"/>
      <c r="Q39" s="111"/>
      <c r="R39" s="107"/>
    </row>
    <row r="40" spans="1:18">
      <c r="A40" s="112" t="s">
        <v>3647</v>
      </c>
      <c r="B40" s="109" t="s">
        <v>3648</v>
      </c>
      <c r="C40" s="107"/>
      <c r="D40" s="81" t="s">
        <v>187</v>
      </c>
      <c r="E40" s="81"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2018-01-30_R-020_MW</v>
      </c>
      <c r="G40" s="85">
        <v>43172</v>
      </c>
      <c r="H40" s="85" t="s">
        <v>51</v>
      </c>
      <c r="I40" s="69"/>
      <c r="J40" s="69"/>
      <c r="K40" s="74" t="str">
        <f t="shared" si="1"/>
        <v/>
      </c>
      <c r="L40" s="107" t="str">
        <f>IF(AND(NOT(OR(H40="",H40="Ø")),NOT(OR(H41="",H41="Ø"))),"Needs to be Split","")</f>
        <v/>
      </c>
      <c r="M40" s="81" t="s">
        <v>2</v>
      </c>
      <c r="N40" s="107" t="s">
        <v>2</v>
      </c>
      <c r="O40" s="107" t="str">
        <f>IF(OR(N40="Untraceable",N40="Incomplete"),"Ignore",IF(N40="Completed","Waiting",IF(OR(N40="Waiting",N40="In Progress",N40="Review",N40="Other"),"HOLD","")))</f>
        <v>Ignore</v>
      </c>
      <c r="P40" s="4" t="s">
        <v>3649</v>
      </c>
      <c r="Q40" s="111" t="str">
        <f>IF(OR(N40="Untraceable",N40="Incomplete"),"No",IF(N40="Completed","In Progress",""))</f>
        <v>No</v>
      </c>
      <c r="R40" s="107"/>
    </row>
    <row r="41" spans="1:18">
      <c r="A41" s="107"/>
      <c r="B41" s="107"/>
      <c r="C41" s="107"/>
      <c r="D41" s="81"/>
      <c r="E41" s="81"/>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5"/>
      <c r="H41" s="85"/>
      <c r="I41" s="69"/>
      <c r="J41" s="69"/>
      <c r="K41" s="74" t="str">
        <f t="shared" si="1"/>
        <v/>
      </c>
      <c r="L41" s="107"/>
      <c r="M41" s="81" t="str">
        <f>IF(AND(NOT(OR(G41="",G41="Ø")),H41=""),"In Progress",IF(AND(NOT(OR(H41="Ø",H41="")),NOT(OR(G41="Ø",G41=""))),"Completed",IF(AND(NOT(A40=""),NOT(OR(D41="",D41="???")),G41=""),"Waiting",IF(D41="???","Waiting",""))))</f>
        <v/>
      </c>
      <c r="N41" s="107"/>
      <c r="O41" s="107"/>
      <c r="P41" s="4"/>
      <c r="Q41" s="111"/>
      <c r="R41" s="107"/>
    </row>
    <row r="42" spans="1:18">
      <c r="A42" s="112" t="s">
        <v>3650</v>
      </c>
      <c r="B42" s="109" t="s">
        <v>3651</v>
      </c>
      <c r="C42" s="107"/>
      <c r="D42" s="81" t="s">
        <v>187</v>
      </c>
      <c r="E42" s="81"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2018-01-30_R-021_MW</v>
      </c>
      <c r="G42" s="85">
        <v>43160</v>
      </c>
      <c r="H42" s="85" t="s">
        <v>51</v>
      </c>
      <c r="I42" s="69"/>
      <c r="J42" s="69"/>
      <c r="K42" s="74" t="str">
        <f t="shared" si="1"/>
        <v/>
      </c>
      <c r="L42" s="107" t="str">
        <f>IF(AND(NOT(OR(H42="",H42="Ø")),NOT(OR(H43="",H43="Ø"))),"Needs to be Split","")</f>
        <v/>
      </c>
      <c r="M42" s="81" t="s">
        <v>2</v>
      </c>
      <c r="N42" s="107" t="s">
        <v>2</v>
      </c>
      <c r="O42" s="107" t="str">
        <f>IF(OR(N42="Untraceable",N42="Incomplete"),"Ignore",IF(N42="Completed","Waiting",IF(OR(N42="Waiting",N42="In Progress",N42="Review",N42="Other"),"HOLD","")))</f>
        <v>Ignore</v>
      </c>
      <c r="P42" s="4" t="s">
        <v>3639</v>
      </c>
      <c r="Q42" s="111" t="str">
        <f>IF(OR(N42="Untraceable",N42="Incomplete"),"No",IF(N42="Completed","In Progress",""))</f>
        <v>No</v>
      </c>
      <c r="R42" s="107"/>
    </row>
    <row r="43" spans="1:18">
      <c r="A43" s="107"/>
      <c r="B43" s="107"/>
      <c r="C43" s="107"/>
      <c r="D43" s="81"/>
      <c r="E43" s="81"/>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5"/>
      <c r="H43" s="85"/>
      <c r="I43" s="69"/>
      <c r="J43" s="69"/>
      <c r="K43" s="74" t="str">
        <f t="shared" si="1"/>
        <v/>
      </c>
      <c r="L43" s="107"/>
      <c r="M43" s="81" t="str">
        <f>IF(AND(NOT(OR(G43="",G43="Ø")),H43=""),"In Progress",IF(AND(NOT(OR(H43="Ø",H43="")),NOT(OR(G43="Ø",G43=""))),"Completed",IF(AND(NOT(A42=""),NOT(OR(D43="",D43="???")),G43=""),"Waiting",IF(D43="???","Waiting",""))))</f>
        <v/>
      </c>
      <c r="N43" s="107"/>
      <c r="O43" s="107"/>
      <c r="P43" s="4"/>
      <c r="Q43" s="111"/>
      <c r="R43" s="107"/>
    </row>
    <row r="44" spans="1:18">
      <c r="A44" s="112" t="s">
        <v>3652</v>
      </c>
      <c r="B44" s="109" t="s">
        <v>3653</v>
      </c>
      <c r="C44" s="107" t="s">
        <v>3642</v>
      </c>
      <c r="D44" s="81" t="s">
        <v>161</v>
      </c>
      <c r="E44" s="81"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2018-01-30_R-022_BD</v>
      </c>
      <c r="G44" s="85">
        <v>43161</v>
      </c>
      <c r="H44" s="85">
        <v>43161</v>
      </c>
      <c r="I44" s="69"/>
      <c r="J44" s="69"/>
      <c r="K44" s="74" t="str">
        <f t="shared" si="1"/>
        <v/>
      </c>
      <c r="L44" s="106">
        <v>43178</v>
      </c>
      <c r="M44" s="81" t="s">
        <v>0</v>
      </c>
      <c r="N44" s="107"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07" t="s">
        <v>0</v>
      </c>
      <c r="P44" s="4"/>
      <c r="Q44" s="111" t="s">
        <v>25</v>
      </c>
      <c r="R44" s="107" t="s">
        <v>3654</v>
      </c>
    </row>
    <row r="45" spans="1:18">
      <c r="A45" s="107"/>
      <c r="B45" s="107"/>
      <c r="C45" s="107"/>
      <c r="D45" s="81" t="s">
        <v>3059</v>
      </c>
      <c r="E45" s="81" t="s">
        <v>1731</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2018-01-30_R-022_RA</v>
      </c>
      <c r="G45" s="85">
        <v>43164</v>
      </c>
      <c r="H45" s="85">
        <v>43167</v>
      </c>
      <c r="I45" s="69"/>
      <c r="J45" s="69"/>
      <c r="K45" s="74" t="str">
        <f t="shared" si="1"/>
        <v/>
      </c>
      <c r="L45" s="107"/>
      <c r="M45" s="81" t="s">
        <v>0</v>
      </c>
      <c r="N45" s="107"/>
      <c r="O45" s="107"/>
      <c r="P45" s="4"/>
      <c r="Q45" s="111"/>
      <c r="R45" s="107"/>
    </row>
    <row r="46" spans="1:18">
      <c r="A46" s="112" t="s">
        <v>3655</v>
      </c>
      <c r="B46" s="109" t="s">
        <v>3656</v>
      </c>
      <c r="C46" s="107"/>
      <c r="D46" s="81" t="s">
        <v>161</v>
      </c>
      <c r="E46" s="81"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2018-01-30_R-023_BD</v>
      </c>
      <c r="G46" s="85">
        <v>43161</v>
      </c>
      <c r="H46" s="85" t="s">
        <v>51</v>
      </c>
      <c r="I46" s="69"/>
      <c r="J46" s="69"/>
      <c r="K46" s="74" t="str">
        <f t="shared" si="1"/>
        <v/>
      </c>
      <c r="L46" s="107" t="str">
        <f>IF(AND(NOT(OR(H46="",H46="Ø")),NOT(OR(H47="",H47="Ø"))),"Needs to be Split","")</f>
        <v/>
      </c>
      <c r="M46" s="81" t="s">
        <v>2</v>
      </c>
      <c r="N46" s="107" t="s">
        <v>2</v>
      </c>
      <c r="O46" s="107" t="str">
        <f>IF(OR(N46="Untraceable",N46="Incomplete"),"Ignore",IF(N46="Completed","Waiting",IF(OR(N46="Waiting",N46="In Progress",N46="Review",N46="Other"),"HOLD","")))</f>
        <v>Ignore</v>
      </c>
      <c r="P46" s="4"/>
      <c r="Q46" s="111" t="str">
        <f>IF(OR(N46="Untraceable",N46="Incomplete"),"No",IF(N46="Completed","In Progress",""))</f>
        <v>No</v>
      </c>
      <c r="R46" s="107"/>
    </row>
    <row r="47" spans="1:18">
      <c r="A47" s="107"/>
      <c r="B47" s="107"/>
      <c r="C47" s="107"/>
      <c r="D47" s="81"/>
      <c r="E47" s="81"/>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5"/>
      <c r="H47" s="85"/>
      <c r="I47" s="69"/>
      <c r="J47" s="69"/>
      <c r="K47" s="74" t="str">
        <f t="shared" si="1"/>
        <v/>
      </c>
      <c r="L47" s="107"/>
      <c r="M47" s="81" t="str">
        <f>IF(AND(NOT(OR(G47="",G47="Ø")),H47=""),"In Progress",IF(AND(NOT(OR(H47="Ø",H47="")),NOT(OR(G47="Ø",G47=""))),"Completed",IF(AND(NOT(A46=""),NOT(OR(D47="",D47="???")),G47=""),"Waiting",IF(D47="???","Waiting",""))))</f>
        <v/>
      </c>
      <c r="N47" s="107"/>
      <c r="O47" s="107"/>
      <c r="P47" s="4"/>
      <c r="Q47" s="111"/>
      <c r="R47" s="107"/>
    </row>
    <row r="48" spans="1:18">
      <c r="A48" s="112" t="s">
        <v>3657</v>
      </c>
      <c r="B48" s="109" t="s">
        <v>3658</v>
      </c>
      <c r="C48" s="107" t="s">
        <v>3659</v>
      </c>
      <c r="D48" s="81" t="s">
        <v>161</v>
      </c>
      <c r="E48" s="81"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2018-01-30_R-024_BD</v>
      </c>
      <c r="G48" s="85">
        <v>43161</v>
      </c>
      <c r="H48" s="85" t="s">
        <v>51</v>
      </c>
      <c r="I48" s="69"/>
      <c r="J48" s="69"/>
      <c r="K48" s="74" t="str">
        <f t="shared" si="1"/>
        <v/>
      </c>
      <c r="L48" s="107" t="str">
        <f>IF(AND(NOT(OR(H48="",H48="Ø")),NOT(OR(H49="",H49="Ø"))),"Needs to be Split","")</f>
        <v/>
      </c>
      <c r="M48" s="81" t="s">
        <v>2</v>
      </c>
      <c r="N48" s="107" t="s">
        <v>2</v>
      </c>
      <c r="O48" s="107" t="str">
        <f>IF(OR(N48="Untraceable",N48="Incomplete"),"Ignore",IF(N48="Completed","Waiting",IF(OR(N48="Waiting",N48="In Progress",N48="Review",N48="Other"),"HOLD","")))</f>
        <v>Ignore</v>
      </c>
      <c r="P48" s="4"/>
      <c r="Q48" s="111" t="str">
        <f>IF(OR(N48="Untraceable",N48="Incomplete"),"No",IF(N48="Completed","In Progress",""))</f>
        <v>No</v>
      </c>
      <c r="R48" s="107"/>
    </row>
    <row r="49" spans="1:18">
      <c r="A49" s="107"/>
      <c r="B49" s="107"/>
      <c r="C49" s="107"/>
      <c r="D49" s="81"/>
      <c r="E49" s="81"/>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5"/>
      <c r="H49" s="85"/>
      <c r="I49" s="69"/>
      <c r="J49" s="69"/>
      <c r="K49" s="74" t="str">
        <f t="shared" si="1"/>
        <v/>
      </c>
      <c r="L49" s="107"/>
      <c r="M49" s="81" t="str">
        <f>IF(AND(NOT(OR(G49="",G49="Ø")),H49=""),"In Progress",IF(AND(NOT(OR(H49="Ø",H49="")),NOT(OR(G49="Ø",G49=""))),"Completed",IF(AND(NOT(A48=""),NOT(OR(D49="",D49="???")),G49=""),"Waiting",IF(D49="???","Waiting",""))))</f>
        <v/>
      </c>
      <c r="N49" s="107"/>
      <c r="O49" s="107"/>
      <c r="P49" s="4"/>
      <c r="Q49" s="111"/>
      <c r="R49" s="107"/>
    </row>
    <row r="50" spans="1:18">
      <c r="A50" s="112" t="s">
        <v>3660</v>
      </c>
      <c r="B50" s="109" t="s">
        <v>3661</v>
      </c>
      <c r="C50" s="107"/>
      <c r="D50" s="81" t="s">
        <v>161</v>
      </c>
      <c r="E50" s="81"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2018-01-30_R-025_BD</v>
      </c>
      <c r="G50" s="85">
        <v>43164</v>
      </c>
      <c r="H50" s="85">
        <v>43164</v>
      </c>
      <c r="I50" s="69">
        <v>0.5</v>
      </c>
      <c r="J50" s="69">
        <v>8</v>
      </c>
      <c r="K50" s="74">
        <f t="shared" si="1"/>
        <v>16</v>
      </c>
      <c r="L50" s="106">
        <v>43178</v>
      </c>
      <c r="M50" s="81" t="str">
        <f>IF(AND(NOT(OR(G50="",G50="Ø")),H50=""),"In Progress",IF(AND(NOT(OR(H50="Ø",H50="")),NOT(OR(G50="Ø",G50=""))),"Completed",IF(AND(NOT(A50=""),NOT(OR(D50="",D50="???")),G50=""),"Waiting",IF(D50="???","Waiting",""))))</f>
        <v>Completed</v>
      </c>
      <c r="N50" s="107" t="s">
        <v>0</v>
      </c>
      <c r="O50" s="107" t="s">
        <v>0</v>
      </c>
      <c r="P50" s="4" t="s">
        <v>3662</v>
      </c>
      <c r="Q50" s="111" t="s">
        <v>25</v>
      </c>
      <c r="R50" s="107" t="s">
        <v>3663</v>
      </c>
    </row>
    <row r="51" spans="1:18">
      <c r="A51" s="107"/>
      <c r="B51" s="107"/>
      <c r="C51" s="107"/>
      <c r="D51" s="81" t="s">
        <v>3059</v>
      </c>
      <c r="E51" s="81" t="s">
        <v>1731</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2018-01-30_R-025_RA</v>
      </c>
      <c r="G51" s="85">
        <v>43167</v>
      </c>
      <c r="H51" s="85">
        <v>43167</v>
      </c>
      <c r="I51" s="69"/>
      <c r="J51" s="69"/>
      <c r="K51" s="74" t="str">
        <f t="shared" si="1"/>
        <v/>
      </c>
      <c r="L51" s="107"/>
      <c r="M51" s="81" t="s">
        <v>0</v>
      </c>
      <c r="N51" s="107"/>
      <c r="O51" s="107"/>
      <c r="P51" s="4" t="s">
        <v>3664</v>
      </c>
      <c r="Q51" s="111"/>
      <c r="R51" s="107"/>
    </row>
    <row r="52" spans="1:18">
      <c r="A52" s="112" t="s">
        <v>3665</v>
      </c>
      <c r="B52" s="109" t="s">
        <v>3666</v>
      </c>
      <c r="C52" s="107"/>
      <c r="D52" s="81" t="s">
        <v>187</v>
      </c>
      <c r="E52" s="81"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2018-01-30_R-026_MW</v>
      </c>
      <c r="G52" s="85">
        <v>43164</v>
      </c>
      <c r="H52" s="85">
        <v>43166</v>
      </c>
      <c r="I52" s="69"/>
      <c r="J52" s="69"/>
      <c r="K52" s="74" t="str">
        <f t="shared" si="1"/>
        <v/>
      </c>
      <c r="L52" s="107" t="str">
        <f>IF(AND(NOT(OR(H52="",H52="Ø")),NOT(OR(H53="",H53="Ø"))),"Needs to be Split","")</f>
        <v/>
      </c>
      <c r="M52" s="81" t="str">
        <f>IF(AND(NOT(OR(G52="",G52="Ø")),H52=""),"In Progress",IF(AND(NOT(OR(H52="Ø",H52="")),NOT(OR(G52="Ø",G52=""))),"Completed",IF(AND(NOT(A52=""),NOT(OR(D52="",D52="???")),G52=""),"Waiting",IF(D52="???","Waiting",""))))</f>
        <v>Completed</v>
      </c>
      <c r="N52" s="107" t="s">
        <v>2</v>
      </c>
      <c r="O52" s="107" t="str">
        <f>IF(OR(N52="Untraceable",N52="Incomplete"),"Ignore",IF(N52="Completed","Waiting",IF(OR(N52="Waiting",N52="In Progress",N52="Review",N52="Other"),"HOLD","")))</f>
        <v>Ignore</v>
      </c>
      <c r="P52" s="4" t="s">
        <v>3667</v>
      </c>
      <c r="Q52" s="111" t="str">
        <f>IF(OR(N52="Untraceable",N52="Incomplete"),"No",IF(N52="Completed","In Progress",""))</f>
        <v>No</v>
      </c>
      <c r="R52" s="107"/>
    </row>
    <row r="53" spans="1:18">
      <c r="A53" s="107"/>
      <c r="B53" s="107"/>
      <c r="C53" s="107"/>
      <c r="D53" s="81" t="s">
        <v>161</v>
      </c>
      <c r="E53" s="81" t="s">
        <v>1731</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2018-01-30_R-026_BD</v>
      </c>
      <c r="G53" s="85">
        <v>43167</v>
      </c>
      <c r="H53" s="85" t="s">
        <v>51</v>
      </c>
      <c r="I53" s="69"/>
      <c r="J53" s="69"/>
      <c r="K53" s="74" t="str">
        <f t="shared" si="1"/>
        <v/>
      </c>
      <c r="L53" s="107"/>
      <c r="M53" s="81" t="s">
        <v>2</v>
      </c>
      <c r="N53" s="107"/>
      <c r="O53" s="107"/>
      <c r="P53" s="4" t="s">
        <v>3668</v>
      </c>
      <c r="Q53" s="111"/>
      <c r="R53" s="107"/>
    </row>
    <row r="54" spans="1:18">
      <c r="A54" s="112" t="s">
        <v>3669</v>
      </c>
      <c r="B54" s="109" t="s">
        <v>3670</v>
      </c>
      <c r="C54" s="107"/>
      <c r="D54" s="81" t="s">
        <v>161</v>
      </c>
      <c r="E54" s="81"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2018-01-30_R-027_BD</v>
      </c>
      <c r="G54" s="85">
        <v>43164</v>
      </c>
      <c r="H54" s="85">
        <v>43164</v>
      </c>
      <c r="I54" s="69">
        <v>3</v>
      </c>
      <c r="J54" s="69">
        <v>45</v>
      </c>
      <c r="K54" s="74">
        <f t="shared" si="1"/>
        <v>15</v>
      </c>
      <c r="L54" s="106">
        <v>43178</v>
      </c>
      <c r="M54" s="81" t="str">
        <f>IF(AND(NOT(OR(G54="",G54="Ø")),H54=""),"In Progress",IF(AND(NOT(OR(H54="Ø",H54="")),NOT(OR(G54="Ø",G54=""))),"Completed",IF(AND(NOT(A54=""),NOT(OR(D54="",D54="???")),G54=""),"Waiting",IF(D54="???","Waiting",""))))</f>
        <v>Completed</v>
      </c>
      <c r="N54" s="107"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07" t="s">
        <v>0</v>
      </c>
      <c r="P54" s="4"/>
      <c r="Q54" s="111" t="s">
        <v>25</v>
      </c>
      <c r="R54" s="107" t="s">
        <v>3671</v>
      </c>
    </row>
    <row r="55" spans="1:18">
      <c r="A55" s="107"/>
      <c r="B55" s="107"/>
      <c r="C55" s="107"/>
      <c r="D55" s="81" t="s">
        <v>113</v>
      </c>
      <c r="E55" s="81" t="s">
        <v>1731</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2018-01-30_R-027_DR</v>
      </c>
      <c r="G55" s="85">
        <v>43174</v>
      </c>
      <c r="H55" s="85">
        <v>43174</v>
      </c>
      <c r="I55" s="69">
        <v>2.5</v>
      </c>
      <c r="J55" s="69">
        <v>46</v>
      </c>
      <c r="K55" s="74">
        <f t="shared" si="1"/>
        <v>18.399999999999999</v>
      </c>
      <c r="L55" s="107"/>
      <c r="M55" s="81" t="str">
        <f>IF(AND(NOT(OR(G55="",G55="Ø")),H55=""),"In Progress",IF(AND(NOT(OR(H55="Ø",H55="")),NOT(OR(G55="Ø",G55=""))),"Completed",IF(AND(NOT(A54=""),NOT(OR(D55="",D55="???")),G55=""),"Waiting",IF(D55="???","Waiting",""))))</f>
        <v>Completed</v>
      </c>
      <c r="N55" s="107"/>
      <c r="O55" s="107"/>
      <c r="P55" s="4"/>
      <c r="Q55" s="111"/>
      <c r="R55" s="107"/>
    </row>
    <row r="56" spans="1:18">
      <c r="A56" s="112" t="s">
        <v>3672</v>
      </c>
      <c r="B56" s="109" t="s">
        <v>3673</v>
      </c>
      <c r="C56" s="107"/>
      <c r="D56" s="81" t="s">
        <v>3059</v>
      </c>
      <c r="E56" s="81"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2018-01-30_R-028_RA</v>
      </c>
      <c r="G56" s="85">
        <v>43164</v>
      </c>
      <c r="H56" s="85" t="s">
        <v>51</v>
      </c>
      <c r="I56" s="69"/>
      <c r="J56" s="69"/>
      <c r="K56" s="74" t="str">
        <f t="shared" si="1"/>
        <v/>
      </c>
      <c r="L56" s="107" t="str">
        <f>IF(AND(NOT(OR(H56="",H56="Ø")),NOT(OR(H57="",H57="Ø"))),"Needs to be Split","")</f>
        <v/>
      </c>
      <c r="M56" s="81" t="s">
        <v>2</v>
      </c>
      <c r="N56" s="107" t="s">
        <v>2</v>
      </c>
      <c r="O56" s="107" t="str">
        <f>IF(OR(N56="Untraceable",N56="Incomplete"),"Ignore",IF(N56="Completed","Waiting",IF(OR(N56="Waiting",N56="In Progress",N56="Review",N56="Other"),"HOLD","")))</f>
        <v>Ignore</v>
      </c>
      <c r="P56" s="4" t="s">
        <v>3674</v>
      </c>
      <c r="Q56" s="111" t="str">
        <f>IF(OR(N56="Untraceable",N56="Incomplete"),"No",IF(N56="Completed","In Progress",""))</f>
        <v>No</v>
      </c>
      <c r="R56" s="107"/>
    </row>
    <row r="57" spans="1:18">
      <c r="A57" s="107"/>
      <c r="B57" s="107"/>
      <c r="C57" s="107"/>
      <c r="D57" s="81"/>
      <c r="E57" s="81"/>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5"/>
      <c r="H57" s="85"/>
      <c r="I57" s="69"/>
      <c r="J57" s="69"/>
      <c r="K57" s="74" t="str">
        <f t="shared" si="1"/>
        <v/>
      </c>
      <c r="L57" s="107"/>
      <c r="M57" s="81" t="str">
        <f>IF(AND(NOT(OR(G57="",G57="Ø")),H57=""),"In Progress",IF(AND(NOT(OR(H57="Ø",H57="")),NOT(OR(G57="Ø",G57=""))),"Completed",IF(AND(NOT(A56=""),NOT(OR(D57="",D57="???")),G57=""),"Waiting",IF(D57="???","Waiting",""))))</f>
        <v/>
      </c>
      <c r="N57" s="107"/>
      <c r="O57" s="107"/>
      <c r="P57" s="4"/>
      <c r="Q57" s="111"/>
      <c r="R57" s="107"/>
    </row>
    <row r="58" spans="1:18">
      <c r="A58" s="112" t="s">
        <v>3675</v>
      </c>
      <c r="B58" s="109" t="s">
        <v>3676</v>
      </c>
      <c r="C58" s="107" t="s">
        <v>3677</v>
      </c>
      <c r="D58" s="81" t="s">
        <v>161</v>
      </c>
      <c r="E58" s="81"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2018-01-30_R-029_BD</v>
      </c>
      <c r="G58" s="85">
        <v>43165</v>
      </c>
      <c r="H58" s="85">
        <v>43165</v>
      </c>
      <c r="I58" s="69">
        <v>8</v>
      </c>
      <c r="J58" s="69">
        <v>48</v>
      </c>
      <c r="K58" s="74">
        <f t="shared" si="1"/>
        <v>6</v>
      </c>
      <c r="L58" s="106">
        <v>43186</v>
      </c>
      <c r="M58" s="81" t="str">
        <f>IF(AND(NOT(OR(G58="",G58="Ø")),H58=""),"In Progress",IF(AND(NOT(OR(H58="Ø",H58="")),NOT(OR(G58="Ø",G58=""))),"Completed",IF(AND(NOT(A58=""),NOT(OR(D58="",D58="???")),G58=""),"Waiting",IF(D58="???","Waiting",""))))</f>
        <v>Completed</v>
      </c>
      <c r="N58" s="107"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07" t="s">
        <v>0</v>
      </c>
      <c r="P58" s="4" t="s">
        <v>3678</v>
      </c>
      <c r="Q58" s="111" t="s">
        <v>25</v>
      </c>
      <c r="R58" s="107" t="s">
        <v>3679</v>
      </c>
    </row>
    <row r="59" spans="1:18">
      <c r="A59" s="107"/>
      <c r="B59" s="107"/>
      <c r="C59" s="107"/>
      <c r="D59" s="81" t="s">
        <v>113</v>
      </c>
      <c r="E59" s="81" t="s">
        <v>1731</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2018-01-30_R-029_DR</v>
      </c>
      <c r="G59" s="85">
        <v>43186</v>
      </c>
      <c r="H59" s="85">
        <v>43186</v>
      </c>
      <c r="I59" s="69">
        <v>3</v>
      </c>
      <c r="J59" s="69">
        <v>48.712000000000003</v>
      </c>
      <c r="K59" s="74">
        <f t="shared" si="1"/>
        <v>16.237333333333336</v>
      </c>
      <c r="L59" s="107"/>
      <c r="M59" s="81" t="str">
        <f>IF(AND(NOT(OR(G59="",G59="Ø")),H59=""),"In Progress",IF(AND(NOT(OR(H59="Ø",H59="")),NOT(OR(G59="Ø",G59=""))),"Completed",IF(AND(NOT(A58=""),NOT(OR(D59="",D59="???")),G59=""),"Waiting",IF(D59="???","Waiting",""))))</f>
        <v>Completed</v>
      </c>
      <c r="N59" s="107"/>
      <c r="O59" s="107"/>
      <c r="P59" s="4"/>
      <c r="Q59" s="111"/>
      <c r="R59" s="107"/>
    </row>
    <row r="60" spans="1:18">
      <c r="A60" s="112" t="s">
        <v>3680</v>
      </c>
      <c r="B60" s="109" t="s">
        <v>3681</v>
      </c>
      <c r="C60" s="107"/>
      <c r="D60" s="81" t="s">
        <v>113</v>
      </c>
      <c r="E60" s="81"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2018-01-30_R-030_DR</v>
      </c>
      <c r="G60" s="85">
        <v>43159</v>
      </c>
      <c r="H60" s="85">
        <v>43165</v>
      </c>
      <c r="I60" s="69"/>
      <c r="J60" s="69"/>
      <c r="K60" s="74" t="str">
        <f t="shared" si="1"/>
        <v/>
      </c>
      <c r="L60" s="106">
        <v>43178</v>
      </c>
      <c r="M60" s="81" t="str">
        <f>IF(AND(NOT(OR(G60="",G60="Ø")),H60=""),"In Progress",IF(AND(NOT(OR(H60="Ø",H60="")),NOT(OR(G60="Ø",G60=""))),"Completed",IF(AND(NOT(A60=""),NOT(OR(D60="",D60="???")),G60=""),"Waiting",IF(D60="???","Waiting",""))))</f>
        <v>Completed</v>
      </c>
      <c r="N60" s="107"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07" t="s">
        <v>0</v>
      </c>
      <c r="P60" s="4" t="s">
        <v>3682</v>
      </c>
      <c r="Q60" s="111" t="s">
        <v>25</v>
      </c>
      <c r="R60" s="107" t="s">
        <v>3683</v>
      </c>
    </row>
    <row r="61" spans="1:18">
      <c r="A61" s="107"/>
      <c r="B61" s="107"/>
      <c r="C61" s="107"/>
      <c r="D61" s="81" t="s">
        <v>161</v>
      </c>
      <c r="E61" s="81" t="s">
        <v>1731</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2018-01-30_R-030_BD</v>
      </c>
      <c r="G61" s="85">
        <v>43174</v>
      </c>
      <c r="H61" s="85">
        <v>43175</v>
      </c>
      <c r="I61" s="69"/>
      <c r="J61" s="69"/>
      <c r="K61" s="74" t="str">
        <f t="shared" si="1"/>
        <v/>
      </c>
      <c r="L61" s="107"/>
      <c r="M61" s="81" t="s">
        <v>0</v>
      </c>
      <c r="N61" s="107"/>
      <c r="O61" s="107"/>
      <c r="P61" s="4"/>
      <c r="Q61" s="111"/>
      <c r="R61" s="107"/>
    </row>
    <row r="62" spans="1:18">
      <c r="A62" s="112" t="s">
        <v>3684</v>
      </c>
      <c r="B62" s="109" t="s">
        <v>3685</v>
      </c>
      <c r="C62" s="107"/>
      <c r="D62" s="81" t="s">
        <v>161</v>
      </c>
      <c r="E62" s="81"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2018-01-30_R-031_BD</v>
      </c>
      <c r="G62" s="85">
        <v>43167</v>
      </c>
      <c r="H62" s="85" t="s">
        <v>51</v>
      </c>
      <c r="I62" s="69"/>
      <c r="J62" s="69"/>
      <c r="K62" s="74" t="str">
        <f t="shared" si="1"/>
        <v/>
      </c>
      <c r="L62" s="107" t="str">
        <f>IF(AND(NOT(OR(H62="",H62="Ø")),NOT(OR(H63="",H63="Ø"))),"Needs to be Split","")</f>
        <v/>
      </c>
      <c r="M62" s="81" t="s">
        <v>2</v>
      </c>
      <c r="N62" s="107" t="s">
        <v>2</v>
      </c>
      <c r="O62" s="107" t="str">
        <f>IF(OR(N62="Untraceable",N62="Incomplete"),"Ignore",IF(N62="Completed","Waiting",IF(OR(N62="Waiting",N62="In Progress",N62="Review",N62="Other"),"HOLD","")))</f>
        <v>Ignore</v>
      </c>
      <c r="P62" s="4" t="s">
        <v>1716</v>
      </c>
      <c r="Q62" s="111" t="str">
        <f>IF(OR(N62="Untraceable",N62="Incomplete"),"No",IF(N62="Completed","In Progress",""))</f>
        <v>No</v>
      </c>
      <c r="R62" s="107"/>
    </row>
    <row r="63" spans="1:18">
      <c r="A63" s="107"/>
      <c r="B63" s="107"/>
      <c r="C63" s="107"/>
      <c r="D63" s="81"/>
      <c r="E63" s="81"/>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5"/>
      <c r="H63" s="85"/>
      <c r="I63" s="69"/>
      <c r="J63" s="69"/>
      <c r="K63" s="74" t="str">
        <f t="shared" si="1"/>
        <v/>
      </c>
      <c r="L63" s="107"/>
      <c r="M63" s="81" t="str">
        <f>IF(AND(NOT(OR(G63="",G63="Ø")),H63=""),"In Progress",IF(AND(NOT(OR(H63="Ø",H63="")),NOT(OR(G63="Ø",G63=""))),"Completed",IF(AND(NOT(A62=""),NOT(OR(D63="",D63="???")),G63=""),"Waiting",IF(D63="???","Waiting",""))))</f>
        <v/>
      </c>
      <c r="N63" s="107"/>
      <c r="O63" s="107"/>
      <c r="P63" s="4"/>
      <c r="Q63" s="111"/>
      <c r="R63" s="107"/>
    </row>
    <row r="64" spans="1:18">
      <c r="A64" s="112" t="s">
        <v>3686</v>
      </c>
      <c r="B64" s="109" t="s">
        <v>3687</v>
      </c>
      <c r="C64" s="107"/>
      <c r="D64" s="81" t="s">
        <v>187</v>
      </c>
      <c r="E64" s="81"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2018-01-30_R-032_MW</v>
      </c>
      <c r="G64" s="85">
        <v>43166</v>
      </c>
      <c r="H64" s="85" t="s">
        <v>51</v>
      </c>
      <c r="I64" s="69"/>
      <c r="J64" s="69"/>
      <c r="K64" s="74" t="str">
        <f t="shared" si="1"/>
        <v/>
      </c>
      <c r="L64" s="107" t="str">
        <f>IF(AND(NOT(OR(H64="",H64="Ø")),NOT(OR(H65="",H65="Ø"))),"Needs to be Split","")</f>
        <v/>
      </c>
      <c r="M64" s="81" t="s">
        <v>2</v>
      </c>
      <c r="N64" s="107" t="s">
        <v>2</v>
      </c>
      <c r="O64" s="107" t="str">
        <f>IF(OR(N64="Untraceable",N64="Incomplete"),"Ignore",IF(N64="Completed","Waiting",IF(OR(N64="Waiting",N64="In Progress",N64="Review",N64="Other"),"HOLD","")))</f>
        <v>Ignore</v>
      </c>
      <c r="P64" s="4"/>
      <c r="Q64" s="111" t="str">
        <f>IF(OR(N64="Untraceable",N64="Incomplete"),"No",IF(N64="Completed","In Progress",""))</f>
        <v>No</v>
      </c>
      <c r="R64" s="107"/>
    </row>
    <row r="65" spans="1:18">
      <c r="A65" s="107"/>
      <c r="B65" s="107"/>
      <c r="C65" s="107"/>
      <c r="D65" s="81"/>
      <c r="E65" s="81"/>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5"/>
      <c r="H65" s="85"/>
      <c r="I65" s="69"/>
      <c r="J65" s="69"/>
      <c r="K65" s="74" t="str">
        <f t="shared" si="1"/>
        <v/>
      </c>
      <c r="L65" s="107"/>
      <c r="M65" s="81" t="str">
        <f>IF(AND(NOT(OR(G65="",G65="Ø")),H65=""),"In Progress",IF(AND(NOT(OR(H65="Ø",H65="")),NOT(OR(G65="Ø",G65=""))),"Completed",IF(AND(NOT(A64=""),NOT(OR(D65="",D65="???")),G65=""),"Waiting",IF(D65="???","Waiting",""))))</f>
        <v/>
      </c>
      <c r="N65" s="107"/>
      <c r="O65" s="107"/>
      <c r="P65" s="4"/>
      <c r="Q65" s="111"/>
      <c r="R65" s="107"/>
    </row>
    <row r="66" spans="1:18">
      <c r="A66" s="112" t="s">
        <v>3688</v>
      </c>
      <c r="B66" s="109" t="s">
        <v>3689</v>
      </c>
      <c r="C66" s="107"/>
      <c r="D66" s="81" t="s">
        <v>187</v>
      </c>
      <c r="E66" s="81"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2018-01-30_R-033_MW</v>
      </c>
      <c r="G66" s="85">
        <v>43167</v>
      </c>
      <c r="H66" s="85">
        <v>43167</v>
      </c>
      <c r="I66" s="69"/>
      <c r="J66" s="69"/>
      <c r="K66" s="74" t="str">
        <f t="shared" ref="K66:K97" si="2">IF(AND(NOT(I66=""),NOT(J66=""),NOT(H66="")),J66/I66,"")</f>
        <v/>
      </c>
      <c r="L66" s="106">
        <v>43192</v>
      </c>
      <c r="M66" s="81" t="s">
        <v>0</v>
      </c>
      <c r="N66" s="107" t="s">
        <v>0</v>
      </c>
      <c r="O66" s="107" t="s">
        <v>0</v>
      </c>
      <c r="P66" s="4" t="s">
        <v>3682</v>
      </c>
      <c r="Q66" s="111" t="s">
        <v>25</v>
      </c>
      <c r="R66" s="107" t="s">
        <v>3690</v>
      </c>
    </row>
    <row r="67" spans="1:18">
      <c r="A67" s="107"/>
      <c r="B67" s="107"/>
      <c r="C67" s="107"/>
      <c r="D67" s="81" t="s">
        <v>32</v>
      </c>
      <c r="E67" s="81" t="s">
        <v>1731</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2018-01-30_R-033_AZ</v>
      </c>
      <c r="G67" s="85">
        <v>43172</v>
      </c>
      <c r="H67" s="85">
        <v>43172</v>
      </c>
      <c r="I67" s="69"/>
      <c r="J67" s="69"/>
      <c r="K67" s="74" t="str">
        <f t="shared" si="2"/>
        <v/>
      </c>
      <c r="L67" s="107"/>
      <c r="M67" s="81" t="str">
        <f>IF(AND(NOT(OR(G67="",G67="Ø")),H67=""),"In Progress",IF(AND(NOT(OR(H67="Ø",H67="")),NOT(OR(G67="Ø",G67=""))),"Completed",IF(AND(NOT(A66=""),NOT(OR(D67="",D67="???")),G67=""),"Waiting",IF(D67="???","Waiting",""))))</f>
        <v>Completed</v>
      </c>
      <c r="N67" s="107"/>
      <c r="O67" s="107"/>
      <c r="P67" s="4"/>
      <c r="Q67" s="111"/>
      <c r="R67" s="107"/>
    </row>
    <row r="68" spans="1:18">
      <c r="A68" s="112" t="s">
        <v>3691</v>
      </c>
      <c r="B68" s="109" t="s">
        <v>3692</v>
      </c>
      <c r="C68" s="107"/>
      <c r="D68" s="81" t="s">
        <v>161</v>
      </c>
      <c r="E68" s="81"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2018-01-30_R-034_BD</v>
      </c>
      <c r="G68" s="85">
        <v>43167</v>
      </c>
      <c r="H68" s="85" t="s">
        <v>51</v>
      </c>
      <c r="I68" s="69"/>
      <c r="J68" s="69"/>
      <c r="K68" s="74" t="str">
        <f t="shared" si="2"/>
        <v/>
      </c>
      <c r="L68" s="107" t="str">
        <f>IF(AND(NOT(OR(H68="",H68="Ø")),NOT(OR(H69="",H69="Ø"))),"Needs to be Split","")</f>
        <v/>
      </c>
      <c r="M68" s="81" t="s">
        <v>2</v>
      </c>
      <c r="N68" s="107"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Incomplete</v>
      </c>
      <c r="O68" s="107" t="str">
        <f>IF(OR(N68="Untraceable",N68="Incomplete"),"Ignore",IF(N68="Completed","Waiting",IF(OR(N68="Waiting",N68="In Progress",N68="Review",N68="Other"),"HOLD","")))</f>
        <v>Ignore</v>
      </c>
      <c r="P68" s="4" t="s">
        <v>3693</v>
      </c>
      <c r="Q68" s="111" t="str">
        <f>IF(OR(N68="Untraceable",N68="Incomplete"),"No",IF(N68="Completed","In Progress",""))</f>
        <v>No</v>
      </c>
      <c r="R68" s="107"/>
    </row>
    <row r="69" spans="1:18">
      <c r="A69" s="107"/>
      <c r="B69" s="107"/>
      <c r="C69" s="107"/>
      <c r="D69" s="81" t="s">
        <v>187</v>
      </c>
      <c r="E69" s="81"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2018-01-30_R-034_MW</v>
      </c>
      <c r="G69" s="85">
        <v>43172</v>
      </c>
      <c r="H69" s="85" t="s">
        <v>51</v>
      </c>
      <c r="I69" s="69"/>
      <c r="J69" s="69"/>
      <c r="K69" s="74" t="str">
        <f t="shared" si="2"/>
        <v/>
      </c>
      <c r="L69" s="107"/>
      <c r="M69" s="81" t="s">
        <v>2</v>
      </c>
      <c r="N69" s="107"/>
      <c r="O69" s="107"/>
      <c r="P69" s="4"/>
      <c r="Q69" s="111"/>
      <c r="R69" s="107"/>
    </row>
    <row r="70" spans="1:18">
      <c r="A70" s="112" t="s">
        <v>3694</v>
      </c>
      <c r="B70" s="109" t="s">
        <v>3695</v>
      </c>
      <c r="C70" s="107"/>
      <c r="D70" s="81" t="s">
        <v>161</v>
      </c>
      <c r="E70" s="81"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2018-01-30_R-035_BD</v>
      </c>
      <c r="G70" s="85">
        <v>43167</v>
      </c>
      <c r="H70" s="85" t="s">
        <v>51</v>
      </c>
      <c r="I70" s="69"/>
      <c r="J70" s="69"/>
      <c r="K70" s="74" t="str">
        <f t="shared" si="2"/>
        <v/>
      </c>
      <c r="L70" s="107" t="str">
        <f>IF(AND(NOT(OR(H70="",H70="Ø")),NOT(OR(H71="",H71="Ø"))),"Needs to be Split","")</f>
        <v/>
      </c>
      <c r="M70" s="81" t="s">
        <v>2</v>
      </c>
      <c r="N70" s="107" t="s">
        <v>2</v>
      </c>
      <c r="O70" s="107" t="str">
        <f>IF(OR(N70="Untraceable",N70="Incomplete"),"Ignore",IF(N70="Completed","Waiting",IF(OR(N70="Waiting",N70="In Progress",N70="Review",N70="Other"),"HOLD","")))</f>
        <v>Ignore</v>
      </c>
      <c r="P70" s="4" t="s">
        <v>3497</v>
      </c>
      <c r="Q70" s="111" t="str">
        <f>IF(OR(N70="Untraceable",N70="Incomplete"),"No",IF(N70="Completed","In Progress",""))</f>
        <v>No</v>
      </c>
      <c r="R70" s="107"/>
    </row>
    <row r="71" spans="1:18">
      <c r="A71" s="107"/>
      <c r="B71" s="107"/>
      <c r="C71" s="107"/>
      <c r="D71" s="81"/>
      <c r="E71" s="81"/>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5"/>
      <c r="H71" s="85"/>
      <c r="I71" s="69"/>
      <c r="J71" s="69"/>
      <c r="K71" s="74" t="str">
        <f t="shared" si="2"/>
        <v/>
      </c>
      <c r="L71" s="107"/>
      <c r="M71" s="81" t="str">
        <f>IF(AND(NOT(OR(G71="",G71="Ø")),H71=""),"In Progress",IF(AND(NOT(OR(H71="Ø",H71="")),NOT(OR(G71="Ø",G71=""))),"Completed",IF(AND(NOT(A70=""),NOT(OR(D71="",D71="???")),G71=""),"Waiting",IF(D71="???","Waiting",""))))</f>
        <v/>
      </c>
      <c r="N71" s="107"/>
      <c r="O71" s="107"/>
      <c r="P71" s="4"/>
      <c r="Q71" s="111"/>
      <c r="R71" s="107"/>
    </row>
    <row r="72" spans="1:18">
      <c r="A72" s="112" t="s">
        <v>3696</v>
      </c>
      <c r="B72" s="109" t="s">
        <v>3697</v>
      </c>
      <c r="C72" s="107"/>
      <c r="D72" s="81" t="s">
        <v>187</v>
      </c>
      <c r="E72" s="81"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2018-01-30_R-036_MW</v>
      </c>
      <c r="G72" s="85">
        <v>43167</v>
      </c>
      <c r="H72" s="85">
        <v>43172</v>
      </c>
      <c r="I72" s="69"/>
      <c r="J72" s="69"/>
      <c r="K72" s="74" t="str">
        <f t="shared" si="2"/>
        <v/>
      </c>
      <c r="L72" s="106">
        <v>43179</v>
      </c>
      <c r="M72" s="81" t="str">
        <f>IF(AND(NOT(OR(G72="",G72="Ø")),H72=""),"In Progress",IF(AND(NOT(OR(H72="Ø",H72="")),NOT(OR(G72="Ø",G72=""))),"Completed",IF(AND(NOT(A72=""),NOT(OR(D72="",D72="???")),G72=""),"Waiting",IF(D72="???","Waiting",""))))</f>
        <v>Completed</v>
      </c>
      <c r="N72" s="107" t="s">
        <v>0</v>
      </c>
      <c r="O72" s="107" t="s">
        <v>0</v>
      </c>
      <c r="P72" s="4" t="s">
        <v>3698</v>
      </c>
      <c r="Q72" s="111" t="s">
        <v>25</v>
      </c>
      <c r="R72" s="107" t="s">
        <v>3699</v>
      </c>
    </row>
    <row r="73" spans="1:18">
      <c r="A73" s="107"/>
      <c r="B73" s="107"/>
      <c r="C73" s="107"/>
      <c r="D73" s="81" t="s">
        <v>32</v>
      </c>
      <c r="E73" s="81"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2018-01-30_R-036_AZ</v>
      </c>
      <c r="G73" s="85">
        <v>43173</v>
      </c>
      <c r="H73" s="85">
        <v>43178</v>
      </c>
      <c r="I73" s="69"/>
      <c r="J73" s="69"/>
      <c r="K73" s="74" t="str">
        <f t="shared" si="2"/>
        <v/>
      </c>
      <c r="L73" s="107"/>
      <c r="M73" s="81" t="str">
        <f>IF(AND(NOT(OR(G73="",G73="Ø")),H73=""),"In Progress",IF(AND(NOT(OR(H73="Ø",H73="")),NOT(OR(G73="Ø",G73=""))),"Completed",IF(AND(NOT(A72=""),NOT(OR(D73="",D73="???")),G73=""),"Waiting",IF(D73="???","Waiting",""))))</f>
        <v>Completed</v>
      </c>
      <c r="N73" s="107"/>
      <c r="O73" s="107"/>
      <c r="P73" s="4"/>
      <c r="Q73" s="111"/>
      <c r="R73" s="107"/>
    </row>
    <row r="74" spans="1:18">
      <c r="A74" s="112" t="s">
        <v>3700</v>
      </c>
      <c r="B74" s="109" t="s">
        <v>3701</v>
      </c>
      <c r="C74" s="107"/>
      <c r="D74" s="81" t="s">
        <v>161</v>
      </c>
      <c r="E74" s="81"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2018-01-30_R-037_BD</v>
      </c>
      <c r="G74" s="85">
        <v>43167</v>
      </c>
      <c r="H74" s="85">
        <v>43168</v>
      </c>
      <c r="I74" s="69"/>
      <c r="J74" s="69"/>
      <c r="K74" s="74" t="str">
        <f t="shared" si="2"/>
        <v/>
      </c>
      <c r="L74" s="106">
        <v>43178</v>
      </c>
      <c r="M74" s="81" t="s">
        <v>0</v>
      </c>
      <c r="N74" s="107"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07" t="s">
        <v>0</v>
      </c>
      <c r="P74" s="4" t="s">
        <v>3702</v>
      </c>
      <c r="Q74" s="111" t="s">
        <v>25</v>
      </c>
      <c r="R74" s="107" t="s">
        <v>3703</v>
      </c>
    </row>
    <row r="75" spans="1:18">
      <c r="A75" s="107"/>
      <c r="B75" s="107"/>
      <c r="C75" s="107"/>
      <c r="D75" s="81" t="s">
        <v>23</v>
      </c>
      <c r="E75" s="81" t="s">
        <v>1731</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2018-01-30_R-037_CA</v>
      </c>
      <c r="G75" s="85">
        <v>43174</v>
      </c>
      <c r="H75" s="85">
        <v>43175</v>
      </c>
      <c r="I75" s="69"/>
      <c r="J75" s="69"/>
      <c r="K75" s="74" t="str">
        <f t="shared" si="2"/>
        <v/>
      </c>
      <c r="L75" s="107"/>
      <c r="M75" s="81" t="str">
        <f>IF(AND(NOT(OR(G75="",G75="Ø")),H75=""),"In Progress",IF(AND(NOT(OR(H75="Ø",H75="")),NOT(OR(G75="Ø",G75=""))),"Completed",IF(AND(NOT(A74=""),NOT(OR(D75="",D75="???")),G75=""),"Waiting",IF(D75="???","Waiting",""))))</f>
        <v>Completed</v>
      </c>
      <c r="N75" s="107"/>
      <c r="O75" s="107"/>
      <c r="P75" s="4"/>
      <c r="Q75" s="111"/>
      <c r="R75" s="107"/>
    </row>
    <row r="76" spans="1:18">
      <c r="A76" s="112" t="s">
        <v>3704</v>
      </c>
      <c r="B76" s="109" t="s">
        <v>3705</v>
      </c>
      <c r="C76" s="107"/>
      <c r="D76" s="81" t="s">
        <v>161</v>
      </c>
      <c r="E76" s="81"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2018-01-30_R-038_BD</v>
      </c>
      <c r="G76" s="85">
        <v>43171</v>
      </c>
      <c r="H76" s="85">
        <v>43174</v>
      </c>
      <c r="I76" s="69"/>
      <c r="J76" s="69"/>
      <c r="K76" s="74" t="str">
        <f t="shared" si="2"/>
        <v/>
      </c>
      <c r="L76" s="106">
        <v>43192</v>
      </c>
      <c r="M76" s="81" t="s">
        <v>0</v>
      </c>
      <c r="N76" s="107" t="s">
        <v>0</v>
      </c>
      <c r="O76" s="107" t="s">
        <v>0</v>
      </c>
      <c r="P76" s="4" t="s">
        <v>3706</v>
      </c>
      <c r="Q76" s="111" t="s">
        <v>25</v>
      </c>
      <c r="R76" s="107" t="s">
        <v>3707</v>
      </c>
    </row>
    <row r="77" spans="1:18">
      <c r="A77" s="107"/>
      <c r="B77" s="107"/>
      <c r="C77" s="107"/>
      <c r="D77" s="81" t="s">
        <v>187</v>
      </c>
      <c r="E77" s="81" t="s">
        <v>24</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2018-01-30_R-038_MW</v>
      </c>
      <c r="G77" s="85">
        <v>43175</v>
      </c>
      <c r="H77" s="85" t="s">
        <v>51</v>
      </c>
      <c r="I77" s="69"/>
      <c r="J77" s="69"/>
      <c r="K77" s="74" t="str">
        <f t="shared" si="2"/>
        <v/>
      </c>
      <c r="L77" s="107"/>
      <c r="M77" s="81" t="s">
        <v>2</v>
      </c>
      <c r="N77" s="107"/>
      <c r="O77" s="107"/>
      <c r="P77" s="4" t="s">
        <v>3708</v>
      </c>
      <c r="Q77" s="111"/>
      <c r="R77" s="107"/>
    </row>
    <row r="78" spans="1:18">
      <c r="A78" s="112" t="s">
        <v>3709</v>
      </c>
      <c r="B78" s="109" t="s">
        <v>3710</v>
      </c>
      <c r="C78" s="107"/>
      <c r="D78" s="81" t="s">
        <v>32</v>
      </c>
      <c r="E78" s="81"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2018-01-30_R-039_AZ</v>
      </c>
      <c r="G78" s="85">
        <v>43171</v>
      </c>
      <c r="H78" s="85" t="s">
        <v>51</v>
      </c>
      <c r="I78" s="69"/>
      <c r="J78" s="69"/>
      <c r="K78" s="74" t="str">
        <f t="shared" si="2"/>
        <v/>
      </c>
      <c r="L78" s="107" t="str">
        <f>IF(AND(NOT(OR(H78="",H78="Ø")),NOT(OR(H79="",H79="Ø"))),"Needs to be Split","")</f>
        <v/>
      </c>
      <c r="M78" s="81" t="s">
        <v>2</v>
      </c>
      <c r="N78" s="107" t="s">
        <v>2</v>
      </c>
      <c r="O78" s="107" t="str">
        <f>IF(OR(N78="Untraceable",N78="Incomplete"),"Ignore",IF(N78="Completed","Waiting",IF(OR(N78="Waiting",N78="In Progress",N78="Review",N78="Other"),"HOLD","")))</f>
        <v>Ignore</v>
      </c>
      <c r="P78" s="4" t="s">
        <v>1536</v>
      </c>
      <c r="Q78" s="111" t="str">
        <f>IF(OR(N78="Untraceable",N78="Incomplete"),"No",IF(N78="Completed","In Progress",""))</f>
        <v>No</v>
      </c>
      <c r="R78" s="107"/>
    </row>
    <row r="79" spans="1:18">
      <c r="A79" s="107"/>
      <c r="B79" s="107"/>
      <c r="C79" s="107"/>
      <c r="D79" s="81"/>
      <c r="E79" s="81"/>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5"/>
      <c r="H79" s="85"/>
      <c r="I79" s="69"/>
      <c r="J79" s="69"/>
      <c r="K79" s="74" t="str">
        <f t="shared" si="2"/>
        <v/>
      </c>
      <c r="L79" s="107"/>
      <c r="M79" s="81" t="str">
        <f>IF(AND(NOT(OR(G79="",G79="Ø")),H79=""),"In Progress",IF(AND(NOT(OR(H79="Ø",H79="")),NOT(OR(G79="Ø",G79=""))),"Completed",IF(AND(NOT(A78=""),NOT(OR(D79="",D79="???")),G79=""),"Waiting",IF(D79="???","Waiting",""))))</f>
        <v/>
      </c>
      <c r="N79" s="107"/>
      <c r="O79" s="107"/>
      <c r="P79" s="4"/>
      <c r="Q79" s="111"/>
      <c r="R79" s="107"/>
    </row>
    <row r="80" spans="1:18">
      <c r="A80" s="112" t="s">
        <v>3711</v>
      </c>
      <c r="B80" s="109" t="s">
        <v>3712</v>
      </c>
      <c r="C80" s="107"/>
      <c r="D80" s="81" t="s">
        <v>2404</v>
      </c>
      <c r="E80" s="81"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2018-01-30_R-040_MH</v>
      </c>
      <c r="G80" s="85">
        <v>43172</v>
      </c>
      <c r="H80" s="85" t="s">
        <v>51</v>
      </c>
      <c r="I80" s="69"/>
      <c r="J80" s="69"/>
      <c r="K80" s="74" t="str">
        <f t="shared" si="2"/>
        <v/>
      </c>
      <c r="L80" s="107" t="str">
        <f>IF(AND(NOT(OR(H80="",H80="Ø")),NOT(OR(H81="",H81="Ø"))),"Needs to be Split","")</f>
        <v/>
      </c>
      <c r="M80" s="81" t="s">
        <v>2</v>
      </c>
      <c r="N80" s="107" t="s">
        <v>2</v>
      </c>
      <c r="O80" s="107" t="str">
        <f>IF(OR(N80="Untraceable",N80="Incomplete"),"Ignore",IF(N80="Completed","Waiting",IF(OR(N80="Waiting",N80="In Progress",N80="Review",N80="Other"),"HOLD","")))</f>
        <v>Ignore</v>
      </c>
      <c r="P80" s="4" t="s">
        <v>3713</v>
      </c>
      <c r="Q80" s="111" t="str">
        <f>IF(OR(N80="Untraceable",N80="Incomplete"),"No",IF(N80="Completed","In Progress",""))</f>
        <v>No</v>
      </c>
      <c r="R80" s="107"/>
    </row>
    <row r="81" spans="1:18">
      <c r="A81" s="107"/>
      <c r="B81" s="107"/>
      <c r="C81" s="107"/>
      <c r="D81" s="81"/>
      <c r="E81" s="81"/>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5"/>
      <c r="H81" s="85"/>
      <c r="I81" s="69"/>
      <c r="J81" s="69"/>
      <c r="K81" s="74" t="str">
        <f t="shared" si="2"/>
        <v/>
      </c>
      <c r="L81" s="107"/>
      <c r="M81" s="81" t="str">
        <f>IF(AND(NOT(OR(G81="",G81="Ø")),H81=""),"In Progress",IF(AND(NOT(OR(H81="Ø",H81="")),NOT(OR(G81="Ø",G81=""))),"Completed",IF(AND(NOT(A80=""),NOT(OR(D81="",D81="???")),G81=""),"Waiting",IF(D81="???","Waiting",""))))</f>
        <v/>
      </c>
      <c r="N81" s="107"/>
      <c r="O81" s="107"/>
      <c r="P81" s="4"/>
      <c r="Q81" s="111"/>
      <c r="R81" s="107"/>
    </row>
    <row r="82" spans="1:18">
      <c r="A82" s="112" t="s">
        <v>3714</v>
      </c>
      <c r="B82" s="109" t="s">
        <v>3715</v>
      </c>
      <c r="C82" s="107"/>
      <c r="D82" s="81" t="s">
        <v>187</v>
      </c>
      <c r="E82" s="81"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2018-01-30_R-041_MW</v>
      </c>
      <c r="G82" s="85">
        <v>43172</v>
      </c>
      <c r="H82" s="85" t="s">
        <v>51</v>
      </c>
      <c r="I82" s="69"/>
      <c r="J82" s="69"/>
      <c r="K82" s="74" t="str">
        <f t="shared" si="2"/>
        <v/>
      </c>
      <c r="L82" s="107" t="str">
        <f>IF(AND(NOT(OR(H82="",H82="Ø")),NOT(OR(H83="",H83="Ø"))),"Needs to be Split","")</f>
        <v/>
      </c>
      <c r="M82" s="81" t="s">
        <v>2</v>
      </c>
      <c r="N82" s="107" t="s">
        <v>2</v>
      </c>
      <c r="O82" s="107" t="str">
        <f>IF(OR(N82="Untraceable",N82="Incomplete"),"Ignore",IF(N82="Completed","Waiting",IF(OR(N82="Waiting",N82="In Progress",N82="Review",N82="Other"),"HOLD","")))</f>
        <v>Ignore</v>
      </c>
      <c r="P82" s="4"/>
      <c r="Q82" s="111" t="str">
        <f>IF(OR(N82="Untraceable",N82="Incomplete"),"No",IF(N82="Completed","In Progress",""))</f>
        <v>No</v>
      </c>
      <c r="R82" s="107"/>
    </row>
    <row r="83" spans="1:18">
      <c r="A83" s="107"/>
      <c r="B83" s="107"/>
      <c r="C83" s="107"/>
      <c r="D83" s="81"/>
      <c r="E83" s="81"/>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5"/>
      <c r="H83" s="85"/>
      <c r="I83" s="69"/>
      <c r="J83" s="69"/>
      <c r="K83" s="74" t="str">
        <f t="shared" si="2"/>
        <v/>
      </c>
      <c r="L83" s="107"/>
      <c r="M83" s="81" t="str">
        <f>IF(AND(NOT(OR(G83="",G83="Ø")),H83=""),"In Progress",IF(AND(NOT(OR(H83="Ø",H83="")),NOT(OR(G83="Ø",G83=""))),"Completed",IF(AND(NOT(A82=""),NOT(OR(D83="",D83="???")),G83=""),"Waiting",IF(D83="???","Waiting",""))))</f>
        <v/>
      </c>
      <c r="N83" s="107"/>
      <c r="O83" s="107"/>
      <c r="P83" s="4"/>
      <c r="Q83" s="111"/>
      <c r="R83" s="107"/>
    </row>
    <row r="84" spans="1:18">
      <c r="A84" s="112" t="s">
        <v>3716</v>
      </c>
      <c r="B84" s="109" t="s">
        <v>3717</v>
      </c>
      <c r="C84" s="107"/>
      <c r="D84" s="81" t="s">
        <v>3059</v>
      </c>
      <c r="E84" s="81"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2018-01-30_R-042_RA</v>
      </c>
      <c r="G84" s="85"/>
      <c r="H84" s="85" t="s">
        <v>51</v>
      </c>
      <c r="I84" s="69"/>
      <c r="J84" s="69"/>
      <c r="K84" s="74" t="str">
        <f t="shared" si="2"/>
        <v/>
      </c>
      <c r="L84" s="107" t="str">
        <f>IF(AND(NOT(OR(H84="",H84="Ø")),NOT(OR(H85="",H85="Ø"))),"Needs to be Split","")</f>
        <v/>
      </c>
      <c r="M84" s="81" t="s">
        <v>2</v>
      </c>
      <c r="N84" s="107" t="s">
        <v>2</v>
      </c>
      <c r="O84" s="107" t="str">
        <f>IF(OR(N84="Untraceable",N84="Incomplete"),"Ignore",IF(N84="Completed","Waiting",IF(OR(N84="Waiting",N84="In Progress",N84="Review",N84="Other"),"HOLD","")))</f>
        <v>Ignore</v>
      </c>
      <c r="P84" s="4"/>
      <c r="Q84" s="111" t="str">
        <f>IF(OR(N84="Untraceable",N84="Incomplete"),"No",IF(N84="Completed","In Progress",""))</f>
        <v>No</v>
      </c>
      <c r="R84" s="107"/>
    </row>
    <row r="85" spans="1:18">
      <c r="A85" s="107"/>
      <c r="B85" s="107"/>
      <c r="C85" s="107"/>
      <c r="D85" s="81"/>
      <c r="E85" s="81"/>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5"/>
      <c r="H85" s="85"/>
      <c r="I85" s="69"/>
      <c r="J85" s="69"/>
      <c r="K85" s="74" t="str">
        <f t="shared" si="2"/>
        <v/>
      </c>
      <c r="L85" s="107"/>
      <c r="M85" s="81" t="str">
        <f>IF(AND(NOT(OR(G85="",G85="Ø")),H85=""),"In Progress",IF(AND(NOT(OR(H85="Ø",H85="")),NOT(OR(G85="Ø",G85=""))),"Completed",IF(AND(NOT(A84=""),NOT(OR(D85="",D85="???")),G85=""),"Waiting",IF(D85="???","Waiting",""))))</f>
        <v/>
      </c>
      <c r="N85" s="107"/>
      <c r="O85" s="107"/>
      <c r="P85" s="4"/>
      <c r="Q85" s="111"/>
      <c r="R85" s="107"/>
    </row>
    <row r="86" spans="1:18">
      <c r="A86" s="112" t="s">
        <v>3718</v>
      </c>
      <c r="B86" s="109" t="s">
        <v>3719</v>
      </c>
      <c r="C86" s="107"/>
      <c r="D86" s="81" t="s">
        <v>32</v>
      </c>
      <c r="E86" s="81"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2018-01-30_R-043_AZ</v>
      </c>
      <c r="G86" s="85"/>
      <c r="H86" s="85" t="s">
        <v>51</v>
      </c>
      <c r="I86" s="69"/>
      <c r="J86" s="69"/>
      <c r="K86" s="74" t="str">
        <f t="shared" si="2"/>
        <v/>
      </c>
      <c r="L86" s="107" t="str">
        <f>IF(AND(NOT(OR(H86="",H86="Ø")),NOT(OR(H87="",H87="Ø"))),"Needs to be Split","")</f>
        <v/>
      </c>
      <c r="M86" s="81" t="s">
        <v>2</v>
      </c>
      <c r="N86" s="107" t="s">
        <v>2</v>
      </c>
      <c r="O86" s="107" t="str">
        <f>IF(OR(N86="Untraceable",N86="Incomplete"),"Ignore",IF(N86="Completed","Waiting",IF(OR(N86="Waiting",N86="In Progress",N86="Review",N86="Other"),"HOLD","")))</f>
        <v>Ignore</v>
      </c>
      <c r="P86" s="4"/>
      <c r="Q86" s="111" t="str">
        <f>IF(OR(N86="Untraceable",N86="Incomplete"),"No",IF(N86="Completed","In Progress",""))</f>
        <v>No</v>
      </c>
      <c r="R86" s="107"/>
    </row>
    <row r="87" spans="1:18">
      <c r="A87" s="107"/>
      <c r="B87" s="107"/>
      <c r="C87" s="107"/>
      <c r="D87" s="81"/>
      <c r="E87" s="81"/>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5"/>
      <c r="H87" s="85"/>
      <c r="I87" s="69"/>
      <c r="J87" s="69"/>
      <c r="K87" s="74" t="str">
        <f t="shared" si="2"/>
        <v/>
      </c>
      <c r="L87" s="107"/>
      <c r="M87" s="81" t="str">
        <f>IF(AND(NOT(OR(G87="",G87="Ø")),H87=""),"In Progress",IF(AND(NOT(OR(H87="Ø",H87="")),NOT(OR(G87="Ø",G87=""))),"Completed",IF(AND(NOT(A86=""),NOT(OR(D87="",D87="???")),G87=""),"Waiting",IF(D87="???","Waiting",""))))</f>
        <v/>
      </c>
      <c r="N87" s="107"/>
      <c r="O87" s="107"/>
      <c r="P87" s="4"/>
      <c r="Q87" s="111"/>
      <c r="R87" s="107"/>
    </row>
    <row r="88" spans="1:18">
      <c r="A88" s="112" t="s">
        <v>3720</v>
      </c>
      <c r="B88" s="109" t="s">
        <v>3721</v>
      </c>
      <c r="C88" s="107"/>
      <c r="D88" s="81" t="s">
        <v>32</v>
      </c>
      <c r="E88" s="81"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2018-01-30_R-044_AZ</v>
      </c>
      <c r="G88" s="85">
        <v>43173</v>
      </c>
      <c r="H88" s="85" t="s">
        <v>51</v>
      </c>
      <c r="I88" s="69"/>
      <c r="J88" s="69"/>
      <c r="K88" s="74" t="str">
        <f t="shared" si="2"/>
        <v/>
      </c>
      <c r="L88" s="107" t="str">
        <f>IF(AND(NOT(OR(H88="",H88="Ø")),NOT(OR(H89="",H89="Ø"))),"Needs to be Split","")</f>
        <v/>
      </c>
      <c r="M88" s="81" t="s">
        <v>2</v>
      </c>
      <c r="N88" s="107" t="s">
        <v>2</v>
      </c>
      <c r="O88" s="107" t="str">
        <f>IF(OR(N88="Untraceable",N88="Incomplete"),"Ignore",IF(N88="Completed","Waiting",IF(OR(N88="Waiting",N88="In Progress",N88="Review",N88="Other"),"HOLD","")))</f>
        <v>Ignore</v>
      </c>
      <c r="P88" s="4" t="s">
        <v>3722</v>
      </c>
      <c r="Q88" s="111" t="str">
        <f>IF(OR(N88="Untraceable",N88="Incomplete"),"No",IF(N88="Completed","In Progress",""))</f>
        <v>No</v>
      </c>
      <c r="R88" s="107"/>
    </row>
    <row r="89" spans="1:18">
      <c r="A89" s="107"/>
      <c r="B89" s="107"/>
      <c r="C89" s="107"/>
      <c r="D89" s="81"/>
      <c r="E89" s="81"/>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5"/>
      <c r="H89" s="85"/>
      <c r="I89" s="69"/>
      <c r="J89" s="69"/>
      <c r="K89" s="74" t="str">
        <f t="shared" si="2"/>
        <v/>
      </c>
      <c r="L89" s="107"/>
      <c r="M89" s="81" t="str">
        <f>IF(AND(NOT(OR(G89="",G89="Ø")),H89=""),"In Progress",IF(AND(NOT(OR(H89="Ø",H89="")),NOT(OR(G89="Ø",G89=""))),"Completed",IF(AND(NOT(A88=""),NOT(OR(D89="",D89="???")),G89=""),"Waiting",IF(D89="???","Waiting",""))))</f>
        <v/>
      </c>
      <c r="N89" s="107"/>
      <c r="O89" s="107"/>
      <c r="P89" s="4"/>
      <c r="Q89" s="111"/>
      <c r="R89" s="107"/>
    </row>
    <row r="90" spans="1:18">
      <c r="A90" s="112" t="s">
        <v>3723</v>
      </c>
      <c r="B90" s="109" t="s">
        <v>3724</v>
      </c>
      <c r="C90" s="107"/>
      <c r="D90" s="81" t="s">
        <v>32</v>
      </c>
      <c r="E90" s="81"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2018-01-30_R-045_AZ</v>
      </c>
      <c r="G90" s="85">
        <v>43173</v>
      </c>
      <c r="H90" s="85" t="s">
        <v>51</v>
      </c>
      <c r="I90" s="69"/>
      <c r="J90" s="69"/>
      <c r="K90" s="74" t="str">
        <f t="shared" si="2"/>
        <v/>
      </c>
      <c r="L90" s="107" t="str">
        <f>IF(AND(NOT(OR(H90="",H90="Ø")),NOT(OR(H91="",H91="Ø"))),"Needs to be Split","")</f>
        <v/>
      </c>
      <c r="M90" s="81" t="s">
        <v>2</v>
      </c>
      <c r="N90" s="107" t="s">
        <v>2</v>
      </c>
      <c r="O90" s="107" t="str">
        <f>IF(OR(N90="Untraceable",N90="Incomplete"),"Ignore",IF(N90="Completed","Waiting",IF(OR(N90="Waiting",N90="In Progress",N90="Review",N90="Other"),"HOLD","")))</f>
        <v>Ignore</v>
      </c>
      <c r="P90" s="4" t="s">
        <v>1913</v>
      </c>
      <c r="Q90" s="111" t="str">
        <f>IF(OR(N90="Untraceable",N90="Incomplete"),"No",IF(N90="Completed","In Progress",""))</f>
        <v>No</v>
      </c>
      <c r="R90" s="107"/>
    </row>
    <row r="91" spans="1:18">
      <c r="A91" s="107"/>
      <c r="B91" s="107"/>
      <c r="C91" s="107"/>
      <c r="D91" s="81"/>
      <c r="E91" s="81"/>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5"/>
      <c r="H91" s="85"/>
      <c r="I91" s="69"/>
      <c r="J91" s="69"/>
      <c r="K91" s="74" t="str">
        <f t="shared" si="2"/>
        <v/>
      </c>
      <c r="L91" s="107"/>
      <c r="M91" s="81" t="str">
        <f>IF(AND(NOT(OR(G91="",G91="Ø")),H91=""),"In Progress",IF(AND(NOT(OR(H91="Ø",H91="")),NOT(OR(G91="Ø",G91=""))),"Completed",IF(AND(NOT(A90=""),NOT(OR(D91="",D91="???")),G91=""),"Waiting",IF(D91="???","Waiting",""))))</f>
        <v/>
      </c>
      <c r="N91" s="107"/>
      <c r="O91" s="107"/>
      <c r="P91" s="4"/>
      <c r="Q91" s="111"/>
      <c r="R91" s="107"/>
    </row>
    <row r="92" spans="1:18">
      <c r="A92" s="112" t="s">
        <v>3725</v>
      </c>
      <c r="B92" s="109" t="s">
        <v>3726</v>
      </c>
      <c r="C92" s="107"/>
      <c r="D92" s="81" t="s">
        <v>2404</v>
      </c>
      <c r="E92" s="81"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2018-01-30_R-046_MH</v>
      </c>
      <c r="G92" s="85">
        <v>43173</v>
      </c>
      <c r="H92" s="85">
        <v>43186</v>
      </c>
      <c r="I92" s="69"/>
      <c r="J92" s="69">
        <v>153</v>
      </c>
      <c r="K92" s="74" t="str">
        <f t="shared" si="2"/>
        <v/>
      </c>
      <c r="L92" s="106">
        <v>43192</v>
      </c>
      <c r="M92" s="81" t="str">
        <f>IF(AND(NOT(OR(G92="",G92="Ø")),H92=""),"In Progress",IF(AND(NOT(OR(H92="Ø",H92="")),NOT(OR(G92="Ø",G92=""))),"Completed",IF(AND(NOT(A92=""),NOT(OR(D92="",D92="???")),G92=""),"Waiting",IF(D92="???","Waiting",""))))</f>
        <v>Completed</v>
      </c>
      <c r="N92" s="107"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07" t="s">
        <v>0</v>
      </c>
      <c r="P92" s="4" t="s">
        <v>3727</v>
      </c>
      <c r="Q92" s="111" t="s">
        <v>25</v>
      </c>
      <c r="R92" s="107" t="s">
        <v>3728</v>
      </c>
    </row>
    <row r="93" spans="1:18">
      <c r="A93" s="107"/>
      <c r="B93" s="107"/>
      <c r="C93" s="107"/>
      <c r="D93" s="81" t="s">
        <v>113</v>
      </c>
      <c r="E93" s="81" t="s">
        <v>1731</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2018-01-30_R-046_DR</v>
      </c>
      <c r="G93" s="85">
        <v>43188</v>
      </c>
      <c r="H93" s="85">
        <v>43192</v>
      </c>
      <c r="I93" s="69">
        <v>13.5</v>
      </c>
      <c r="J93" s="69">
        <v>166.94300000000001</v>
      </c>
      <c r="K93" s="74">
        <f t="shared" si="2"/>
        <v>12.366148148148149</v>
      </c>
      <c r="L93" s="107"/>
      <c r="M93" s="81" t="str">
        <f>IF(AND(NOT(OR(G93="",G93="Ø")),H93=""),"In Progress",IF(AND(NOT(OR(H93="Ø",H93="")),NOT(OR(G93="Ø",G93=""))),"Completed",IF(AND(NOT(A92=""),NOT(OR(D93="",D93="???")),G93=""),"Waiting",IF(D93="???","Waiting",""))))</f>
        <v>Completed</v>
      </c>
      <c r="N93" s="107"/>
      <c r="O93" s="107"/>
      <c r="P93" s="4"/>
      <c r="Q93" s="111"/>
      <c r="R93" s="107"/>
    </row>
    <row r="94" spans="1:18">
      <c r="A94" s="112" t="s">
        <v>3729</v>
      </c>
      <c r="B94" s="109" t="s">
        <v>3730</v>
      </c>
      <c r="C94" s="107"/>
      <c r="D94" s="81" t="s">
        <v>3059</v>
      </c>
      <c r="E94" s="81"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2018-01-30_R-047_RA</v>
      </c>
      <c r="G94" s="85">
        <v>43172</v>
      </c>
      <c r="H94" s="85">
        <v>43174</v>
      </c>
      <c r="I94" s="69">
        <v>10</v>
      </c>
      <c r="J94" s="69">
        <v>13</v>
      </c>
      <c r="K94" s="74">
        <f t="shared" si="2"/>
        <v>1.3</v>
      </c>
      <c r="L94" s="106">
        <v>43178</v>
      </c>
      <c r="M94" s="81" t="str">
        <f>IF(AND(NOT(OR(G94="",G94="Ø")),H94=""),"In Progress",IF(AND(NOT(OR(H94="Ø",H94="")),NOT(OR(G94="Ø",G94=""))),"Completed",IF(AND(NOT(A94=""),NOT(OR(D94="",D94="???")),G94=""),"Waiting",IF(D94="???","Waiting",""))))</f>
        <v>Completed</v>
      </c>
      <c r="N94" s="107"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07" t="s">
        <v>0</v>
      </c>
      <c r="P94" s="4"/>
      <c r="Q94" s="111" t="s">
        <v>25</v>
      </c>
      <c r="R94" s="107" t="s">
        <v>3731</v>
      </c>
    </row>
    <row r="95" spans="1:18">
      <c r="A95" s="107"/>
      <c r="B95" s="107"/>
      <c r="C95" s="107"/>
      <c r="D95" s="81" t="s">
        <v>161</v>
      </c>
      <c r="E95" s="81" t="s">
        <v>1731</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2018-01-30_R-047_BD</v>
      </c>
      <c r="G95" s="85">
        <v>43174</v>
      </c>
      <c r="H95" s="85">
        <v>43174</v>
      </c>
      <c r="I95" s="69">
        <v>0.75</v>
      </c>
      <c r="J95" s="69">
        <v>12</v>
      </c>
      <c r="K95" s="74">
        <f t="shared" si="2"/>
        <v>16</v>
      </c>
      <c r="L95" s="107"/>
      <c r="M95" s="81" t="str">
        <f>IF(AND(NOT(OR(G95="",G95="Ø")),H95=""),"In Progress",IF(AND(NOT(OR(H95="Ø",H95="")),NOT(OR(G95="Ø",G95=""))),"Completed",IF(AND(NOT(A94=""),NOT(OR(D95="",D95="???")),G95=""),"Waiting",IF(D95="???","Waiting",""))))</f>
        <v>Completed</v>
      </c>
      <c r="N95" s="107"/>
      <c r="O95" s="107"/>
      <c r="P95" s="4" t="s">
        <v>3732</v>
      </c>
      <c r="Q95" s="111"/>
      <c r="R95" s="107"/>
    </row>
    <row r="96" spans="1:18">
      <c r="A96" s="112" t="s">
        <v>3733</v>
      </c>
      <c r="B96" s="109" t="s">
        <v>3734</v>
      </c>
      <c r="C96" s="107"/>
      <c r="D96" s="81" t="s">
        <v>23</v>
      </c>
      <c r="E96" s="81"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2018-01-30_R-048_CA</v>
      </c>
      <c r="G96" s="85">
        <v>43164</v>
      </c>
      <c r="H96" s="85">
        <v>43167</v>
      </c>
      <c r="I96" s="69"/>
      <c r="J96" s="69"/>
      <c r="K96" s="74"/>
      <c r="L96" s="106"/>
      <c r="M96" s="81" t="s">
        <v>2</v>
      </c>
      <c r="N96" s="107" t="s">
        <v>2</v>
      </c>
      <c r="O96" s="107" t="str">
        <f>IF(OR(N96="Untraceable",N96="Incomplete"),"Ignore",IF(N96="Completed","Waiting",IF(OR(N96="Waiting",N96="In Progress",N96="Review",N96="Other"),"HOLD","")))</f>
        <v>Ignore</v>
      </c>
      <c r="P96" s="4"/>
      <c r="Q96" s="111" t="str">
        <f>IF(OR(N96="Untraceable",N96="Incomplete"),"No",IF(N96="Completed","In Progress",""))</f>
        <v>No</v>
      </c>
      <c r="R96" s="107"/>
    </row>
    <row r="97" spans="1:18">
      <c r="A97" s="107"/>
      <c r="B97" s="107"/>
      <c r="C97" s="107"/>
      <c r="D97" s="81" t="s">
        <v>32</v>
      </c>
      <c r="E97" s="81" t="s">
        <v>1731</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2018-01-30_R-048_AZ</v>
      </c>
      <c r="G97" s="85">
        <v>43192</v>
      </c>
      <c r="H97" s="85" t="s">
        <v>51</v>
      </c>
      <c r="I97" s="69"/>
      <c r="J97" s="69"/>
      <c r="K97" s="74"/>
      <c r="L97" s="107"/>
      <c r="M97" s="81" t="s">
        <v>2</v>
      </c>
      <c r="N97" s="107"/>
      <c r="O97" s="107"/>
      <c r="P97" s="4" t="s">
        <v>3735</v>
      </c>
      <c r="Q97" s="111"/>
      <c r="R97" s="107"/>
    </row>
    <row r="98" spans="1:18">
      <c r="A98" s="112" t="s">
        <v>3736</v>
      </c>
      <c r="B98" s="109" t="s">
        <v>3737</v>
      </c>
      <c r="C98" s="107"/>
      <c r="D98" s="81" t="s">
        <v>23</v>
      </c>
      <c r="E98" s="81"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2018-01-30_R-049_CA</v>
      </c>
      <c r="G98" s="85">
        <v>43172</v>
      </c>
      <c r="H98" s="85">
        <v>43172</v>
      </c>
      <c r="I98" s="69"/>
      <c r="J98" s="69"/>
      <c r="K98" s="74"/>
      <c r="L98" s="106">
        <v>43193</v>
      </c>
      <c r="M98" s="81" t="s">
        <v>0</v>
      </c>
      <c r="N98" s="107"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07" t="s">
        <v>0</v>
      </c>
      <c r="P98" s="4"/>
      <c r="Q98" s="111" t="s">
        <v>25</v>
      </c>
      <c r="R98" s="107" t="s">
        <v>3738</v>
      </c>
    </row>
    <row r="99" spans="1:18">
      <c r="A99" s="107"/>
      <c r="B99" s="107"/>
      <c r="C99" s="107"/>
      <c r="D99" s="81" t="s">
        <v>2404</v>
      </c>
      <c r="E99" s="81" t="s">
        <v>1731</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2018-01-30_R-049_MH</v>
      </c>
      <c r="G99" s="85">
        <v>43192</v>
      </c>
      <c r="H99" s="85">
        <v>43193</v>
      </c>
      <c r="I99" s="69"/>
      <c r="J99" s="69"/>
      <c r="K99" s="74"/>
      <c r="L99" s="107"/>
      <c r="M99" s="81" t="s">
        <v>0</v>
      </c>
      <c r="N99" s="107"/>
      <c r="O99" s="107"/>
      <c r="P99" s="4"/>
      <c r="Q99" s="111"/>
      <c r="R99" s="107"/>
    </row>
    <row r="100" spans="1:18">
      <c r="A100" s="112" t="s">
        <v>3739</v>
      </c>
      <c r="B100" s="109" t="s">
        <v>3740</v>
      </c>
      <c r="C100" s="107"/>
      <c r="D100" s="81" t="s">
        <v>23</v>
      </c>
      <c r="E100" s="81"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2018-01-30_R-050_CA</v>
      </c>
      <c r="G100" s="85"/>
      <c r="H100" s="85"/>
      <c r="I100" s="69"/>
      <c r="J100" s="69"/>
      <c r="K100" s="74"/>
      <c r="L100" s="106"/>
      <c r="M100" s="81" t="s">
        <v>0</v>
      </c>
      <c r="N100" s="107" t="s">
        <v>2</v>
      </c>
      <c r="O100" s="107" t="str">
        <f>IF(OR(N100="Untraceable",N100="Incomplete"),"Ignore",IF(N100="Completed","Waiting",IF(OR(N100="Waiting",N100="In Progress",N100="Review",N100="Other"),"HOLD","")))</f>
        <v>Ignore</v>
      </c>
      <c r="P100" s="4"/>
      <c r="Q100" s="111" t="str">
        <f>IF(OR(N100="Untraceable",N100="Incomplete"),"No",IF(N100="Completed","In Progress",""))</f>
        <v>No</v>
      </c>
      <c r="R100" s="107"/>
    </row>
    <row r="101" spans="1:18">
      <c r="A101" s="107"/>
      <c r="B101" s="107"/>
      <c r="C101" s="107"/>
      <c r="D101" s="81" t="s">
        <v>3059</v>
      </c>
      <c r="E101" s="81" t="s">
        <v>1731</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2018-01-30_R-050_RA</v>
      </c>
      <c r="G101" s="85">
        <v>43193</v>
      </c>
      <c r="H101" s="85">
        <v>43196</v>
      </c>
      <c r="I101" s="69"/>
      <c r="J101" s="69"/>
      <c r="K101" s="74"/>
      <c r="L101" s="107"/>
      <c r="M101" s="81" t="s">
        <v>2</v>
      </c>
      <c r="N101" s="107"/>
      <c r="O101" s="107"/>
      <c r="P101" s="4"/>
      <c r="Q101" s="111"/>
      <c r="R101" s="107"/>
    </row>
  </sheetData>
  <autoFilter ref="A1:R97" xr:uid="{00000000-0009-0000-0000-000016000000}"/>
  <mergeCells count="400">
    <mergeCell ref="Q4:Q5"/>
    <mergeCell ref="R4:R5"/>
    <mergeCell ref="A2:A3"/>
    <mergeCell ref="B2:B3"/>
    <mergeCell ref="C2:C3"/>
    <mergeCell ref="L2:L3"/>
    <mergeCell ref="N2:N3"/>
    <mergeCell ref="O2:O3"/>
    <mergeCell ref="Q96:Q97"/>
    <mergeCell ref="R96:R97"/>
    <mergeCell ref="Q2:Q3"/>
    <mergeCell ref="R2:R3"/>
    <mergeCell ref="A4:A5"/>
    <mergeCell ref="B4:B5"/>
    <mergeCell ref="C4:C5"/>
    <mergeCell ref="L4:L5"/>
    <mergeCell ref="N4:N5"/>
    <mergeCell ref="O4:O5"/>
    <mergeCell ref="A96:A97"/>
    <mergeCell ref="B96:B97"/>
    <mergeCell ref="C96:C97"/>
    <mergeCell ref="L96:L97"/>
    <mergeCell ref="N96:N97"/>
    <mergeCell ref="O96:O97"/>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Q92:Q93"/>
    <mergeCell ref="R92:R93"/>
    <mergeCell ref="A90:A91"/>
    <mergeCell ref="B90:B91"/>
    <mergeCell ref="C90:C91"/>
    <mergeCell ref="L90:L91"/>
    <mergeCell ref="N90:N91"/>
    <mergeCell ref="O90:O91"/>
    <mergeCell ref="Q98:Q99"/>
    <mergeCell ref="R98:R99"/>
    <mergeCell ref="Q90:Q91"/>
    <mergeCell ref="R90:R91"/>
    <mergeCell ref="A92:A93"/>
    <mergeCell ref="B92:B93"/>
    <mergeCell ref="C92:C93"/>
    <mergeCell ref="L92:L93"/>
    <mergeCell ref="N92:N93"/>
    <mergeCell ref="O92:O93"/>
    <mergeCell ref="A98:A99"/>
    <mergeCell ref="B98:B99"/>
    <mergeCell ref="C98:C99"/>
    <mergeCell ref="L98:L99"/>
    <mergeCell ref="N98:N99"/>
    <mergeCell ref="O98:O99"/>
    <mergeCell ref="Q100:Q101"/>
    <mergeCell ref="R100:R101"/>
    <mergeCell ref="Q94:Q95"/>
    <mergeCell ref="R94:R95"/>
    <mergeCell ref="A94:A95"/>
    <mergeCell ref="B94:B95"/>
    <mergeCell ref="C94:C95"/>
    <mergeCell ref="L94:L95"/>
    <mergeCell ref="N94:N95"/>
    <mergeCell ref="O94:O95"/>
    <mergeCell ref="A100:A101"/>
    <mergeCell ref="B100:B101"/>
    <mergeCell ref="C100:C101"/>
    <mergeCell ref="L100:L101"/>
    <mergeCell ref="N100:N101"/>
    <mergeCell ref="O100:O101"/>
  </mergeCells>
  <conditionalFormatting sqref="O1">
    <cfRule type="containsText" dxfId="224" priority="113" operator="containsText" text="HOLD">
      <formula>NOT(ISERROR(SEARCH("HOLD",O1)))</formula>
    </cfRule>
    <cfRule type="containsText" dxfId="223" priority="122" operator="containsText" text="Ignore">
      <formula>NOT(ISERROR(SEARCH("Ignore",O1)))</formula>
    </cfRule>
  </conditionalFormatting>
  <conditionalFormatting sqref="M1:O1">
    <cfRule type="containsText" dxfId="222" priority="112" operator="containsText" text="Waiting">
      <formula>NOT(ISERROR(SEARCH("Waiting",M1)))</formula>
    </cfRule>
    <cfRule type="containsText" dxfId="221" priority="116" operator="containsText" text="Review">
      <formula>NOT(ISERROR(SEARCH("Review",M1)))</formula>
    </cfRule>
    <cfRule type="containsText" dxfId="220" priority="117" operator="containsText" text="Other">
      <formula>NOT(ISERROR(SEARCH("Other",M1)))</formula>
    </cfRule>
    <cfRule type="containsText" dxfId="219" priority="118" operator="containsText" text="Incomplete">
      <formula>NOT(ISERROR(SEARCH("Incomplete",M1)))</formula>
    </cfRule>
    <cfRule type="containsText" dxfId="218" priority="119" operator="containsText" text="Untraceable">
      <formula>NOT(ISERROR(SEARCH("Untraceable",M1)))</formula>
    </cfRule>
    <cfRule type="containsText" dxfId="217" priority="120" operator="containsText" text="Completed">
      <formula>NOT(ISERROR(SEARCH("Completed",M1)))</formula>
    </cfRule>
  </conditionalFormatting>
  <conditionalFormatting sqref="Q1 M1:O1">
    <cfRule type="containsText" dxfId="216" priority="121" operator="containsText" text="In Progress">
      <formula>NOT(ISERROR(SEARCH("In Progress",M1)))</formula>
    </cfRule>
  </conditionalFormatting>
  <conditionalFormatting sqref="Q1">
    <cfRule type="containsText" dxfId="215" priority="114" operator="containsText" text="No">
      <formula>NOT(ISERROR(SEARCH("No",Q1)))</formula>
    </cfRule>
    <cfRule type="containsText" dxfId="214" priority="115" operator="containsText" text="Yes">
      <formula>NOT(ISERROR(SEARCH("Yes",Q1)))</formula>
    </cfRule>
  </conditionalFormatting>
  <conditionalFormatting sqref="L1">
    <cfRule type="containsText" dxfId="213" priority="111" operator="containsText" text="Needs to be">
      <formula>NOT(ISERROR(SEARCH("Needs to be",L1)))</formula>
    </cfRule>
  </conditionalFormatting>
  <conditionalFormatting sqref="I1:K1">
    <cfRule type="containsText" dxfId="212" priority="110" operator="containsText" text="Please Enter Tracing Time">
      <formula>NOT(ISERROR(SEARCH("Please Enter Tracing Time",I1)))</formula>
    </cfRule>
  </conditionalFormatting>
  <conditionalFormatting sqref="M2:N95">
    <cfRule type="containsText" dxfId="211" priority="101" operator="containsText" text="Waiting">
      <formula>NOT(ISERROR(SEARCH("Waiting",M2)))</formula>
    </cfRule>
    <cfRule type="containsText" dxfId="210" priority="104" operator="containsText" text="Review">
      <formula>NOT(ISERROR(SEARCH("Review",M2)))</formula>
    </cfRule>
    <cfRule type="containsText" dxfId="209" priority="105" operator="containsText" text="Other">
      <formula>NOT(ISERROR(SEARCH("Other",M2)))</formula>
    </cfRule>
    <cfRule type="containsText" dxfId="208" priority="106" operator="containsText" text="Incomplete">
      <formula>NOT(ISERROR(SEARCH("Incomplete",M2)))</formula>
    </cfRule>
    <cfRule type="containsText" dxfId="207" priority="107" operator="containsText" text="Untraceable">
      <formula>NOT(ISERROR(SEARCH("Untraceable",M2)))</formula>
    </cfRule>
    <cfRule type="containsText" dxfId="206" priority="108" operator="containsText" text="Completed">
      <formula>NOT(ISERROR(SEARCH("Completed",M2)))</formula>
    </cfRule>
  </conditionalFormatting>
  <conditionalFormatting sqref="M2:N95 Q2:Q95">
    <cfRule type="containsText" dxfId="205" priority="109" operator="containsText" text="In Progress">
      <formula>NOT(ISERROR(SEARCH("In Progress",M2)))</formula>
    </cfRule>
  </conditionalFormatting>
  <conditionalFormatting sqref="Q2:Q95">
    <cfRule type="containsText" dxfId="204" priority="102" operator="containsText" text="No">
      <formula>NOT(ISERROR(SEARCH("No",Q2)))</formula>
    </cfRule>
    <cfRule type="containsText" dxfId="203" priority="103" operator="containsText" text="Yes">
      <formula>NOT(ISERROR(SEARCH("Yes",Q2)))</formula>
    </cfRule>
  </conditionalFormatting>
  <conditionalFormatting sqref="L2:L95">
    <cfRule type="containsText" dxfId="202" priority="100" operator="containsText" text="Needs to be">
      <formula>NOT(ISERROR(SEARCH("Needs to be",L2)))</formula>
    </cfRule>
  </conditionalFormatting>
  <conditionalFormatting sqref="I2:J95">
    <cfRule type="containsText" dxfId="201" priority="99" operator="containsText" text="Please Enter Tracing Time">
      <formula>NOT(ISERROR(SEARCH("Please Enter Tracing Time",I2)))</formula>
    </cfRule>
  </conditionalFormatting>
  <conditionalFormatting sqref="O2:O95">
    <cfRule type="containsText" dxfId="200" priority="91" operator="containsText" text="HOLD">
      <formula>NOT(ISERROR(SEARCH("HOLD",O2)))</formula>
    </cfRule>
    <cfRule type="containsText" dxfId="199" priority="98" operator="containsText" text="Ignore">
      <formula>NOT(ISERROR(SEARCH("Ignore",O2)))</formula>
    </cfRule>
  </conditionalFormatting>
  <conditionalFormatting sqref="O2:O95">
    <cfRule type="containsText" dxfId="198" priority="90" operator="containsText" text="Waiting">
      <formula>NOT(ISERROR(SEARCH("Waiting",O2)))</formula>
    </cfRule>
    <cfRule type="containsText" dxfId="197" priority="92" operator="containsText" text="Review">
      <formula>NOT(ISERROR(SEARCH("Review",O2)))</formula>
    </cfRule>
    <cfRule type="containsText" dxfId="196" priority="93" operator="containsText" text="Other">
      <formula>NOT(ISERROR(SEARCH("Other",O2)))</formula>
    </cfRule>
    <cfRule type="containsText" dxfId="195" priority="94" operator="containsText" text="Incomplete">
      <formula>NOT(ISERROR(SEARCH("Incomplete",O2)))</formula>
    </cfRule>
    <cfRule type="containsText" dxfId="194" priority="95" operator="containsText" text="Untraceable">
      <formula>NOT(ISERROR(SEARCH("Untraceable",O2)))</formula>
    </cfRule>
    <cfRule type="containsText" dxfId="193" priority="96" operator="containsText" text="Completed">
      <formula>NOT(ISERROR(SEARCH("Completed",O2)))</formula>
    </cfRule>
  </conditionalFormatting>
  <conditionalFormatting sqref="O2:O95">
    <cfRule type="containsText" dxfId="192" priority="97" operator="containsText" text="In Progress">
      <formula>NOT(ISERROR(SEARCH("In Progress",O2)))</formula>
    </cfRule>
  </conditionalFormatting>
  <conditionalFormatting sqref="K2:K95">
    <cfRule type="containsText" dxfId="191" priority="89" operator="containsText" text="Please Enter Tracing Time">
      <formula>NOT(ISERROR(SEARCH("Please Enter Tracing Time",K2)))</formula>
    </cfRule>
  </conditionalFormatting>
  <conditionalFormatting sqref="M96">
    <cfRule type="containsText" dxfId="190" priority="80" operator="containsText" text="Waiting">
      <formula>NOT(ISERROR(SEARCH("Waiting",M96)))</formula>
    </cfRule>
    <cfRule type="containsText" dxfId="189" priority="83" operator="containsText" text="Review">
      <formula>NOT(ISERROR(SEARCH("Review",M96)))</formula>
    </cfRule>
    <cfRule type="containsText" dxfId="188" priority="84" operator="containsText" text="Other">
      <formula>NOT(ISERROR(SEARCH("Other",M96)))</formula>
    </cfRule>
    <cfRule type="containsText" dxfId="187" priority="85" operator="containsText" text="Incomplete">
      <formula>NOT(ISERROR(SEARCH("Incomplete",M96)))</formula>
    </cfRule>
    <cfRule type="containsText" dxfId="186" priority="86" operator="containsText" text="Untraceable">
      <formula>NOT(ISERROR(SEARCH("Untraceable",M96)))</formula>
    </cfRule>
    <cfRule type="containsText" dxfId="185" priority="87" operator="containsText" text="Completed">
      <formula>NOT(ISERROR(SEARCH("Completed",M96)))</formula>
    </cfRule>
  </conditionalFormatting>
  <conditionalFormatting sqref="M96 Q96:Q99">
    <cfRule type="containsText" dxfId="184" priority="88" operator="containsText" text="In Progress">
      <formula>NOT(ISERROR(SEARCH("In Progress",M96)))</formula>
    </cfRule>
  </conditionalFormatting>
  <conditionalFormatting sqref="Q96:Q99">
    <cfRule type="containsText" dxfId="183" priority="81" operator="containsText" text="No">
      <formula>NOT(ISERROR(SEARCH("No",Q96)))</formula>
    </cfRule>
    <cfRule type="containsText" dxfId="182" priority="82" operator="containsText" text="Yes">
      <formula>NOT(ISERROR(SEARCH("Yes",Q96)))</formula>
    </cfRule>
  </conditionalFormatting>
  <conditionalFormatting sqref="L96:L97">
    <cfRule type="containsText" dxfId="181" priority="79" operator="containsText" text="Needs to be">
      <formula>NOT(ISERROR(SEARCH("Needs to be",L96)))</formula>
    </cfRule>
  </conditionalFormatting>
  <conditionalFormatting sqref="I96:J97">
    <cfRule type="containsText" dxfId="180" priority="78" operator="containsText" text="Please Enter Tracing Time">
      <formula>NOT(ISERROR(SEARCH("Please Enter Tracing Time",I96)))</formula>
    </cfRule>
  </conditionalFormatting>
  <conditionalFormatting sqref="K96:K97">
    <cfRule type="containsText" dxfId="179" priority="77" operator="containsText" text="Please Enter Tracing Time">
      <formula>NOT(ISERROR(SEARCH("Please Enter Tracing Time",K96)))</formula>
    </cfRule>
  </conditionalFormatting>
  <conditionalFormatting sqref="M98">
    <cfRule type="containsText" dxfId="178" priority="70" operator="containsText" text="Waiting">
      <formula>NOT(ISERROR(SEARCH("Waiting",M98)))</formula>
    </cfRule>
    <cfRule type="containsText" dxfId="177" priority="71" operator="containsText" text="Review">
      <formula>NOT(ISERROR(SEARCH("Review",M98)))</formula>
    </cfRule>
    <cfRule type="containsText" dxfId="176" priority="72" operator="containsText" text="Other">
      <formula>NOT(ISERROR(SEARCH("Other",M98)))</formula>
    </cfRule>
    <cfRule type="containsText" dxfId="175" priority="73" operator="containsText" text="Incomplete">
      <formula>NOT(ISERROR(SEARCH("Incomplete",M98)))</formula>
    </cfRule>
    <cfRule type="containsText" dxfId="174" priority="74" operator="containsText" text="Untraceable">
      <formula>NOT(ISERROR(SEARCH("Untraceable",M98)))</formula>
    </cfRule>
    <cfRule type="containsText" dxfId="173" priority="75" operator="containsText" text="Completed">
      <formula>NOT(ISERROR(SEARCH("Completed",M98)))</formula>
    </cfRule>
  </conditionalFormatting>
  <conditionalFormatting sqref="M98">
    <cfRule type="containsText" dxfId="172" priority="76" operator="containsText" text="In Progress">
      <formula>NOT(ISERROR(SEARCH("In Progress",M98)))</formula>
    </cfRule>
  </conditionalFormatting>
  <conditionalFormatting sqref="L98:L99">
    <cfRule type="containsText" dxfId="171" priority="69" operator="containsText" text="Needs to be">
      <formula>NOT(ISERROR(SEARCH("Needs to be",L98)))</formula>
    </cfRule>
  </conditionalFormatting>
  <conditionalFormatting sqref="I98:J99">
    <cfRule type="containsText" dxfId="170" priority="68" operator="containsText" text="Please Enter Tracing Time">
      <formula>NOT(ISERROR(SEARCH("Please Enter Tracing Time",I98)))</formula>
    </cfRule>
  </conditionalFormatting>
  <conditionalFormatting sqref="K98:K99">
    <cfRule type="containsText" dxfId="169" priority="67" operator="containsText" text="Please Enter Tracing Time">
      <formula>NOT(ISERROR(SEARCH("Please Enter Tracing Time",K98)))</formula>
    </cfRule>
  </conditionalFormatting>
  <conditionalFormatting sqref="O96:O97">
    <cfRule type="containsText" dxfId="168" priority="59" operator="containsText" text="HOLD">
      <formula>NOT(ISERROR(SEARCH("HOLD",O96)))</formula>
    </cfRule>
    <cfRule type="containsText" dxfId="167" priority="66" operator="containsText" text="Ignore">
      <formula>NOT(ISERROR(SEARCH("Ignore",O96)))</formula>
    </cfRule>
  </conditionalFormatting>
  <conditionalFormatting sqref="O96:O97">
    <cfRule type="containsText" dxfId="166" priority="58" operator="containsText" text="Waiting">
      <formula>NOT(ISERROR(SEARCH("Waiting",O96)))</formula>
    </cfRule>
    <cfRule type="containsText" dxfId="165" priority="60" operator="containsText" text="Review">
      <formula>NOT(ISERROR(SEARCH("Review",O96)))</formula>
    </cfRule>
    <cfRule type="containsText" dxfId="164" priority="61" operator="containsText" text="Other">
      <formula>NOT(ISERROR(SEARCH("Other",O96)))</formula>
    </cfRule>
    <cfRule type="containsText" dxfId="163" priority="62" operator="containsText" text="Incomplete">
      <formula>NOT(ISERROR(SEARCH("Incomplete",O96)))</formula>
    </cfRule>
    <cfRule type="containsText" dxfId="162" priority="63" operator="containsText" text="Untraceable">
      <formula>NOT(ISERROR(SEARCH("Untraceable",O96)))</formula>
    </cfRule>
    <cfRule type="containsText" dxfId="161" priority="64" operator="containsText" text="Completed">
      <formula>NOT(ISERROR(SEARCH("Completed",O96)))</formula>
    </cfRule>
  </conditionalFormatting>
  <conditionalFormatting sqref="O96:O97">
    <cfRule type="containsText" dxfId="160" priority="65" operator="containsText" text="In Progress">
      <formula>NOT(ISERROR(SEARCH("In Progress",O96)))</formula>
    </cfRule>
  </conditionalFormatting>
  <conditionalFormatting sqref="O98:O101">
    <cfRule type="containsText" dxfId="159" priority="50" operator="containsText" text="HOLD">
      <formula>NOT(ISERROR(SEARCH("HOLD",O98)))</formula>
    </cfRule>
    <cfRule type="containsText" dxfId="158" priority="57" operator="containsText" text="Ignore">
      <formula>NOT(ISERROR(SEARCH("Ignore",O98)))</formula>
    </cfRule>
  </conditionalFormatting>
  <conditionalFormatting sqref="O98:O101">
    <cfRule type="containsText" dxfId="157" priority="49" operator="containsText" text="Waiting">
      <formula>NOT(ISERROR(SEARCH("Waiting",O98)))</formula>
    </cfRule>
    <cfRule type="containsText" dxfId="156" priority="51" operator="containsText" text="Review">
      <formula>NOT(ISERROR(SEARCH("Review",O98)))</formula>
    </cfRule>
    <cfRule type="containsText" dxfId="155" priority="52" operator="containsText" text="Other">
      <formula>NOT(ISERROR(SEARCH("Other",O98)))</formula>
    </cfRule>
    <cfRule type="containsText" dxfId="154" priority="53" operator="containsText" text="Incomplete">
      <formula>NOT(ISERROR(SEARCH("Incomplete",O98)))</formula>
    </cfRule>
    <cfRule type="containsText" dxfId="153" priority="54" operator="containsText" text="Untraceable">
      <formula>NOT(ISERROR(SEARCH("Untraceable",O98)))</formula>
    </cfRule>
    <cfRule type="containsText" dxfId="152" priority="55" operator="containsText" text="Completed">
      <formula>NOT(ISERROR(SEARCH("Completed",O98)))</formula>
    </cfRule>
  </conditionalFormatting>
  <conditionalFormatting sqref="O98:O101">
    <cfRule type="containsText" dxfId="151" priority="56" operator="containsText" text="In Progress">
      <formula>NOT(ISERROR(SEARCH("In Progress",O98)))</formula>
    </cfRule>
  </conditionalFormatting>
  <conditionalFormatting sqref="N96:N97">
    <cfRule type="containsText" dxfId="150" priority="42" operator="containsText" text="Waiting">
      <formula>NOT(ISERROR(SEARCH("Waiting",N96)))</formula>
    </cfRule>
    <cfRule type="containsText" dxfId="149" priority="43" operator="containsText" text="Review">
      <formula>NOT(ISERROR(SEARCH("Review",N96)))</formula>
    </cfRule>
    <cfRule type="containsText" dxfId="148" priority="44" operator="containsText" text="Other">
      <formula>NOT(ISERROR(SEARCH("Other",N96)))</formula>
    </cfRule>
    <cfRule type="containsText" dxfId="147" priority="45" operator="containsText" text="Incomplete">
      <formula>NOT(ISERROR(SEARCH("Incomplete",N96)))</formula>
    </cfRule>
    <cfRule type="containsText" dxfId="146" priority="46" operator="containsText" text="Untraceable">
      <formula>NOT(ISERROR(SEARCH("Untraceable",N96)))</formula>
    </cfRule>
    <cfRule type="containsText" dxfId="145" priority="47" operator="containsText" text="Completed">
      <formula>NOT(ISERROR(SEARCH("Completed",N96)))</formula>
    </cfRule>
  </conditionalFormatting>
  <conditionalFormatting sqref="N96:N97">
    <cfRule type="containsText" dxfId="144" priority="48" operator="containsText" text="In Progress">
      <formula>NOT(ISERROR(SEARCH("In Progress",N96)))</formula>
    </cfRule>
  </conditionalFormatting>
  <conditionalFormatting sqref="N98:N101">
    <cfRule type="containsText" dxfId="143" priority="35" operator="containsText" text="Waiting">
      <formula>NOT(ISERROR(SEARCH("Waiting",N98)))</formula>
    </cfRule>
    <cfRule type="containsText" dxfId="142" priority="36" operator="containsText" text="Review">
      <formula>NOT(ISERROR(SEARCH("Review",N98)))</formula>
    </cfRule>
    <cfRule type="containsText" dxfId="141" priority="37" operator="containsText" text="Other">
      <formula>NOT(ISERROR(SEARCH("Other",N98)))</formula>
    </cfRule>
    <cfRule type="containsText" dxfId="140" priority="38" operator="containsText" text="Incomplete">
      <formula>NOT(ISERROR(SEARCH("Incomplete",N98)))</formula>
    </cfRule>
    <cfRule type="containsText" dxfId="139" priority="39" operator="containsText" text="Untraceable">
      <formula>NOT(ISERROR(SEARCH("Untraceable",N98)))</formula>
    </cfRule>
    <cfRule type="containsText" dxfId="138" priority="40" operator="containsText" text="Completed">
      <formula>NOT(ISERROR(SEARCH("Completed",N98)))</formula>
    </cfRule>
  </conditionalFormatting>
  <conditionalFormatting sqref="N98:N101">
    <cfRule type="containsText" dxfId="137" priority="41" operator="containsText" text="In Progress">
      <formula>NOT(ISERROR(SEARCH("In Progress",N98)))</formula>
    </cfRule>
  </conditionalFormatting>
  <conditionalFormatting sqref="M97">
    <cfRule type="containsText" dxfId="136" priority="28" operator="containsText" text="Waiting">
      <formula>NOT(ISERROR(SEARCH("Waiting",M97)))</formula>
    </cfRule>
    <cfRule type="containsText" dxfId="135" priority="29" operator="containsText" text="Review">
      <formula>NOT(ISERROR(SEARCH("Review",M97)))</formula>
    </cfRule>
    <cfRule type="containsText" dxfId="134" priority="30" operator="containsText" text="Other">
      <formula>NOT(ISERROR(SEARCH("Other",M97)))</formula>
    </cfRule>
    <cfRule type="containsText" dxfId="133" priority="31" operator="containsText" text="Incomplete">
      <formula>NOT(ISERROR(SEARCH("Incomplete",M97)))</formula>
    </cfRule>
    <cfRule type="containsText" dxfId="132" priority="32" operator="containsText" text="Untraceable">
      <formula>NOT(ISERROR(SEARCH("Untraceable",M97)))</formula>
    </cfRule>
    <cfRule type="containsText" dxfId="131" priority="33" operator="containsText" text="Completed">
      <formula>NOT(ISERROR(SEARCH("Completed",M97)))</formula>
    </cfRule>
  </conditionalFormatting>
  <conditionalFormatting sqref="M97">
    <cfRule type="containsText" dxfId="130" priority="34" operator="containsText" text="In Progress">
      <formula>NOT(ISERROR(SEARCH("In Progress",M97)))</formula>
    </cfRule>
  </conditionalFormatting>
  <conditionalFormatting sqref="M99">
    <cfRule type="containsText" dxfId="129" priority="21" operator="containsText" text="Waiting">
      <formula>NOT(ISERROR(SEARCH("Waiting",M99)))</formula>
    </cfRule>
    <cfRule type="containsText" dxfId="128" priority="22" operator="containsText" text="Review">
      <formula>NOT(ISERROR(SEARCH("Review",M99)))</formula>
    </cfRule>
    <cfRule type="containsText" dxfId="127" priority="23" operator="containsText" text="Other">
      <formula>NOT(ISERROR(SEARCH("Other",M99)))</formula>
    </cfRule>
    <cfRule type="containsText" dxfId="126" priority="24" operator="containsText" text="Incomplete">
      <formula>NOT(ISERROR(SEARCH("Incomplete",M99)))</formula>
    </cfRule>
    <cfRule type="containsText" dxfId="125" priority="25" operator="containsText" text="Untraceable">
      <formula>NOT(ISERROR(SEARCH("Untraceable",M99)))</formula>
    </cfRule>
    <cfRule type="containsText" dxfId="124" priority="26" operator="containsText" text="Completed">
      <formula>NOT(ISERROR(SEARCH("Completed",M99)))</formula>
    </cfRule>
  </conditionalFormatting>
  <conditionalFormatting sqref="M99">
    <cfRule type="containsText" dxfId="123" priority="27" operator="containsText" text="In Progress">
      <formula>NOT(ISERROR(SEARCH("In Progress",M99)))</formula>
    </cfRule>
  </conditionalFormatting>
  <conditionalFormatting sqref="Q100:Q101">
    <cfRule type="containsText" dxfId="122" priority="20" operator="containsText" text="In Progress">
      <formula>NOT(ISERROR(SEARCH("In Progress",Q100)))</formula>
    </cfRule>
  </conditionalFormatting>
  <conditionalFormatting sqref="Q100:Q101">
    <cfRule type="containsText" dxfId="121" priority="18" operator="containsText" text="No">
      <formula>NOT(ISERROR(SEARCH("No",Q100)))</formula>
    </cfRule>
    <cfRule type="containsText" dxfId="120" priority="19" operator="containsText" text="Yes">
      <formula>NOT(ISERROR(SEARCH("Yes",Q100)))</formula>
    </cfRule>
  </conditionalFormatting>
  <conditionalFormatting sqref="M100">
    <cfRule type="containsText" dxfId="119" priority="11" operator="containsText" text="Waiting">
      <formula>NOT(ISERROR(SEARCH("Waiting",M100)))</formula>
    </cfRule>
    <cfRule type="containsText" dxfId="118" priority="12" operator="containsText" text="Review">
      <formula>NOT(ISERROR(SEARCH("Review",M100)))</formula>
    </cfRule>
    <cfRule type="containsText" dxfId="117" priority="13" operator="containsText" text="Other">
      <formula>NOT(ISERROR(SEARCH("Other",M100)))</formula>
    </cfRule>
    <cfRule type="containsText" dxfId="116" priority="14" operator="containsText" text="Incomplete">
      <formula>NOT(ISERROR(SEARCH("Incomplete",M100)))</formula>
    </cfRule>
    <cfRule type="containsText" dxfId="115" priority="15" operator="containsText" text="Untraceable">
      <formula>NOT(ISERROR(SEARCH("Untraceable",M100)))</formula>
    </cfRule>
    <cfRule type="containsText" dxfId="114" priority="16" operator="containsText" text="Completed">
      <formula>NOT(ISERROR(SEARCH("Completed",M100)))</formula>
    </cfRule>
  </conditionalFormatting>
  <conditionalFormatting sqref="M100">
    <cfRule type="containsText" dxfId="113" priority="17" operator="containsText" text="In Progress">
      <formula>NOT(ISERROR(SEARCH("In Progress",M100)))</formula>
    </cfRule>
  </conditionalFormatting>
  <conditionalFormatting sqref="L100:L101">
    <cfRule type="containsText" dxfId="112" priority="10" operator="containsText" text="Needs to be">
      <formula>NOT(ISERROR(SEARCH("Needs to be",L100)))</formula>
    </cfRule>
  </conditionalFormatting>
  <conditionalFormatting sqref="I100:J101">
    <cfRule type="containsText" dxfId="111" priority="9" operator="containsText" text="Please Enter Tracing Time">
      <formula>NOT(ISERROR(SEARCH("Please Enter Tracing Time",I100)))</formula>
    </cfRule>
  </conditionalFormatting>
  <conditionalFormatting sqref="K100:K101">
    <cfRule type="containsText" dxfId="110" priority="8" operator="containsText" text="Please Enter Tracing Time">
      <formula>NOT(ISERROR(SEARCH("Please Enter Tracing Time",K100)))</formula>
    </cfRule>
  </conditionalFormatting>
  <conditionalFormatting sqref="M101">
    <cfRule type="containsText" dxfId="109" priority="1" operator="containsText" text="Waiting">
      <formula>NOT(ISERROR(SEARCH("Waiting",M101)))</formula>
    </cfRule>
    <cfRule type="containsText" dxfId="108" priority="2" operator="containsText" text="Review">
      <formula>NOT(ISERROR(SEARCH("Review",M101)))</formula>
    </cfRule>
    <cfRule type="containsText" dxfId="107" priority="3" operator="containsText" text="Other">
      <formula>NOT(ISERROR(SEARCH("Other",M101)))</formula>
    </cfRule>
    <cfRule type="containsText" dxfId="106" priority="4" operator="containsText" text="Incomplete">
      <formula>NOT(ISERROR(SEARCH("Incomplete",M101)))</formula>
    </cfRule>
    <cfRule type="containsText" dxfId="105" priority="5" operator="containsText" text="Untraceable">
      <formula>NOT(ISERROR(SEARCH("Untraceable",M101)))</formula>
    </cfRule>
    <cfRule type="containsText" dxfId="104" priority="6" operator="containsText" text="Completed">
      <formula>NOT(ISERROR(SEARCH("Completed",M101)))</formula>
    </cfRule>
  </conditionalFormatting>
  <conditionalFormatting sqref="M101">
    <cfRule type="containsText" dxfId="103" priority="7" operator="containsText" text="In Progress">
      <formula>NOT(ISERROR(SEARCH("In Progress",M101)))</formula>
    </cfRule>
  </conditionalFormatting>
  <dataValidations count="7">
    <dataValidation type="list" operator="equal" allowBlank="1" showInputMessage="1" sqref="H2:H101" xr:uid="{00000000-0002-0000-1600-000000000000}">
      <formula1>"Ø"</formula1>
    </dataValidation>
    <dataValidation type="list" allowBlank="1" showInputMessage="1" sqref="L2:L101" xr:uid="{00000000-0002-0000-1600-000001000000}">
      <formula1>"Ø, Split"</formula1>
    </dataValidation>
    <dataValidation type="list" allowBlank="1" showInputMessage="1" showErrorMessage="1" sqref="M2:N101" xr:uid="{00000000-0002-0000-1600-000002000000}">
      <formula1>"In Progress, Completed, Untraceable, Incomplete, Other, Review"</formula1>
    </dataValidation>
    <dataValidation type="list" operator="equal" allowBlank="1" showInputMessage="1" showErrorMessage="1" sqref="E2:E101" xr:uid="{00000000-0002-0000-1600-000003000000}">
      <formula1>"Manual,Assisted Manual, De-Novo Merge, Assisted Merge"</formula1>
    </dataValidation>
    <dataValidation type="list" allowBlank="1" showInputMessage="1" showErrorMessage="1" sqref="O2:O101" xr:uid="{00000000-0002-0000-1600-000004000000}">
      <formula1>"In Progress, Completed, Untraceable, Review, Ignore"</formula1>
    </dataValidation>
    <dataValidation type="list" allowBlank="1" showInputMessage="1" sqref="G2:G101" xr:uid="{00000000-0002-0000-1600-000005000000}">
      <formula1>"Ø"</formula1>
    </dataValidation>
    <dataValidation type="list" operator="equal" allowBlank="1" showInputMessage="1" showErrorMessage="1" sqref="D2:D101" xr:uid="{00000000-0002-0000-1600-000006000000}">
      <formula1>"Amina,Bruno,Cameron,Daniel,Gina,Mashtura,Monet,Reem,???"</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R37"/>
  <sheetViews>
    <sheetView topLeftCell="P1" workbookViewId="0" xr3:uid="{96AA9D09-0E06-52DD-9EE1-B522AFA11096}">
      <selection activeCell="S2" sqref="S2"/>
    </sheetView>
  </sheetViews>
  <sheetFormatPr defaultRowHeight="15"/>
  <cols>
    <col min="1" max="1" width="24.85546875" customWidth="1"/>
    <col min="2" max="2" width="28" customWidth="1"/>
    <col min="3" max="3" width="19.85546875" customWidth="1"/>
    <col min="4" max="4" width="12.28515625" customWidth="1"/>
    <col min="5" max="5" width="15" customWidth="1"/>
    <col min="6" max="6" width="26.140625" customWidth="1"/>
    <col min="7" max="7" width="14" customWidth="1"/>
    <col min="8" max="8" width="14.7109375" customWidth="1"/>
    <col min="9" max="9" width="11.7109375" customWidth="1"/>
    <col min="10" max="10" width="14.5703125" customWidth="1"/>
    <col min="11" max="11" width="15.5703125" customWidth="1"/>
    <col min="12" max="12" width="23.5703125" customWidth="1"/>
    <col min="13" max="13" width="22.42578125" customWidth="1"/>
    <col min="14" max="14" width="23.42578125" customWidth="1"/>
    <col min="16" max="16" width="89.140625" customWidth="1"/>
  </cols>
  <sheetData>
    <row r="1" spans="1:18">
      <c r="A1" s="48" t="s">
        <v>6</v>
      </c>
      <c r="B1" s="48" t="s">
        <v>7</v>
      </c>
      <c r="C1" s="48" t="s">
        <v>8</v>
      </c>
      <c r="D1" s="49" t="s">
        <v>9</v>
      </c>
      <c r="E1" s="49" t="s">
        <v>10</v>
      </c>
      <c r="F1" s="49" t="s">
        <v>11</v>
      </c>
      <c r="G1" s="49" t="s">
        <v>12</v>
      </c>
      <c r="H1" s="49" t="s">
        <v>13</v>
      </c>
      <c r="I1" s="49" t="s">
        <v>3126</v>
      </c>
      <c r="J1" s="49" t="s">
        <v>3189</v>
      </c>
      <c r="K1" s="49" t="s">
        <v>3190</v>
      </c>
      <c r="L1" s="48" t="s">
        <v>14</v>
      </c>
      <c r="M1" s="48" t="s">
        <v>15</v>
      </c>
      <c r="N1" s="48" t="s">
        <v>16</v>
      </c>
      <c r="O1" s="48" t="s">
        <v>17</v>
      </c>
      <c r="P1" s="10" t="s">
        <v>18</v>
      </c>
      <c r="Q1" s="9" t="s">
        <v>19</v>
      </c>
      <c r="R1" s="9" t="s">
        <v>20</v>
      </c>
    </row>
    <row r="2" spans="1:18">
      <c r="A2" s="112" t="s">
        <v>3741</v>
      </c>
      <c r="B2" s="109" t="s">
        <v>3742</v>
      </c>
      <c r="C2" s="107" t="s">
        <v>1052</v>
      </c>
      <c r="D2" s="81" t="s">
        <v>161</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2018-02-06_G-001_BD</v>
      </c>
      <c r="G2" s="85">
        <v>43157</v>
      </c>
      <c r="H2" s="85"/>
      <c r="I2" s="69">
        <v>1.5</v>
      </c>
      <c r="J2" s="69"/>
      <c r="K2" s="74" t="str">
        <f t="shared" ref="K2:K37" si="0">IF(AND(NOT(I2=""),NOT(J2=""),NOT(H2="")),I2/J2,"")</f>
        <v/>
      </c>
      <c r="L2" s="107" t="str">
        <f>IF(AND(NOT(OR(H2="",H2="Ø")),NOT(OR(H3="",H3="Ø"))),"Needs to be Split","")</f>
        <v/>
      </c>
      <c r="M2" s="81" t="s">
        <v>4</v>
      </c>
      <c r="N2" s="107" t="s">
        <v>3</v>
      </c>
      <c r="O2" s="107" t="s">
        <v>190</v>
      </c>
      <c r="P2" s="4"/>
      <c r="Q2" s="111" t="str">
        <f>IF(OR(N2="Untraceable",N2="Incomplete"),"No",IF(N2="Completed","In Progress",""))</f>
        <v/>
      </c>
      <c r="R2" s="107"/>
    </row>
    <row r="3" spans="1:18">
      <c r="A3" s="107"/>
      <c r="B3" s="107"/>
      <c r="C3" s="107"/>
      <c r="D3" s="81"/>
      <c r="E3" s="81"/>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5"/>
      <c r="H3" s="85"/>
      <c r="I3" s="69"/>
      <c r="J3" s="69"/>
      <c r="K3" s="74" t="str">
        <f t="shared" si="0"/>
        <v/>
      </c>
      <c r="L3" s="107"/>
      <c r="M3" s="81" t="str">
        <f>IF(AND(NOT(OR(G3="",G3="Ø")),H3=""),"In Progress",IF(AND(NOT(OR(H3="Ø",H3="")),NOT(OR(G3="Ø",G3=""))),"Completed",IF(AND(NOT(A2=""),NOT(OR(D3="",D3="???")),G3=""),"Waiting",IF(D3="???","Waiting",""))))</f>
        <v/>
      </c>
      <c r="N3" s="107"/>
      <c r="O3" s="107"/>
      <c r="P3" s="4"/>
      <c r="Q3" s="111"/>
      <c r="R3" s="107"/>
    </row>
    <row r="4" spans="1:18">
      <c r="A4" s="112" t="s">
        <v>3743</v>
      </c>
      <c r="B4" s="109" t="s">
        <v>3744</v>
      </c>
      <c r="C4" s="107" t="s">
        <v>3745</v>
      </c>
      <c r="D4" s="81" t="s">
        <v>161</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2018-02-06_G-002_BD</v>
      </c>
      <c r="G4" s="85">
        <v>43157</v>
      </c>
      <c r="H4" s="85"/>
      <c r="I4" s="69">
        <v>0.5</v>
      </c>
      <c r="J4" s="69"/>
      <c r="K4" s="74" t="str">
        <f t="shared" si="0"/>
        <v/>
      </c>
      <c r="L4" s="107" t="str">
        <f>IF(AND(NOT(OR(H4="",H4="Ø")),NOT(OR(H5="",H5="Ø"))),"Needs to be Split","")</f>
        <v/>
      </c>
      <c r="M4" s="81" t="s">
        <v>0</v>
      </c>
      <c r="N4" s="107" t="s">
        <v>3</v>
      </c>
      <c r="O4" s="107" t="s">
        <v>0</v>
      </c>
      <c r="P4" s="4" t="s">
        <v>3746</v>
      </c>
      <c r="Q4" s="111" t="str">
        <f>IF(OR(N4="Untraceable",N4="Incomplete"),"No",IF(N4="Completed","In Progress",""))</f>
        <v/>
      </c>
      <c r="R4" s="107"/>
    </row>
    <row r="5" spans="1:18">
      <c r="A5" s="107"/>
      <c r="B5" s="107"/>
      <c r="C5" s="107"/>
      <c r="D5" s="81" t="s">
        <v>32</v>
      </c>
      <c r="E5" s="81" t="s">
        <v>1731</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2018-02-06_G-002_AZ</v>
      </c>
      <c r="G5" s="85">
        <v>43195</v>
      </c>
      <c r="H5" s="85">
        <v>43195</v>
      </c>
      <c r="I5" s="69"/>
      <c r="J5" s="69"/>
      <c r="K5" s="74" t="str">
        <f t="shared" si="0"/>
        <v/>
      </c>
      <c r="L5" s="107"/>
      <c r="M5" s="81" t="s">
        <v>0</v>
      </c>
      <c r="N5" s="107"/>
      <c r="O5" s="107"/>
      <c r="P5" s="4"/>
      <c r="Q5" s="111"/>
      <c r="R5" s="107"/>
    </row>
    <row r="6" spans="1:18">
      <c r="A6" s="112" t="s">
        <v>3747</v>
      </c>
      <c r="B6" s="109" t="s">
        <v>3748</v>
      </c>
      <c r="C6" s="107"/>
      <c r="D6" s="81" t="s">
        <v>187</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2018-02-06_G-003_MW</v>
      </c>
      <c r="G6" s="85">
        <v>43157</v>
      </c>
      <c r="H6" s="85" t="s">
        <v>51</v>
      </c>
      <c r="I6" s="69"/>
      <c r="J6" s="69"/>
      <c r="K6" s="74" t="str">
        <f t="shared" si="0"/>
        <v/>
      </c>
      <c r="L6" s="107" t="str">
        <f>IF(AND(NOT(OR(H6="",H6="Ø")),NOT(OR(H7="",H7="Ø"))),"Needs to be Split","")</f>
        <v/>
      </c>
      <c r="M6" s="81" t="s">
        <v>2</v>
      </c>
      <c r="N6" s="107" t="s">
        <v>2</v>
      </c>
      <c r="O6" s="107" t="str">
        <f>IF(OR(N6="Untraceable",N6="Incomplete"),"Ignore",IF(N6="Completed","Waiting",IF(OR(N6="Waiting",N6="In Progress",N6="Review",N6="Other"),"HOLD","")))</f>
        <v>Ignore</v>
      </c>
      <c r="P6" s="4"/>
      <c r="Q6" s="111" t="str">
        <f>IF(OR(N6="Untraceable",N6="Incomplete"),"No",IF(N6="Completed","In Progress",""))</f>
        <v>No</v>
      </c>
      <c r="R6" s="107"/>
    </row>
    <row r="7" spans="1:18">
      <c r="A7" s="107"/>
      <c r="B7" s="107"/>
      <c r="C7" s="107"/>
      <c r="D7" s="81"/>
      <c r="E7" s="81"/>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5"/>
      <c r="H7" s="85"/>
      <c r="I7" s="69"/>
      <c r="J7" s="69"/>
      <c r="K7" s="74" t="str">
        <f t="shared" si="0"/>
        <v/>
      </c>
      <c r="L7" s="107"/>
      <c r="M7" s="81" t="str">
        <f>IF(AND(NOT(OR(G7="",G7="Ø")),H7=""),"In Progress",IF(AND(NOT(OR(H7="Ø",H7="")),NOT(OR(G7="Ø",G7=""))),"Completed",IF(AND(NOT(A6=""),NOT(OR(D7="",D7="???")),G7=""),"Waiting",IF(D7="???","Waiting",""))))</f>
        <v/>
      </c>
      <c r="N7" s="107"/>
      <c r="O7" s="107"/>
      <c r="P7" s="4"/>
      <c r="Q7" s="111"/>
      <c r="R7" s="107"/>
    </row>
    <row r="8" spans="1:18">
      <c r="A8" s="112" t="s">
        <v>3749</v>
      </c>
      <c r="B8" s="109" t="s">
        <v>3750</v>
      </c>
      <c r="C8" s="107" t="s">
        <v>3751</v>
      </c>
      <c r="D8" s="81" t="s">
        <v>161</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2018-02-06_G-004_BD</v>
      </c>
      <c r="G8" s="85">
        <v>43157</v>
      </c>
      <c r="H8" s="85" t="s">
        <v>51</v>
      </c>
      <c r="I8" s="69"/>
      <c r="J8" s="69"/>
      <c r="K8" s="74" t="str">
        <f t="shared" si="0"/>
        <v/>
      </c>
      <c r="L8" s="107" t="str">
        <f>IF(AND(NOT(OR(H8="",H8="Ø")),NOT(OR(H9="",H9="Ø"))),"Needs to be Split","")</f>
        <v/>
      </c>
      <c r="M8" s="81" t="s">
        <v>2</v>
      </c>
      <c r="N8" s="107" t="s">
        <v>2</v>
      </c>
      <c r="O8" s="107" t="str">
        <f>IF(OR(N8="Untraceable",N8="Incomplete"),"Ignore",IF(N8="Completed","Waiting",IF(OR(N8="Waiting",N8="In Progress",N8="Review",N8="Other"),"HOLD","")))</f>
        <v>Ignore</v>
      </c>
      <c r="P8" s="4" t="s">
        <v>3497</v>
      </c>
      <c r="Q8" s="111" t="str">
        <f>IF(OR(N8="Untraceable",N8="Incomplete"),"No",IF(N8="Completed","In Progress",""))</f>
        <v>No</v>
      </c>
      <c r="R8" s="107"/>
    </row>
    <row r="9" spans="1:18">
      <c r="A9" s="107"/>
      <c r="B9" s="107"/>
      <c r="C9" s="107"/>
      <c r="D9" s="81"/>
      <c r="E9" s="81"/>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5"/>
      <c r="H9" s="85"/>
      <c r="I9" s="69"/>
      <c r="J9" s="69"/>
      <c r="K9" s="74" t="str">
        <f t="shared" si="0"/>
        <v/>
      </c>
      <c r="L9" s="107"/>
      <c r="M9" s="81" t="str">
        <f>IF(AND(NOT(OR(G9="",G9="Ø")),H9=""),"In Progress",IF(AND(NOT(OR(H9="Ø",H9="")),NOT(OR(G9="Ø",G9=""))),"Completed",IF(AND(NOT(A8=""),NOT(OR(D9="",D9="???")),G9=""),"Waiting",IF(D9="???","Waiting",""))))</f>
        <v/>
      </c>
      <c r="N9" s="107"/>
      <c r="O9" s="107"/>
      <c r="P9" s="4"/>
      <c r="Q9" s="111"/>
      <c r="R9" s="107"/>
    </row>
    <row r="10" spans="1:18">
      <c r="A10" s="112" t="s">
        <v>3752</v>
      </c>
      <c r="B10" s="109" t="s">
        <v>3753</v>
      </c>
      <c r="C10" s="107" t="s">
        <v>3754</v>
      </c>
      <c r="D10" s="81" t="s">
        <v>161</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2018-02-06_G-005_BD</v>
      </c>
      <c r="G10" s="85">
        <v>43159</v>
      </c>
      <c r="H10" s="85" t="s">
        <v>51</v>
      </c>
      <c r="I10" s="69"/>
      <c r="J10" s="69"/>
      <c r="K10" s="74" t="str">
        <f t="shared" si="0"/>
        <v/>
      </c>
      <c r="L10" s="107" t="str">
        <f>IF(AND(NOT(OR(H10="",H10="Ø")),NOT(OR(H11="",H11="Ø"))),"Needs to be Split","")</f>
        <v/>
      </c>
      <c r="M10" s="81" t="s">
        <v>1</v>
      </c>
      <c r="N10" s="107"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07" t="str">
        <f>IF(OR(N10="Untraceable",N10="Incomplete"),"Ignore",IF(N10="Completed","Waiting",IF(OR(N10="Waiting",N10="In Progress",N10="Review",N10="Other"),"HOLD","")))</f>
        <v>Ignore</v>
      </c>
      <c r="P10" s="4" t="s">
        <v>3755</v>
      </c>
      <c r="Q10" s="111" t="str">
        <f>IF(OR(N10="Untraceable",N10="Incomplete"),"No",IF(N10="Completed","In Progress",""))</f>
        <v>No</v>
      </c>
      <c r="R10" s="107"/>
    </row>
    <row r="11" spans="1:18">
      <c r="A11" s="107"/>
      <c r="B11" s="107"/>
      <c r="C11" s="107"/>
      <c r="D11" s="81" t="str">
        <f>IF(AND(NOT(A10=""),NOT(B10=""),NOT(M10="Untraceable")),"???","")</f>
        <v/>
      </c>
      <c r="E11" s="81"/>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5"/>
      <c r="H11" s="85"/>
      <c r="I11" s="69"/>
      <c r="J11" s="69"/>
      <c r="K11" s="74" t="str">
        <f t="shared" si="0"/>
        <v/>
      </c>
      <c r="L11" s="107"/>
      <c r="M11" s="81" t="str">
        <f>IF(AND(NOT(OR(G11="",G11="Ø")),H11=""),"In Progress",IF(AND(NOT(OR(H11="Ø",H11="")),NOT(OR(G11="Ø",G11=""))),"Completed",IF(AND(NOT(A10=""),NOT(OR(D11="",D11="???")),G11=""),"Waiting",IF(D11="???","Waiting",""))))</f>
        <v/>
      </c>
      <c r="N11" s="107"/>
      <c r="O11" s="107"/>
      <c r="P11" s="4"/>
      <c r="Q11" s="111"/>
      <c r="R11" s="107"/>
    </row>
    <row r="12" spans="1:18">
      <c r="A12" s="112" t="s">
        <v>3756</v>
      </c>
      <c r="B12" s="109" t="s">
        <v>3757</v>
      </c>
      <c r="C12" s="107" t="s">
        <v>3758</v>
      </c>
      <c r="D12" s="81" t="s">
        <v>161</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2018-02-06_G-006_BD</v>
      </c>
      <c r="G12" s="85">
        <v>43159</v>
      </c>
      <c r="H12" s="85" t="s">
        <v>51</v>
      </c>
      <c r="I12" s="69">
        <v>0.25</v>
      </c>
      <c r="J12" s="69"/>
      <c r="K12" s="74" t="str">
        <f t="shared" si="0"/>
        <v/>
      </c>
      <c r="L12" s="107" t="str">
        <f>IF(AND(NOT(OR(H12="",H12="Ø")),NOT(OR(H13="",H13="Ø"))),"Needs to be Split","")</f>
        <v/>
      </c>
      <c r="M12" s="81" t="s">
        <v>2</v>
      </c>
      <c r="N12" s="107" t="s">
        <v>2</v>
      </c>
      <c r="O12" s="107" t="str">
        <f>IF(OR(N12="Untraceable",N12="Incomplete"),"Ignore",IF(N12="Completed","Waiting",IF(OR(N12="Waiting",N12="In Progress",N12="Review",N12="Other"),"HOLD","")))</f>
        <v>Ignore</v>
      </c>
      <c r="P12" s="4" t="s">
        <v>3497</v>
      </c>
      <c r="Q12" s="111" t="str">
        <f>IF(OR(N12="Untraceable",N12="Incomplete"),"No",IF(N12="Completed","In Progress",""))</f>
        <v>No</v>
      </c>
      <c r="R12" s="107"/>
    </row>
    <row r="13" spans="1:18">
      <c r="A13" s="107"/>
      <c r="B13" s="107"/>
      <c r="C13" s="107"/>
      <c r="D13" s="81"/>
      <c r="E13" s="81"/>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5"/>
      <c r="H13" s="85"/>
      <c r="I13" s="69"/>
      <c r="J13" s="69"/>
      <c r="K13" s="74" t="str">
        <f t="shared" si="0"/>
        <v/>
      </c>
      <c r="L13" s="107"/>
      <c r="M13" s="81" t="str">
        <f>IF(AND(NOT(OR(G13="",G13="Ø")),H13=""),"In Progress",IF(AND(NOT(OR(H13="Ø",H13="")),NOT(OR(G13="Ø",G13=""))),"Completed",IF(AND(NOT(A12=""),NOT(OR(D13="",D13="???")),G13=""),"Waiting",IF(D13="???","Waiting",""))))</f>
        <v/>
      </c>
      <c r="N13" s="107"/>
      <c r="O13" s="107"/>
      <c r="P13" s="4"/>
      <c r="Q13" s="111"/>
      <c r="R13" s="107"/>
    </row>
    <row r="14" spans="1:18">
      <c r="A14" s="112" t="s">
        <v>3759</v>
      </c>
      <c r="B14" s="109" t="s">
        <v>3760</v>
      </c>
      <c r="C14" s="107" t="s">
        <v>3758</v>
      </c>
      <c r="D14" s="81" t="s">
        <v>161</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2018-02-06_G-007_BD</v>
      </c>
      <c r="G14" s="85">
        <v>43159</v>
      </c>
      <c r="H14" s="85" t="s">
        <v>51</v>
      </c>
      <c r="I14" s="69"/>
      <c r="J14" s="69"/>
      <c r="K14" s="74" t="str">
        <f t="shared" si="0"/>
        <v/>
      </c>
      <c r="L14" s="107" t="str">
        <f>IF(AND(NOT(OR(H14="",H14="Ø")),NOT(OR(H15="",H15="Ø"))),"Needs to be Split","")</f>
        <v/>
      </c>
      <c r="M14" s="81" t="s">
        <v>2</v>
      </c>
      <c r="N14" s="107" t="s">
        <v>2</v>
      </c>
      <c r="O14" s="107" t="str">
        <f>IF(OR(N14="Untraceable",N14="Incomplete"),"Ignore",IF(N14="Completed","Waiting",IF(OR(N14="Waiting",N14="In Progress",N14="Review",N14="Other"),"HOLD","")))</f>
        <v>Ignore</v>
      </c>
      <c r="P14" s="4" t="s">
        <v>3497</v>
      </c>
      <c r="Q14" s="111" t="str">
        <f>IF(OR(N14="Untraceable",N14="Incomplete"),"No",IF(N14="Completed","In Progress",""))</f>
        <v>No</v>
      </c>
      <c r="R14" s="107"/>
    </row>
    <row r="15" spans="1:18">
      <c r="A15" s="107"/>
      <c r="B15" s="107"/>
      <c r="C15" s="107"/>
      <c r="D15" s="81"/>
      <c r="E15" s="81"/>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
      </c>
      <c r="G15" s="85"/>
      <c r="H15" s="85"/>
      <c r="I15" s="69"/>
      <c r="J15" s="69"/>
      <c r="K15" s="74" t="str">
        <f t="shared" si="0"/>
        <v/>
      </c>
      <c r="L15" s="107"/>
      <c r="M15" s="81" t="str">
        <f>IF(AND(NOT(OR(G15="",G15="Ø")),H15=""),"In Progress",IF(AND(NOT(OR(H15="Ø",H15="")),NOT(OR(G15="Ø",G15=""))),"Completed",IF(AND(NOT(A14=""),NOT(OR(D15="",D15="???")),G15=""),"Waiting",IF(D15="???","Waiting",""))))</f>
        <v/>
      </c>
      <c r="N15" s="107"/>
      <c r="O15" s="107"/>
      <c r="P15" s="4"/>
      <c r="Q15" s="111"/>
      <c r="R15" s="107"/>
    </row>
    <row r="16" spans="1:18">
      <c r="A16" s="112" t="s">
        <v>3761</v>
      </c>
      <c r="B16" s="109" t="s">
        <v>3762</v>
      </c>
      <c r="C16" s="107" t="s">
        <v>3758</v>
      </c>
      <c r="D16" s="81" t="s">
        <v>161</v>
      </c>
      <c r="E16" s="81"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2018-02-06_G-008_BD</v>
      </c>
      <c r="G16" s="85">
        <v>43159</v>
      </c>
      <c r="H16" s="85" t="s">
        <v>51</v>
      </c>
      <c r="I16" s="69"/>
      <c r="J16" s="69"/>
      <c r="K16" s="74" t="str">
        <f t="shared" si="0"/>
        <v/>
      </c>
      <c r="L16" s="107" t="str">
        <f>IF(AND(NOT(OR(H16="",H16="Ø")),NOT(OR(H17="",H17="Ø"))),"Needs to be Split","")</f>
        <v/>
      </c>
      <c r="M16" s="81" t="s">
        <v>2</v>
      </c>
      <c r="N16" s="107" t="s">
        <v>2</v>
      </c>
      <c r="O16" s="107" t="str">
        <f>IF(OR(N16="Untraceable",N16="Incomplete"),"Ignore",IF(N16="Completed","Waiting",IF(OR(N16="Waiting",N16="In Progress",N16="Review",N16="Other"),"HOLD","")))</f>
        <v>Ignore</v>
      </c>
      <c r="P16" s="4" t="s">
        <v>3497</v>
      </c>
      <c r="Q16" s="111" t="str">
        <f>IF(OR(N16="Untraceable",N16="Incomplete"),"No",IF(N16="Completed","In Progress",""))</f>
        <v>No</v>
      </c>
      <c r="R16" s="107"/>
    </row>
    <row r="17" spans="1:18">
      <c r="A17" s="107"/>
      <c r="B17" s="107"/>
      <c r="C17" s="107"/>
      <c r="D17" s="81"/>
      <c r="E17" s="81"/>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5"/>
      <c r="H17" s="85"/>
      <c r="I17" s="69"/>
      <c r="J17" s="69"/>
      <c r="K17" s="74" t="str">
        <f t="shared" si="0"/>
        <v/>
      </c>
      <c r="L17" s="107"/>
      <c r="M17" s="81" t="str">
        <f>IF(AND(NOT(OR(G17="",G17="Ø")),H17=""),"In Progress",IF(AND(NOT(OR(H17="Ø",H17="")),NOT(OR(G17="Ø",G17=""))),"Completed",IF(AND(NOT(A16=""),NOT(OR(D17="",D17="???")),G17=""),"Waiting",IF(D17="???","Waiting",""))))</f>
        <v/>
      </c>
      <c r="N17" s="107"/>
      <c r="O17" s="107"/>
      <c r="P17" s="4"/>
      <c r="Q17" s="111"/>
      <c r="R17" s="107"/>
    </row>
    <row r="18" spans="1:18">
      <c r="A18" s="112" t="s">
        <v>3763</v>
      </c>
      <c r="B18" s="109" t="s">
        <v>3764</v>
      </c>
      <c r="C18" s="107"/>
      <c r="D18" s="81" t="s">
        <v>161</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2018-02-06_G-009_BD</v>
      </c>
      <c r="G18" s="85">
        <v>43159</v>
      </c>
      <c r="H18" s="85" t="s">
        <v>51</v>
      </c>
      <c r="I18" s="69"/>
      <c r="J18" s="69"/>
      <c r="K18" s="74" t="str">
        <f t="shared" si="0"/>
        <v/>
      </c>
      <c r="L18" s="107" t="str">
        <f>IF(AND(NOT(OR(H18="",H18="Ø")),NOT(OR(H19="",H19="Ø"))),"Needs to be Split","")</f>
        <v/>
      </c>
      <c r="M18" s="81" t="s">
        <v>2</v>
      </c>
      <c r="N18" s="107" t="s">
        <v>2</v>
      </c>
      <c r="O18" s="107" t="str">
        <f>IF(OR(N18="Untraceable",N18="Incomplete"),"Ignore",IF(N18="Completed","Waiting",IF(OR(N18="Waiting",N18="In Progress",N18="Review",N18="Other"),"HOLD","")))</f>
        <v>Ignore</v>
      </c>
      <c r="P18" s="4" t="s">
        <v>3497</v>
      </c>
      <c r="Q18" s="111" t="str">
        <f>IF(OR(N18="Untraceable",N18="Incomplete"),"No",IF(N18="Completed","In Progress",""))</f>
        <v>No</v>
      </c>
      <c r="R18" s="107"/>
    </row>
    <row r="19" spans="1:18">
      <c r="A19" s="107"/>
      <c r="B19" s="107"/>
      <c r="C19" s="107"/>
      <c r="D19" s="81"/>
      <c r="E19" s="81"/>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5"/>
      <c r="H19" s="85"/>
      <c r="I19" s="69"/>
      <c r="J19" s="69"/>
      <c r="K19" s="74" t="str">
        <f t="shared" si="0"/>
        <v/>
      </c>
      <c r="L19" s="107"/>
      <c r="M19" s="81" t="str">
        <f>IF(AND(NOT(OR(G19="",G19="Ø")),H19=""),"In Progress",IF(AND(NOT(OR(H19="Ø",H19="")),NOT(OR(G19="Ø",G19=""))),"Completed",IF(AND(NOT(A18=""),NOT(OR(D19="",D19="???")),G19=""),"Waiting",IF(D19="???","Waiting",""))))</f>
        <v/>
      </c>
      <c r="N19" s="107"/>
      <c r="O19" s="107"/>
      <c r="P19" s="4"/>
      <c r="Q19" s="111"/>
      <c r="R19" s="107"/>
    </row>
    <row r="20" spans="1:18">
      <c r="A20" s="112" t="s">
        <v>3765</v>
      </c>
      <c r="B20" s="109" t="s">
        <v>3766</v>
      </c>
      <c r="C20" s="107" t="s">
        <v>3767</v>
      </c>
      <c r="D20" s="81" t="s">
        <v>161</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2018-02-06_G-010_BD</v>
      </c>
      <c r="G20" s="85">
        <v>43159</v>
      </c>
      <c r="H20" s="85" t="s">
        <v>51</v>
      </c>
      <c r="I20" s="69"/>
      <c r="J20" s="69"/>
      <c r="K20" s="74" t="str">
        <f t="shared" si="0"/>
        <v/>
      </c>
      <c r="L20" s="107" t="str">
        <f>IF(AND(NOT(OR(H20="",H20="Ø")),NOT(OR(H21="",H21="Ø"))),"Needs to be Split","")</f>
        <v/>
      </c>
      <c r="M20" s="81" t="s">
        <v>1</v>
      </c>
      <c r="N20" s="107"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07" t="str">
        <f>IF(OR(N20="Untraceable",N20="Incomplete"),"Ignore",IF(N20="Completed","Waiting",IF(OR(N20="Waiting",N20="In Progress",N20="Review",N20="Other"),"HOLD","")))</f>
        <v>Ignore</v>
      </c>
      <c r="P20" s="4" t="s">
        <v>3755</v>
      </c>
      <c r="Q20" s="111" t="str">
        <f>IF(OR(N20="Untraceable",N20="Incomplete"),"No",IF(N20="Completed","In Progress",""))</f>
        <v>No</v>
      </c>
      <c r="R20" s="107"/>
    </row>
    <row r="21" spans="1:18">
      <c r="A21" s="107"/>
      <c r="B21" s="107"/>
      <c r="C21" s="107"/>
      <c r="D21" s="81" t="str">
        <f>IF(AND(NOT(A20=""),NOT(B20=""),NOT(M20="Untraceable")),"???","")</f>
        <v/>
      </c>
      <c r="E21" s="81"/>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5"/>
      <c r="H21" s="85"/>
      <c r="I21" s="69"/>
      <c r="J21" s="69"/>
      <c r="K21" s="74" t="str">
        <f t="shared" si="0"/>
        <v/>
      </c>
      <c r="L21" s="107"/>
      <c r="M21" s="81" t="str">
        <f>IF(AND(NOT(OR(G21="",G21="Ø")),H21=""),"In Progress",IF(AND(NOT(OR(H21="Ø",H21="")),NOT(OR(G21="Ø",G21=""))),"Completed",IF(AND(NOT(A20=""),NOT(OR(D21="",D21="???")),G21=""),"Waiting",IF(D21="???","Waiting",""))))</f>
        <v/>
      </c>
      <c r="N21" s="107"/>
      <c r="O21" s="107"/>
      <c r="P21" s="4"/>
      <c r="Q21" s="111"/>
      <c r="R21" s="107"/>
    </row>
    <row r="22" spans="1:18">
      <c r="A22" s="112" t="s">
        <v>3768</v>
      </c>
      <c r="B22" s="109" t="s">
        <v>3769</v>
      </c>
      <c r="C22" s="107" t="s">
        <v>3770</v>
      </c>
      <c r="D22" s="81" t="s">
        <v>161</v>
      </c>
      <c r="E22" s="81"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2018-02-06_G-011_BD</v>
      </c>
      <c r="G22" s="85">
        <v>43159</v>
      </c>
      <c r="H22" s="85" t="s">
        <v>51</v>
      </c>
      <c r="I22" s="69"/>
      <c r="J22" s="69"/>
      <c r="K22" s="74" t="str">
        <f t="shared" si="0"/>
        <v/>
      </c>
      <c r="L22" s="107" t="str">
        <f>IF(AND(NOT(OR(H22="",H22="Ø")),NOT(OR(H23="",H23="Ø"))),"Needs to be Split","")</f>
        <v/>
      </c>
      <c r="M22" s="81" t="s">
        <v>2</v>
      </c>
      <c r="N22" s="107" t="s">
        <v>2</v>
      </c>
      <c r="O22" s="107" t="str">
        <f>IF(OR(N22="Untraceable",N22="Incomplete"),"Ignore",IF(N22="Completed","Waiting",IF(OR(N22="Waiting",N22="In Progress",N22="Review",N22="Other"),"HOLD","")))</f>
        <v>Ignore</v>
      </c>
      <c r="P22" s="4"/>
      <c r="Q22" s="111" t="str">
        <f>IF(OR(N22="Untraceable",N22="Incomplete"),"No",IF(N22="Completed","In Progress",""))</f>
        <v>No</v>
      </c>
      <c r="R22" s="107"/>
    </row>
    <row r="23" spans="1:18">
      <c r="A23" s="107"/>
      <c r="B23" s="107"/>
      <c r="C23" s="107"/>
      <c r="D23" s="81"/>
      <c r="E23" s="81"/>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5"/>
      <c r="H23" s="85"/>
      <c r="I23" s="69"/>
      <c r="J23" s="69"/>
      <c r="K23" s="74" t="str">
        <f t="shared" si="0"/>
        <v/>
      </c>
      <c r="L23" s="107"/>
      <c r="M23" s="81" t="str">
        <f>IF(AND(NOT(OR(G23="",G23="Ø")),H23=""),"In Progress",IF(AND(NOT(OR(H23="Ø",H23="")),NOT(OR(G23="Ø",G23=""))),"Completed",IF(AND(NOT(A22=""),NOT(OR(D23="",D23="???")),G23=""),"Waiting",IF(D23="???","Waiting",""))))</f>
        <v/>
      </c>
      <c r="N23" s="107"/>
      <c r="O23" s="107"/>
      <c r="P23" s="4"/>
      <c r="Q23" s="111"/>
      <c r="R23" s="107"/>
    </row>
    <row r="24" spans="1:18">
      <c r="A24" s="112" t="s">
        <v>3771</v>
      </c>
      <c r="B24" s="109" t="s">
        <v>3772</v>
      </c>
      <c r="C24" s="107"/>
      <c r="D24" s="81" t="s">
        <v>161</v>
      </c>
      <c r="E24" s="81"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2018-02-06_G-012_BD</v>
      </c>
      <c r="G24" s="85">
        <v>43159</v>
      </c>
      <c r="H24" s="85" t="s">
        <v>51</v>
      </c>
      <c r="I24" s="69"/>
      <c r="J24" s="69"/>
      <c r="K24" s="74" t="str">
        <f t="shared" si="0"/>
        <v/>
      </c>
      <c r="L24" s="107" t="str">
        <f>IF(AND(NOT(OR(H24="",H24="Ø")),NOT(OR(H25="",H25="Ø"))),"Needs to be Split","")</f>
        <v/>
      </c>
      <c r="M24" s="81" t="s">
        <v>2</v>
      </c>
      <c r="N24" s="107" t="s">
        <v>2</v>
      </c>
      <c r="O24" s="107" t="str">
        <f>IF(OR(N24="Untraceable",N24="Incomplete"),"Ignore",IF(N24="Completed","Waiting",IF(OR(N24="Waiting",N24="In Progress",N24="Review",N24="Other"),"HOLD","")))</f>
        <v>Ignore</v>
      </c>
      <c r="P24" s="4" t="s">
        <v>3497</v>
      </c>
      <c r="Q24" s="111" t="str">
        <f>IF(OR(N24="Untraceable",N24="Incomplete"),"No",IF(N24="Completed","In Progress",""))</f>
        <v>No</v>
      </c>
      <c r="R24" s="107"/>
    </row>
    <row r="25" spans="1:18">
      <c r="A25" s="107"/>
      <c r="B25" s="107"/>
      <c r="C25" s="107"/>
      <c r="D25" s="81"/>
      <c r="E25" s="81"/>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5"/>
      <c r="H25" s="85"/>
      <c r="I25" s="69"/>
      <c r="J25" s="69"/>
      <c r="K25" s="74" t="str">
        <f t="shared" si="0"/>
        <v/>
      </c>
      <c r="L25" s="107"/>
      <c r="M25" s="81" t="str">
        <f>IF(AND(NOT(OR(G25="",G25="Ø")),H25=""),"In Progress",IF(AND(NOT(OR(H25="Ø",H25="")),NOT(OR(G25="Ø",G25=""))),"Completed",IF(AND(NOT(A24=""),NOT(OR(D25="",D25="???")),G25=""),"Waiting",IF(D25="???","Waiting",""))))</f>
        <v/>
      </c>
      <c r="N25" s="107"/>
      <c r="O25" s="107"/>
      <c r="P25" s="4"/>
      <c r="Q25" s="111"/>
      <c r="R25" s="107"/>
    </row>
    <row r="26" spans="1:18">
      <c r="A26" s="112" t="s">
        <v>3773</v>
      </c>
      <c r="B26" s="109" t="s">
        <v>3774</v>
      </c>
      <c r="C26" s="107"/>
      <c r="D26" s="81" t="s">
        <v>161</v>
      </c>
      <c r="E26" s="81"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2018-02-06_G-013_BD</v>
      </c>
      <c r="G26" s="85">
        <v>43159</v>
      </c>
      <c r="H26" s="85" t="s">
        <v>51</v>
      </c>
      <c r="I26" s="69"/>
      <c r="J26" s="69"/>
      <c r="K26" s="74" t="str">
        <f t="shared" si="0"/>
        <v/>
      </c>
      <c r="L26" s="107" t="str">
        <f>IF(AND(NOT(OR(H26="",H26="Ø")),NOT(OR(H27="",H27="Ø"))),"Needs to be Split","")</f>
        <v/>
      </c>
      <c r="M26" s="81" t="s">
        <v>2</v>
      </c>
      <c r="N26" s="107" t="s">
        <v>2</v>
      </c>
      <c r="O26" s="107" t="str">
        <f>IF(OR(N26="Untraceable",N26="Incomplete"),"Ignore",IF(N26="Completed","Waiting",IF(OR(N26="Waiting",N26="In Progress",N26="Review",N26="Other"),"HOLD","")))</f>
        <v>Ignore</v>
      </c>
      <c r="P26" s="4"/>
      <c r="Q26" s="111" t="str">
        <f>IF(OR(N26="Untraceable",N26="Incomplete"),"No",IF(N26="Completed","In Progress",""))</f>
        <v>No</v>
      </c>
      <c r="R26" s="107"/>
    </row>
    <row r="27" spans="1:18">
      <c r="A27" s="107"/>
      <c r="B27" s="107"/>
      <c r="C27" s="107"/>
      <c r="D27" s="81"/>
      <c r="E27" s="81"/>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5"/>
      <c r="H27" s="85"/>
      <c r="I27" s="69"/>
      <c r="J27" s="69"/>
      <c r="K27" s="74" t="str">
        <f t="shared" si="0"/>
        <v/>
      </c>
      <c r="L27" s="107"/>
      <c r="M27" s="81" t="str">
        <f>IF(AND(NOT(OR(G27="",G27="Ø")),H27=""),"In Progress",IF(AND(NOT(OR(H27="Ø",H27="")),NOT(OR(G27="Ø",G27=""))),"Completed",IF(AND(NOT(A26=""),NOT(OR(D27="",D27="???")),G27=""),"Waiting",IF(D27="???","Waiting",""))))</f>
        <v/>
      </c>
      <c r="N27" s="107"/>
      <c r="O27" s="107"/>
      <c r="P27" s="4"/>
      <c r="Q27" s="111"/>
      <c r="R27" s="107"/>
    </row>
    <row r="28" spans="1:18">
      <c r="A28" s="112" t="s">
        <v>3775</v>
      </c>
      <c r="B28" s="109" t="s">
        <v>3776</v>
      </c>
      <c r="C28" s="107"/>
      <c r="D28" s="81" t="s">
        <v>161</v>
      </c>
      <c r="E28" s="81"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2018-02-06_G-014_BD</v>
      </c>
      <c r="G28" s="85">
        <v>43159</v>
      </c>
      <c r="H28" s="85"/>
      <c r="I28" s="69"/>
      <c r="J28" s="69"/>
      <c r="K28" s="74" t="str">
        <f t="shared" si="0"/>
        <v/>
      </c>
      <c r="L28" s="107" t="str">
        <f>IF(AND(NOT(OR(H28="",H28="Ø")),NOT(OR(H29="",H29="Ø"))),"Needs to be Split","")</f>
        <v/>
      </c>
      <c r="M28" s="81" t="s">
        <v>2</v>
      </c>
      <c r="N28" s="107" t="s">
        <v>2</v>
      </c>
      <c r="O28" s="107" t="str">
        <f>IF(OR(N28="Untraceable",N28="Incomplete"),"Ignore",IF(N28="Completed","Waiting",IF(OR(N28="Waiting",N28="In Progress",N28="Review",N28="Other"),"HOLD","")))</f>
        <v>Ignore</v>
      </c>
      <c r="P28" s="4"/>
      <c r="Q28" s="111" t="str">
        <f>IF(OR(N28="Untraceable",N28="Incomplete"),"No",IF(N28="Completed","In Progress",""))</f>
        <v>No</v>
      </c>
      <c r="R28" s="107"/>
    </row>
    <row r="29" spans="1:18">
      <c r="A29" s="107"/>
      <c r="B29" s="107"/>
      <c r="C29" s="107"/>
      <c r="D29" s="81"/>
      <c r="E29" s="81"/>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5"/>
      <c r="H29" s="85"/>
      <c r="I29" s="69"/>
      <c r="J29" s="69"/>
      <c r="K29" s="74" t="str">
        <f t="shared" si="0"/>
        <v/>
      </c>
      <c r="L29" s="107"/>
      <c r="M29" s="81" t="str">
        <f>IF(AND(NOT(OR(G29="",G29="Ø")),H29=""),"In Progress",IF(AND(NOT(OR(H29="Ø",H29="")),NOT(OR(G29="Ø",G29=""))),"Completed",IF(AND(NOT(A28=""),NOT(OR(D29="",D29="???")),G29=""),"Waiting",IF(D29="???","Waiting",""))))</f>
        <v/>
      </c>
      <c r="N29" s="107"/>
      <c r="O29" s="107"/>
      <c r="P29" s="4"/>
      <c r="Q29" s="111"/>
      <c r="R29" s="107"/>
    </row>
    <row r="30" spans="1:18">
      <c r="A30" s="112" t="s">
        <v>3777</v>
      </c>
      <c r="B30" s="109" t="s">
        <v>3778</v>
      </c>
      <c r="C30" s="107"/>
      <c r="D30" s="81" t="s">
        <v>161</v>
      </c>
      <c r="E30" s="81"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2018-02-06_G-015_BD</v>
      </c>
      <c r="G30" s="85">
        <v>43159</v>
      </c>
      <c r="H30" s="85" t="s">
        <v>51</v>
      </c>
      <c r="I30" s="69"/>
      <c r="J30" s="69"/>
      <c r="K30" s="74" t="str">
        <f t="shared" si="0"/>
        <v/>
      </c>
      <c r="L30" s="107" t="str">
        <f>IF(AND(NOT(OR(H30="",H30="Ø")),NOT(OR(H31="",H31="Ø"))),"Needs to be Split","")</f>
        <v/>
      </c>
      <c r="M30" s="81" t="s">
        <v>2</v>
      </c>
      <c r="N30" s="107" t="s">
        <v>2</v>
      </c>
      <c r="O30" s="107" t="str">
        <f>IF(OR(N30="Untraceable",N30="Incomplete"),"Ignore",IF(N30="Completed","Waiting",IF(OR(N30="Waiting",N30="In Progress",N30="Review",N30="Other"),"HOLD","")))</f>
        <v>Ignore</v>
      </c>
      <c r="P30" s="4"/>
      <c r="Q30" s="111" t="str">
        <f>IF(OR(N30="Untraceable",N30="Incomplete"),"No",IF(N30="Completed","In Progress",""))</f>
        <v>No</v>
      </c>
      <c r="R30" s="107"/>
    </row>
    <row r="31" spans="1:18">
      <c r="A31" s="107"/>
      <c r="B31" s="107"/>
      <c r="C31" s="107"/>
      <c r="D31" s="81"/>
      <c r="E31" s="81"/>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5"/>
      <c r="H31" s="85"/>
      <c r="I31" s="69"/>
      <c r="J31" s="69"/>
      <c r="K31" s="74" t="str">
        <f t="shared" si="0"/>
        <v/>
      </c>
      <c r="L31" s="107"/>
      <c r="M31" s="81" t="str">
        <f>IF(AND(NOT(OR(G31="",G31="Ø")),H31=""),"In Progress",IF(AND(NOT(OR(H31="Ø",H31="")),NOT(OR(G31="Ø",G31=""))),"Completed",IF(AND(NOT(A30=""),NOT(OR(D31="",D31="???")),G31=""),"Waiting",IF(D31="???","Waiting",""))))</f>
        <v/>
      </c>
      <c r="N31" s="107"/>
      <c r="O31" s="107"/>
      <c r="P31" s="4"/>
      <c r="Q31" s="111"/>
      <c r="R31" s="107"/>
    </row>
    <row r="32" spans="1:18">
      <c r="A32" s="112" t="s">
        <v>3779</v>
      </c>
      <c r="B32" s="109" t="s">
        <v>3780</v>
      </c>
      <c r="C32" s="107"/>
      <c r="D32" s="81" t="s">
        <v>32</v>
      </c>
      <c r="E32" s="81"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2018-02-06_G-016_AZ</v>
      </c>
      <c r="G32" s="85">
        <v>43160</v>
      </c>
      <c r="H32" s="85" t="s">
        <v>51</v>
      </c>
      <c r="I32" s="69"/>
      <c r="J32" s="69"/>
      <c r="K32" s="74" t="str">
        <f t="shared" si="0"/>
        <v/>
      </c>
      <c r="L32" s="107" t="str">
        <f>IF(AND(NOT(OR(H32="",H32="Ø")),NOT(OR(H33="",H33="Ø"))),"Needs to be Split","")</f>
        <v/>
      </c>
      <c r="M32" s="81" t="s">
        <v>2</v>
      </c>
      <c r="N32" s="107" t="s">
        <v>2</v>
      </c>
      <c r="O32" s="107" t="str">
        <f>IF(OR(N32="Untraceable",N32="Incomplete"),"Ignore",IF(N32="Completed","Waiting",IF(OR(N32="Waiting",N32="In Progress",N32="Review",N32="Other"),"HOLD","")))</f>
        <v>Ignore</v>
      </c>
      <c r="P32" s="4" t="s">
        <v>3497</v>
      </c>
      <c r="Q32" s="111" t="str">
        <f>IF(OR(N32="Untraceable",N32="Incomplete"),"No",IF(N32="Completed","In Progress",""))</f>
        <v>No</v>
      </c>
      <c r="R32" s="107"/>
    </row>
    <row r="33" spans="1:18">
      <c r="A33" s="107"/>
      <c r="B33" s="107"/>
      <c r="C33" s="107"/>
      <c r="D33" s="81"/>
      <c r="E33" s="81"/>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5"/>
      <c r="H33" s="85"/>
      <c r="I33" s="69"/>
      <c r="J33" s="69"/>
      <c r="K33" s="74" t="str">
        <f t="shared" si="0"/>
        <v/>
      </c>
      <c r="L33" s="107"/>
      <c r="M33" s="81" t="str">
        <f>IF(AND(NOT(OR(G33="",G33="Ø")),H33=""),"In Progress",IF(AND(NOT(OR(H33="Ø",H33="")),NOT(OR(G33="Ø",G33=""))),"Completed",IF(AND(NOT(A32=""),NOT(OR(D33="",D33="???")),G33=""),"Waiting",IF(D33="???","Waiting",""))))</f>
        <v/>
      </c>
      <c r="N33" s="107"/>
      <c r="O33" s="107"/>
      <c r="P33" s="4"/>
      <c r="Q33" s="111"/>
      <c r="R33" s="107"/>
    </row>
    <row r="34" spans="1:18">
      <c r="A34" s="112" t="s">
        <v>3781</v>
      </c>
      <c r="B34" s="109" t="s">
        <v>3782</v>
      </c>
      <c r="C34" s="107"/>
      <c r="D34" s="81" t="s">
        <v>32</v>
      </c>
      <c r="E34" s="81"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2018-02-06_G-017_AZ</v>
      </c>
      <c r="G34" s="85">
        <v>43160</v>
      </c>
      <c r="H34" s="85" t="s">
        <v>51</v>
      </c>
      <c r="I34" s="69"/>
      <c r="J34" s="69"/>
      <c r="K34" s="74" t="str">
        <f t="shared" si="0"/>
        <v/>
      </c>
      <c r="L34" s="107" t="str">
        <f>IF(AND(NOT(OR(H34="",H34="Ø")),NOT(OR(H35="",H35="Ø"))),"Needs to be Split","")</f>
        <v/>
      </c>
      <c r="M34" s="81" t="s">
        <v>2</v>
      </c>
      <c r="N34" s="107" t="s">
        <v>2</v>
      </c>
      <c r="O34" s="107" t="str">
        <f>IF(OR(N34="Untraceable",N34="Incomplete"),"Ignore",IF(N34="Completed","Waiting",IF(OR(N34="Waiting",N34="In Progress",N34="Review",N34="Other"),"HOLD","")))</f>
        <v>Ignore</v>
      </c>
      <c r="P34" s="4"/>
      <c r="Q34" s="111" t="str">
        <f>IF(OR(N34="Untraceable",N34="Incomplete"),"No",IF(N34="Completed","In Progress",""))</f>
        <v>No</v>
      </c>
      <c r="R34" s="107"/>
    </row>
    <row r="35" spans="1:18">
      <c r="A35" s="107"/>
      <c r="B35" s="107"/>
      <c r="C35" s="107"/>
      <c r="D35" s="81"/>
      <c r="E35" s="81"/>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
      </c>
      <c r="G35" s="85"/>
      <c r="H35" s="85"/>
      <c r="I35" s="69"/>
      <c r="J35" s="69"/>
      <c r="K35" s="74" t="str">
        <f t="shared" si="0"/>
        <v/>
      </c>
      <c r="L35" s="107"/>
      <c r="M35" s="81" t="str">
        <f>IF(AND(NOT(OR(G35="",G35="Ø")),H35=""),"In Progress",IF(AND(NOT(OR(H35="Ø",H35="")),NOT(OR(G35="Ø",G35=""))),"Completed",IF(AND(NOT(A34=""),NOT(OR(D35="",D35="???")),G35=""),"Waiting",IF(D35="???","Waiting",""))))</f>
        <v/>
      </c>
      <c r="N35" s="107"/>
      <c r="O35" s="107"/>
      <c r="P35" s="4"/>
      <c r="Q35" s="111"/>
      <c r="R35" s="107"/>
    </row>
    <row r="36" spans="1:18">
      <c r="A36" s="112" t="s">
        <v>3783</v>
      </c>
      <c r="B36" s="109" t="s">
        <v>3784</v>
      </c>
      <c r="C36" s="107"/>
      <c r="D36" s="81" t="s">
        <v>32</v>
      </c>
      <c r="E36" s="81"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2018-02-06_G-018_AZ</v>
      </c>
      <c r="G36" s="85">
        <v>43160</v>
      </c>
      <c r="H36" s="85" t="s">
        <v>51</v>
      </c>
      <c r="I36" s="69"/>
      <c r="J36" s="69"/>
      <c r="K36" s="74" t="str">
        <f t="shared" si="0"/>
        <v/>
      </c>
      <c r="L36" s="107" t="str">
        <f>IF(AND(NOT(OR(H36="",H36="Ø")),NOT(OR(H37="",H37="Ø"))),"Needs to be Split","")</f>
        <v/>
      </c>
      <c r="M36" s="81" t="s">
        <v>2</v>
      </c>
      <c r="N36" s="107" t="s">
        <v>2</v>
      </c>
      <c r="O36" s="107" t="str">
        <f>IF(OR(N36="Untraceable",N36="Incomplete"),"Ignore",IF(N36="Completed","Waiting",IF(OR(N36="Waiting",N36="In Progress",N36="Review",N36="Other"),"HOLD","")))</f>
        <v>Ignore</v>
      </c>
      <c r="P36" s="4" t="s">
        <v>1913</v>
      </c>
      <c r="Q36" s="111" t="str">
        <f>IF(OR(N36="Untraceable",N36="Incomplete"),"No",IF(N36="Completed","In Progress",""))</f>
        <v>No</v>
      </c>
      <c r="R36" s="107"/>
    </row>
    <row r="37" spans="1:18">
      <c r="A37" s="107"/>
      <c r="B37" s="107"/>
      <c r="C37" s="107"/>
      <c r="D37" s="81"/>
      <c r="E37" s="81"/>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5"/>
      <c r="H37" s="85"/>
      <c r="I37" s="69"/>
      <c r="J37" s="69"/>
      <c r="K37" s="74" t="str">
        <f t="shared" si="0"/>
        <v/>
      </c>
      <c r="L37" s="107"/>
      <c r="M37" s="81" t="str">
        <f>IF(AND(NOT(OR(G37="",G37="Ø")),H37=""),"In Progress",IF(AND(NOT(OR(H37="Ø",H37="")),NOT(OR(G37="Ø",G37=""))),"Completed",IF(AND(NOT(A36=""),NOT(OR(D37="",D37="???")),G37=""),"Waiting",IF(D37="???","Waiting",""))))</f>
        <v/>
      </c>
      <c r="N37" s="107"/>
      <c r="O37" s="107"/>
      <c r="P37" s="4"/>
      <c r="Q37" s="111"/>
      <c r="R37" s="107"/>
    </row>
  </sheetData>
  <mergeCells count="144">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s>
  <conditionalFormatting sqref="O1">
    <cfRule type="containsText" dxfId="102" priority="25" operator="containsText" text="HOLD">
      <formula>NOT(ISERROR(SEARCH("HOLD",O1)))</formula>
    </cfRule>
    <cfRule type="containsText" dxfId="101" priority="34" operator="containsText" text="Ignore">
      <formula>NOT(ISERROR(SEARCH("Ignore",O1)))</formula>
    </cfRule>
  </conditionalFormatting>
  <conditionalFormatting sqref="M1:O1">
    <cfRule type="containsText" dxfId="100" priority="24" operator="containsText" text="Waiting">
      <formula>NOT(ISERROR(SEARCH("Waiting",M1)))</formula>
    </cfRule>
    <cfRule type="containsText" dxfId="99" priority="28" operator="containsText" text="Review">
      <formula>NOT(ISERROR(SEARCH("Review",M1)))</formula>
    </cfRule>
    <cfRule type="containsText" dxfId="98" priority="29" operator="containsText" text="Other">
      <formula>NOT(ISERROR(SEARCH("Other",M1)))</formula>
    </cfRule>
    <cfRule type="containsText" dxfId="97" priority="30" operator="containsText" text="Incomplete">
      <formula>NOT(ISERROR(SEARCH("Incomplete",M1)))</formula>
    </cfRule>
    <cfRule type="containsText" dxfId="96" priority="31" operator="containsText" text="Untraceable">
      <formula>NOT(ISERROR(SEARCH("Untraceable",M1)))</formula>
    </cfRule>
    <cfRule type="containsText" dxfId="95" priority="32" operator="containsText" text="Completed">
      <formula>NOT(ISERROR(SEARCH("Completed",M1)))</formula>
    </cfRule>
  </conditionalFormatting>
  <conditionalFormatting sqref="Q1 M1:O1">
    <cfRule type="containsText" dxfId="94" priority="33" operator="containsText" text="In Progress">
      <formula>NOT(ISERROR(SEARCH("In Progress",M1)))</formula>
    </cfRule>
  </conditionalFormatting>
  <conditionalFormatting sqref="Q1">
    <cfRule type="containsText" dxfId="93" priority="26" operator="containsText" text="No">
      <formula>NOT(ISERROR(SEARCH("No",Q1)))</formula>
    </cfRule>
    <cfRule type="containsText" dxfId="92" priority="27" operator="containsText" text="Yes">
      <formula>NOT(ISERROR(SEARCH("Yes",Q1)))</formula>
    </cfRule>
  </conditionalFormatting>
  <conditionalFormatting sqref="L1">
    <cfRule type="containsText" dxfId="91" priority="23" operator="containsText" text="Needs to be">
      <formula>NOT(ISERROR(SEARCH("Needs to be",L1)))</formula>
    </cfRule>
  </conditionalFormatting>
  <conditionalFormatting sqref="I1:K1">
    <cfRule type="containsText" dxfId="90" priority="22" operator="containsText" text="Please Enter Tracing Time">
      <formula>NOT(ISERROR(SEARCH("Please Enter Tracing Time",I1)))</formula>
    </cfRule>
  </conditionalFormatting>
  <conditionalFormatting sqref="M2:N37">
    <cfRule type="containsText" dxfId="89" priority="13" operator="containsText" text="Waiting">
      <formula>NOT(ISERROR(SEARCH("Waiting",M2)))</formula>
    </cfRule>
    <cfRule type="containsText" dxfId="88" priority="16" operator="containsText" text="Review">
      <formula>NOT(ISERROR(SEARCH("Review",M2)))</formula>
    </cfRule>
    <cfRule type="containsText" dxfId="87" priority="17" operator="containsText" text="Other">
      <formula>NOT(ISERROR(SEARCH("Other",M2)))</formula>
    </cfRule>
    <cfRule type="containsText" dxfId="86" priority="18" operator="containsText" text="Incomplete">
      <formula>NOT(ISERROR(SEARCH("Incomplete",M2)))</formula>
    </cfRule>
    <cfRule type="containsText" dxfId="85" priority="19" operator="containsText" text="Untraceable">
      <formula>NOT(ISERROR(SEARCH("Untraceable",M2)))</formula>
    </cfRule>
    <cfRule type="containsText" dxfId="84" priority="20" operator="containsText" text="Completed">
      <formula>NOT(ISERROR(SEARCH("Completed",M2)))</formula>
    </cfRule>
  </conditionalFormatting>
  <conditionalFormatting sqref="Q2:Q37 M2:N37">
    <cfRule type="containsText" dxfId="83" priority="21" operator="containsText" text="In Progress">
      <formula>NOT(ISERROR(SEARCH("In Progress",M2)))</formula>
    </cfRule>
  </conditionalFormatting>
  <conditionalFormatting sqref="Q2:Q37">
    <cfRule type="containsText" dxfId="82" priority="14" operator="containsText" text="No">
      <formula>NOT(ISERROR(SEARCH("No",Q2)))</formula>
    </cfRule>
    <cfRule type="containsText" dxfId="81" priority="15" operator="containsText" text="Yes">
      <formula>NOT(ISERROR(SEARCH("Yes",Q2)))</formula>
    </cfRule>
  </conditionalFormatting>
  <conditionalFormatting sqref="L2:L37">
    <cfRule type="containsText" dxfId="80" priority="12" operator="containsText" text="Needs to be">
      <formula>NOT(ISERROR(SEARCH("Needs to be",L2)))</formula>
    </cfRule>
  </conditionalFormatting>
  <conditionalFormatting sqref="I2:J37">
    <cfRule type="containsText" dxfId="79" priority="11" operator="containsText" text="Please Enter Tracing Time">
      <formula>NOT(ISERROR(SEARCH("Please Enter Tracing Time",I2)))</formula>
    </cfRule>
  </conditionalFormatting>
  <conditionalFormatting sqref="O2:O37">
    <cfRule type="containsText" dxfId="78" priority="3" operator="containsText" text="HOLD">
      <formula>NOT(ISERROR(SEARCH("HOLD",O2)))</formula>
    </cfRule>
    <cfRule type="containsText" dxfId="77" priority="10" operator="containsText" text="Ignore">
      <formula>NOT(ISERROR(SEARCH("Ignore",O2)))</formula>
    </cfRule>
  </conditionalFormatting>
  <conditionalFormatting sqref="O2:O37">
    <cfRule type="containsText" dxfId="76" priority="2" operator="containsText" text="Waiting">
      <formula>NOT(ISERROR(SEARCH("Waiting",O2)))</formula>
    </cfRule>
    <cfRule type="containsText" dxfId="75" priority="4" operator="containsText" text="Review">
      <formula>NOT(ISERROR(SEARCH("Review",O2)))</formula>
    </cfRule>
    <cfRule type="containsText" dxfId="74" priority="5" operator="containsText" text="Other">
      <formula>NOT(ISERROR(SEARCH("Other",O2)))</formula>
    </cfRule>
    <cfRule type="containsText" dxfId="73" priority="6" operator="containsText" text="Incomplete">
      <formula>NOT(ISERROR(SEARCH("Incomplete",O2)))</formula>
    </cfRule>
    <cfRule type="containsText" dxfId="72" priority="7" operator="containsText" text="Untraceable">
      <formula>NOT(ISERROR(SEARCH("Untraceable",O2)))</formula>
    </cfRule>
    <cfRule type="containsText" dxfId="71" priority="8" operator="containsText" text="Completed">
      <formula>NOT(ISERROR(SEARCH("Completed",O2)))</formula>
    </cfRule>
  </conditionalFormatting>
  <conditionalFormatting sqref="O2:O37">
    <cfRule type="containsText" dxfId="70" priority="9" operator="containsText" text="In Progress">
      <formula>NOT(ISERROR(SEARCH("In Progress",O2)))</formula>
    </cfRule>
  </conditionalFormatting>
  <conditionalFormatting sqref="K2:K37">
    <cfRule type="containsText" dxfId="69" priority="1" operator="containsText" text="Please Enter Tracing Time">
      <formula>NOT(ISERROR(SEARCH("Please Enter Tracing Time",K2)))</formula>
    </cfRule>
  </conditionalFormatting>
  <dataValidations count="7">
    <dataValidation type="list" allowBlank="1" showInputMessage="1" sqref="L2:L37" xr:uid="{00000000-0002-0000-1700-000000000000}">
      <formula1>"Ø, Split"</formula1>
    </dataValidation>
    <dataValidation type="list" allowBlank="1" showInputMessage="1" showErrorMessage="1" sqref="M2:N37" xr:uid="{00000000-0002-0000-1700-000001000000}">
      <formula1>"In Progress, Completed, Untraceable, Incomplete, Other, Review"</formula1>
    </dataValidation>
    <dataValidation type="list" operator="equal" allowBlank="1" showInputMessage="1" showErrorMessage="1" sqref="E2:E37" xr:uid="{00000000-0002-0000-1700-000002000000}">
      <formula1>"Manual,Assisted Manual, De-Novo Merge, Assisted Merge"</formula1>
    </dataValidation>
    <dataValidation type="list" operator="equal" allowBlank="1" showInputMessage="1" sqref="H2:H37" xr:uid="{00000000-0002-0000-1700-000003000000}">
      <formula1>"Ø"</formula1>
    </dataValidation>
    <dataValidation type="list" allowBlank="1" showInputMessage="1" showErrorMessage="1" sqref="O2:O37" xr:uid="{00000000-0002-0000-1700-000004000000}">
      <formula1>"In Progress, Completed, Untraceable, Review, Ignore"</formula1>
    </dataValidation>
    <dataValidation type="list" allowBlank="1" showInputMessage="1" sqref="G2:G37" xr:uid="{00000000-0002-0000-1700-000005000000}">
      <formula1>"Ø"</formula1>
    </dataValidation>
    <dataValidation type="list" operator="equal" allowBlank="1" showInputMessage="1" showErrorMessage="1" sqref="D2:D37" xr:uid="{00000000-0002-0000-1700-000006000000}">
      <formula1>"Amina,Bruno,Cameron,Daniel,Gina,Mashtura,Monet,Reem,???"</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R137"/>
  <sheetViews>
    <sheetView workbookViewId="0" xr3:uid="{2C1BA805-FFAE-53D9-94C0-3D95D45B0C9C}">
      <pane ySplit="1" topLeftCell="A90" activePane="bottomLeft" state="frozen"/>
      <selection pane="bottomLeft" activeCell="Q112" sqref="Q112:Q115"/>
    </sheetView>
  </sheetViews>
  <sheetFormatPr defaultRowHeight="15"/>
  <cols>
    <col min="1" max="1" width="19.42578125" customWidth="1"/>
    <col min="2" max="2" width="28" customWidth="1"/>
    <col min="3" max="3" width="19" bestFit="1" customWidth="1"/>
    <col min="4" max="4" width="10.140625" bestFit="1" customWidth="1"/>
    <col min="5" max="5" width="18.5703125" customWidth="1"/>
    <col min="6" max="6" width="24.140625" customWidth="1"/>
    <col min="7" max="7" width="11.85546875"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116.85546875" customWidth="1"/>
    <col min="17" max="17" width="10.140625" bestFit="1" customWidth="1"/>
    <col min="18" max="18" width="10.28515625" bestFit="1" customWidth="1"/>
  </cols>
  <sheetData>
    <row r="1" spans="1:18">
      <c r="A1" s="48" t="s">
        <v>6</v>
      </c>
      <c r="B1" s="48" t="s">
        <v>7</v>
      </c>
      <c r="C1" s="48" t="s">
        <v>8</v>
      </c>
      <c r="D1" s="49" t="s">
        <v>9</v>
      </c>
      <c r="E1" s="49" t="s">
        <v>10</v>
      </c>
      <c r="F1" s="49" t="s">
        <v>11</v>
      </c>
      <c r="G1" s="49" t="s">
        <v>12</v>
      </c>
      <c r="H1" s="49" t="s">
        <v>13</v>
      </c>
      <c r="I1" s="49" t="s">
        <v>3126</v>
      </c>
      <c r="J1" s="49" t="s">
        <v>3189</v>
      </c>
      <c r="K1" s="49" t="s">
        <v>3190</v>
      </c>
      <c r="L1" s="48" t="s">
        <v>14</v>
      </c>
      <c r="M1" s="48" t="s">
        <v>15</v>
      </c>
      <c r="N1" s="48" t="s">
        <v>16</v>
      </c>
      <c r="O1" s="48" t="s">
        <v>17</v>
      </c>
      <c r="P1" s="10" t="s">
        <v>18</v>
      </c>
      <c r="Q1" s="9" t="s">
        <v>19</v>
      </c>
      <c r="R1" s="9" t="s">
        <v>20</v>
      </c>
    </row>
    <row r="2" spans="1:18">
      <c r="A2" s="112" t="s">
        <v>3785</v>
      </c>
      <c r="B2" s="109" t="s">
        <v>3786</v>
      </c>
      <c r="C2" s="107" t="s">
        <v>1001</v>
      </c>
      <c r="D2" s="81" t="s">
        <v>161</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2018-03-09_G-001_BD</v>
      </c>
      <c r="G2" s="85">
        <v>43178</v>
      </c>
      <c r="H2" s="85">
        <v>43178</v>
      </c>
      <c r="I2" s="69">
        <v>2.75</v>
      </c>
      <c r="J2" s="69">
        <v>28</v>
      </c>
      <c r="K2" s="74">
        <f t="shared" ref="K2:K33" si="0">IF(AND(NOT(I2=""),NOT(J2=""),NOT(H2="")),J2/I2,"")</f>
        <v>10.181818181818182</v>
      </c>
      <c r="L2" s="106">
        <v>43185</v>
      </c>
      <c r="M2" s="81" t="str">
        <f>IF(AND(NOT(OR(G2="",G2="Ø")),H2=""),"In Progress",IF(AND(NOT(OR(H2="Ø",H2="")),NOT(OR(G2="Ø",G2=""))),"Completed",IF(AND(NOT(A2=""),NOT(OR(D2="",D2="???")),G2=""),"Waiting",IF(D2="???","Waiting",""))))</f>
        <v>Completed</v>
      </c>
      <c r="N2" s="107"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7" t="s">
        <v>0</v>
      </c>
      <c r="P2" s="4"/>
      <c r="Q2" s="111" t="s">
        <v>25</v>
      </c>
      <c r="R2" s="107" t="s">
        <v>3787</v>
      </c>
    </row>
    <row r="3" spans="1:18">
      <c r="A3" s="107"/>
      <c r="B3" s="107"/>
      <c r="C3" s="107"/>
      <c r="D3" s="81" t="s">
        <v>27</v>
      </c>
      <c r="E3" s="81" t="s">
        <v>1731</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2018-03-09_G-001_GB</v>
      </c>
      <c r="G3" s="85">
        <v>43182</v>
      </c>
      <c r="H3" s="85">
        <v>43182</v>
      </c>
      <c r="I3" s="69">
        <v>1.75</v>
      </c>
      <c r="J3" s="69">
        <v>29.542000000000002</v>
      </c>
      <c r="K3" s="74">
        <f t="shared" si="0"/>
        <v>16.881142857142859</v>
      </c>
      <c r="L3" s="107"/>
      <c r="M3" s="81" t="str">
        <f>IF(AND(NOT(OR(G3="",G3="Ø")),H3=""),"In Progress",IF(AND(NOT(OR(H3="Ø",H3="")),NOT(OR(G3="Ø",G3=""))),"Completed",IF(AND(NOT(A2=""),NOT(OR(D3="",D3="???")),G3=""),"Waiting",IF(D3="???","Waiting",""))))</f>
        <v>Completed</v>
      </c>
      <c r="N3" s="107"/>
      <c r="O3" s="107"/>
      <c r="P3" s="4"/>
      <c r="Q3" s="111"/>
      <c r="R3" s="107"/>
    </row>
    <row r="4" spans="1:18">
      <c r="A4" s="112" t="s">
        <v>3788</v>
      </c>
      <c r="B4" s="109" t="s">
        <v>3789</v>
      </c>
      <c r="C4" s="107"/>
      <c r="D4" s="81" t="s">
        <v>32</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2018-03-09_G-002_AZ</v>
      </c>
      <c r="G4" s="85">
        <v>43178</v>
      </c>
      <c r="H4" s="85">
        <v>43181</v>
      </c>
      <c r="I4" s="69"/>
      <c r="J4" s="69"/>
      <c r="K4" s="74" t="str">
        <f t="shared" si="0"/>
        <v/>
      </c>
      <c r="L4" s="106">
        <v>43199</v>
      </c>
      <c r="M4" s="81" t="s">
        <v>0</v>
      </c>
      <c r="N4" s="107"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7" t="s">
        <v>0</v>
      </c>
      <c r="P4" s="4"/>
      <c r="Q4" s="111" t="s">
        <v>25</v>
      </c>
      <c r="R4" s="107" t="s">
        <v>3790</v>
      </c>
    </row>
    <row r="5" spans="1:18">
      <c r="A5" s="107"/>
      <c r="B5" s="107"/>
      <c r="C5" s="107"/>
      <c r="D5" s="81" t="s">
        <v>23</v>
      </c>
      <c r="E5" s="81" t="s">
        <v>1404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2018-03-09_G-002_SA_CA</v>
      </c>
      <c r="G5" s="85">
        <v>43182</v>
      </c>
      <c r="H5" s="85">
        <v>43186</v>
      </c>
      <c r="I5" s="69">
        <v>10</v>
      </c>
      <c r="J5" s="69">
        <v>88</v>
      </c>
      <c r="K5" s="74">
        <f t="shared" si="0"/>
        <v>8.8000000000000007</v>
      </c>
      <c r="L5" s="107"/>
      <c r="M5" s="81" t="str">
        <f>IF(AND(NOT(OR(G5="",G5="Ø")),H5=""),"In Progress",IF(AND(NOT(OR(H5="Ø",H5="")),NOT(OR(G5="Ø",G5=""))),"Completed",IF(AND(NOT(A4=""),NOT(OR(D5="",D5="???")),G5=""),"Waiting",IF(D5="???","Waiting",""))))</f>
        <v>Completed</v>
      </c>
      <c r="N5" s="107"/>
      <c r="O5" s="107"/>
      <c r="P5" s="4"/>
      <c r="Q5" s="111"/>
      <c r="R5" s="107"/>
    </row>
    <row r="6" spans="1:18">
      <c r="A6" s="112" t="s">
        <v>3791</v>
      </c>
      <c r="B6" s="109" t="s">
        <v>3792</v>
      </c>
      <c r="C6" s="107"/>
      <c r="D6" s="81" t="s">
        <v>113</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2018-03-09_R-001_DR</v>
      </c>
      <c r="G6" s="85">
        <v>43178</v>
      </c>
      <c r="H6" s="85">
        <v>43179</v>
      </c>
      <c r="I6" s="69">
        <v>2.8</v>
      </c>
      <c r="J6" s="69">
        <v>64.665000000000006</v>
      </c>
      <c r="K6" s="74">
        <f t="shared" si="0"/>
        <v>23.094642857142862</v>
      </c>
      <c r="L6" s="106">
        <v>43185</v>
      </c>
      <c r="M6" s="81" t="str">
        <f>IF(AND(NOT(OR(G6="",G6="Ø")),H6=""),"In Progress",IF(AND(NOT(OR(H6="Ø",H6="")),NOT(OR(G6="Ø",G6=""))),"Completed",IF(AND(NOT(A6=""),NOT(OR(D6="",D6="???")),G6=""),"Waiting",IF(D6="???","Waiting",""))))</f>
        <v>Completed</v>
      </c>
      <c r="N6" s="107"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07" t="s">
        <v>0</v>
      </c>
      <c r="P6" s="4"/>
      <c r="Q6" s="111" t="s">
        <v>25</v>
      </c>
      <c r="R6" s="107" t="s">
        <v>3793</v>
      </c>
    </row>
    <row r="7" spans="1:18">
      <c r="A7" s="107"/>
      <c r="B7" s="107"/>
      <c r="C7" s="107"/>
      <c r="D7" s="81" t="s">
        <v>27</v>
      </c>
      <c r="E7" s="81" t="s">
        <v>1731</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2018-03-09_R-001_GB</v>
      </c>
      <c r="G7" s="85">
        <v>43185</v>
      </c>
      <c r="H7" s="85">
        <v>43185</v>
      </c>
      <c r="I7" s="69">
        <v>2</v>
      </c>
      <c r="J7" s="69">
        <v>65.097999999999999</v>
      </c>
      <c r="K7" s="74">
        <f t="shared" si="0"/>
        <v>32.548999999999999</v>
      </c>
      <c r="L7" s="107"/>
      <c r="M7" s="81" t="str">
        <f>IF(AND(NOT(OR(G7="",G7="Ø")),H7=""),"In Progress",IF(AND(NOT(OR(H7="Ø",H7="")),NOT(OR(G7="Ø",G7=""))),"Completed",IF(AND(NOT(A6=""),NOT(OR(D7="",D7="???")),G7=""),"Waiting",IF(D7="???","Waiting",""))))</f>
        <v>Completed</v>
      </c>
      <c r="N7" s="107"/>
      <c r="O7" s="107"/>
      <c r="P7" s="4"/>
      <c r="Q7" s="111"/>
      <c r="R7" s="107"/>
    </row>
    <row r="8" spans="1:18">
      <c r="A8" s="112" t="s">
        <v>3794</v>
      </c>
      <c r="B8" s="109" t="s">
        <v>3795</v>
      </c>
      <c r="C8" s="107" t="s">
        <v>1001</v>
      </c>
      <c r="D8" s="81" t="s">
        <v>161</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2018-03-09_G-003_BD</v>
      </c>
      <c r="G8" s="85">
        <v>43178</v>
      </c>
      <c r="H8" s="85">
        <v>43179</v>
      </c>
      <c r="I8" s="69">
        <v>5</v>
      </c>
      <c r="J8" s="69">
        <v>60</v>
      </c>
      <c r="K8" s="74">
        <f t="shared" si="0"/>
        <v>12</v>
      </c>
      <c r="L8" s="106">
        <v>43194</v>
      </c>
      <c r="M8" s="81" t="str">
        <f>IF(AND(NOT(OR(G8="",G8="Ø")),H8=""),"In Progress",IF(AND(NOT(OR(H8="Ø",H8="")),NOT(OR(G8="Ø",G8=""))),"Completed",IF(AND(NOT(A8=""),NOT(OR(D8="",D8="???")),G8=""),"Waiting",IF(D8="???","Waiting",""))))</f>
        <v>Completed</v>
      </c>
      <c r="N8" s="107"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07" t="s">
        <v>0</v>
      </c>
      <c r="P8" s="4" t="s">
        <v>3796</v>
      </c>
      <c r="Q8" s="111" t="s">
        <v>25</v>
      </c>
      <c r="R8" s="107" t="s">
        <v>3797</v>
      </c>
    </row>
    <row r="9" spans="1:18">
      <c r="A9" s="107"/>
      <c r="B9" s="107"/>
      <c r="C9" s="107"/>
      <c r="D9" s="81" t="s">
        <v>3059</v>
      </c>
      <c r="E9" s="81" t="s">
        <v>1731</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2018-03-09_G-003_RA</v>
      </c>
      <c r="G9" s="85">
        <v>43186</v>
      </c>
      <c r="H9" s="85">
        <v>43188</v>
      </c>
      <c r="I9" s="69">
        <v>8</v>
      </c>
      <c r="J9" s="69">
        <v>61.103000000000002</v>
      </c>
      <c r="K9" s="74">
        <f t="shared" si="0"/>
        <v>7.6378750000000002</v>
      </c>
      <c r="L9" s="107"/>
      <c r="M9" s="81" t="str">
        <f>IF(AND(NOT(OR(G9="",G9="Ø")),H9=""),"In Progress",IF(AND(NOT(OR(H9="Ø",H9="")),NOT(OR(G9="Ø",G9=""))),"Completed",IF(AND(NOT(A8=""),NOT(OR(D9="",D9="???")),G9=""),"Waiting",IF(D9="???","Waiting",""))))</f>
        <v>Completed</v>
      </c>
      <c r="N9" s="107"/>
      <c r="O9" s="107"/>
      <c r="P9" s="4"/>
      <c r="Q9" s="111"/>
      <c r="R9" s="107"/>
    </row>
    <row r="10" spans="1:18">
      <c r="A10" s="112" t="s">
        <v>3798</v>
      </c>
      <c r="B10" s="109" t="s">
        <v>3799</v>
      </c>
      <c r="C10" s="107"/>
      <c r="D10" s="81" t="s">
        <v>187</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2018-03-09_G-004_MW</v>
      </c>
      <c r="G10" s="85" t="s">
        <v>3800</v>
      </c>
      <c r="H10" s="85">
        <v>43179</v>
      </c>
      <c r="I10" s="69">
        <v>3.25</v>
      </c>
      <c r="J10" s="69"/>
      <c r="K10" s="74" t="str">
        <f t="shared" si="0"/>
        <v/>
      </c>
      <c r="L10" s="106">
        <v>43199</v>
      </c>
      <c r="M10" s="81" t="str">
        <f>IF(AND(NOT(OR(G10="",G10="Ø")),H10=""),"In Progress",IF(AND(NOT(OR(H10="Ø",H10="")),NOT(OR(G10="Ø",G10=""))),"Completed",IF(AND(NOT(A10=""),NOT(OR(D10="",D10="???")),G10=""),"Waiting",IF(D10="???","Waiting",""))))</f>
        <v>Completed</v>
      </c>
      <c r="N10" s="107"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07" t="s">
        <v>0</v>
      </c>
      <c r="P10" s="4"/>
      <c r="Q10" s="111" t="s">
        <v>25</v>
      </c>
      <c r="R10" s="107" t="s">
        <v>3801</v>
      </c>
    </row>
    <row r="11" spans="1:18">
      <c r="A11" s="107"/>
      <c r="B11" s="107"/>
      <c r="C11" s="107"/>
      <c r="D11" s="81" t="s">
        <v>32</v>
      </c>
      <c r="E11" s="81" t="s">
        <v>1731</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2018-03-09_G-004_AZ</v>
      </c>
      <c r="G11" s="85">
        <v>43186</v>
      </c>
      <c r="H11" s="85">
        <v>43187</v>
      </c>
      <c r="I11" s="69"/>
      <c r="J11" s="69"/>
      <c r="K11" s="74" t="str">
        <f t="shared" si="0"/>
        <v/>
      </c>
      <c r="L11" s="107"/>
      <c r="M11" s="81" t="str">
        <f>IF(AND(NOT(OR(G11="",G11="Ø")),H11=""),"In Progress",IF(AND(NOT(OR(H11="Ø",H11="")),NOT(OR(G11="Ø",G11=""))),"Completed",IF(AND(NOT(A10=""),NOT(OR(D11="",D11="???")),G11=""),"Waiting",IF(D11="???","Waiting",""))))</f>
        <v>Completed</v>
      </c>
      <c r="N11" s="107"/>
      <c r="O11" s="107"/>
      <c r="P11" s="4"/>
      <c r="Q11" s="111"/>
      <c r="R11" s="107"/>
    </row>
    <row r="12" spans="1:18">
      <c r="A12" s="112" t="s">
        <v>3802</v>
      </c>
      <c r="B12" s="109" t="s">
        <v>3803</v>
      </c>
      <c r="C12" s="107"/>
      <c r="D12" s="81" t="s">
        <v>113</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2018-03-09_G-005_DR</v>
      </c>
      <c r="G12" s="85">
        <v>43179</v>
      </c>
      <c r="H12" s="85">
        <v>43180</v>
      </c>
      <c r="I12" s="69">
        <v>2.9169999999999998</v>
      </c>
      <c r="J12" s="69">
        <v>50.392000000000003</v>
      </c>
      <c r="K12" s="74">
        <f t="shared" si="0"/>
        <v>17.275282824820021</v>
      </c>
      <c r="L12" s="106">
        <v>43186</v>
      </c>
      <c r="M12" s="81" t="str">
        <f>IF(AND(NOT(OR(G12="",G12="Ø")),H12=""),"In Progress",IF(AND(NOT(OR(H12="Ø",H12="")),NOT(OR(G12="Ø",G12=""))),"Completed",IF(AND(NOT(A12=""),NOT(OR(D12="",D12="???")),G12=""),"Waiting",IF(D12="???","Waiting",""))))</f>
        <v>Completed</v>
      </c>
      <c r="N12" s="107"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7" t="s">
        <v>0</v>
      </c>
      <c r="P12" s="4"/>
      <c r="Q12" s="111" t="s">
        <v>25</v>
      </c>
      <c r="R12" s="107" t="s">
        <v>3804</v>
      </c>
    </row>
    <row r="13" spans="1:18">
      <c r="A13" s="107"/>
      <c r="B13" s="107"/>
      <c r="C13" s="107"/>
      <c r="D13" s="81" t="s">
        <v>27</v>
      </c>
      <c r="E13" s="81" t="s">
        <v>1731</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2018-03-09_G-005_GB</v>
      </c>
      <c r="G13" s="85">
        <v>43186</v>
      </c>
      <c r="H13" s="85">
        <v>43186</v>
      </c>
      <c r="I13" s="69">
        <v>2.5</v>
      </c>
      <c r="J13" s="69">
        <v>50.085999999999999</v>
      </c>
      <c r="K13" s="74">
        <f t="shared" si="0"/>
        <v>20.034399999999998</v>
      </c>
      <c r="L13" s="107"/>
      <c r="M13" s="81" t="str">
        <f>IF(AND(NOT(OR(G13="",G13="Ø")),H13=""),"In Progress",IF(AND(NOT(OR(H13="Ø",H13="")),NOT(OR(G13="Ø",G13=""))),"Completed",IF(AND(NOT(A12=""),NOT(OR(D13="",D13="???")),G13=""),"Waiting",IF(D13="???","Waiting",""))))</f>
        <v>Completed</v>
      </c>
      <c r="N13" s="107"/>
      <c r="O13" s="107"/>
      <c r="P13" s="4"/>
      <c r="Q13" s="111"/>
      <c r="R13" s="107"/>
    </row>
    <row r="14" spans="1:18">
      <c r="A14" s="112" t="s">
        <v>3805</v>
      </c>
      <c r="B14" s="109" t="s">
        <v>3806</v>
      </c>
      <c r="C14" s="107"/>
      <c r="D14" s="81" t="s">
        <v>187</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2018-03-09_G-006_MW</v>
      </c>
      <c r="G14" s="85">
        <v>43180</v>
      </c>
      <c r="H14" s="85">
        <v>43181</v>
      </c>
      <c r="I14" s="69">
        <v>1.25</v>
      </c>
      <c r="J14" s="69"/>
      <c r="K14" s="74" t="str">
        <f t="shared" si="0"/>
        <v/>
      </c>
      <c r="L14" s="106">
        <v>43202</v>
      </c>
      <c r="M14" s="81" t="str">
        <f>IF(AND(NOT(OR(G14="",G14="Ø")),H14=""),"In Progress",IF(AND(NOT(OR(H14="Ø",H14="")),NOT(OR(G14="Ø",G14=""))),"Completed",IF(AND(NOT(A14=""),NOT(OR(D14="",D14="???")),G14=""),"Waiting",IF(D14="???","Waiting",""))))</f>
        <v>Completed</v>
      </c>
      <c r="N14" s="107"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07" t="s">
        <v>0</v>
      </c>
      <c r="P14" s="4"/>
      <c r="Q14" s="111" t="s">
        <v>25</v>
      </c>
      <c r="R14" s="107" t="s">
        <v>3807</v>
      </c>
    </row>
    <row r="15" spans="1:18">
      <c r="A15" s="107"/>
      <c r="B15" s="107"/>
      <c r="C15" s="107"/>
      <c r="D15" s="81" t="s">
        <v>23</v>
      </c>
      <c r="E15" s="81"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2018-03-09_G-006_CA</v>
      </c>
      <c r="G15" s="85">
        <v>43186</v>
      </c>
      <c r="H15" s="85">
        <v>43187</v>
      </c>
      <c r="I15" s="69">
        <v>1</v>
      </c>
      <c r="J15" s="69">
        <v>21</v>
      </c>
      <c r="K15" s="74">
        <f t="shared" si="0"/>
        <v>21</v>
      </c>
      <c r="L15" s="107"/>
      <c r="M15" s="81" t="str">
        <f>IF(AND(NOT(OR(G15="",G15="Ø")),H15=""),"In Progress",IF(AND(NOT(OR(H15="Ø",H15="")),NOT(OR(G15="Ø",G15=""))),"Completed",IF(AND(NOT(A14=""),NOT(OR(D15="",D15="???")),G15=""),"Waiting",IF(D15="???","Waiting",""))))</f>
        <v>Completed</v>
      </c>
      <c r="N15" s="107"/>
      <c r="O15" s="107"/>
      <c r="P15" s="4"/>
      <c r="Q15" s="111"/>
      <c r="R15" s="107"/>
    </row>
    <row r="16" spans="1:18">
      <c r="A16" s="112" t="s">
        <v>3808</v>
      </c>
      <c r="B16" s="109" t="s">
        <v>3809</v>
      </c>
      <c r="C16" s="107" t="s">
        <v>1095</v>
      </c>
      <c r="D16" s="81" t="s">
        <v>161</v>
      </c>
      <c r="E16" s="81"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2018-03-09_G-007_BD</v>
      </c>
      <c r="G16" s="85">
        <v>43179</v>
      </c>
      <c r="H16" s="85">
        <v>43180</v>
      </c>
      <c r="I16" s="69">
        <v>3</v>
      </c>
      <c r="J16" s="69">
        <v>63</v>
      </c>
      <c r="K16" s="74">
        <f t="shared" si="0"/>
        <v>21</v>
      </c>
      <c r="L16" s="106">
        <v>43187</v>
      </c>
      <c r="M16" s="81" t="str">
        <f>IF(AND(NOT(OR(G16="",G16="Ø")),H16=""),"In Progress",IF(AND(NOT(OR(H16="Ø",H16="")),NOT(OR(G16="Ø",G16=""))),"Completed",IF(AND(NOT(A16=""),NOT(OR(D16="",D16="???")),G16=""),"Waiting",IF(D16="???","Waiting",""))))</f>
        <v>Completed</v>
      </c>
      <c r="N16" s="107"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7" t="s">
        <v>0</v>
      </c>
      <c r="P16" s="4"/>
      <c r="Q16" s="111" t="s">
        <v>25</v>
      </c>
      <c r="R16" s="107" t="s">
        <v>3810</v>
      </c>
    </row>
    <row r="17" spans="1:18">
      <c r="A17" s="107"/>
      <c r="B17" s="107"/>
      <c r="C17" s="107"/>
      <c r="D17" s="81" t="s">
        <v>27</v>
      </c>
      <c r="E17" s="81" t="s">
        <v>1731</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2018-03-09_G-007_GB</v>
      </c>
      <c r="G17" s="85">
        <v>43186</v>
      </c>
      <c r="H17" s="85">
        <v>43187</v>
      </c>
      <c r="I17" s="69">
        <v>2.5</v>
      </c>
      <c r="J17" s="69">
        <v>66</v>
      </c>
      <c r="K17" s="74">
        <f t="shared" si="0"/>
        <v>26.4</v>
      </c>
      <c r="L17" s="107"/>
      <c r="M17" s="81" t="str">
        <f>IF(AND(NOT(OR(G17="",G17="Ø")),H17=""),"In Progress",IF(AND(NOT(OR(H17="Ø",H17="")),NOT(OR(G17="Ø",G17=""))),"Completed",IF(AND(NOT(A16=""),NOT(OR(D17="",D17="???")),G17=""),"Waiting",IF(D17="???","Waiting",""))))</f>
        <v>Completed</v>
      </c>
      <c r="N17" s="107"/>
      <c r="O17" s="107"/>
      <c r="P17" s="4"/>
      <c r="Q17" s="111"/>
      <c r="R17" s="107"/>
    </row>
    <row r="18" spans="1:18">
      <c r="A18" s="112" t="s">
        <v>3811</v>
      </c>
      <c r="B18" s="109" t="s">
        <v>3812</v>
      </c>
      <c r="C18" s="107" t="s">
        <v>1095</v>
      </c>
      <c r="D18" s="81" t="s">
        <v>161</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2018-03-09_G-008_BD</v>
      </c>
      <c r="G18" s="85">
        <v>43180</v>
      </c>
      <c r="H18" s="85">
        <v>43180</v>
      </c>
      <c r="I18" s="69">
        <v>1.25</v>
      </c>
      <c r="J18" s="69">
        <v>26</v>
      </c>
      <c r="K18" s="74">
        <f t="shared" si="0"/>
        <v>20.8</v>
      </c>
      <c r="L18" s="106">
        <v>43194</v>
      </c>
      <c r="M18" s="81" t="str">
        <f>IF(AND(NOT(OR(G18="",G18="Ø")),H18=""),"In Progress",IF(AND(NOT(OR(H18="Ø",H18="")),NOT(OR(G18="Ø",G18=""))),"Completed",IF(AND(NOT(A18=""),NOT(OR(D18="",D18="???")),G18=""),"Waiting",IF(D18="???","Waiting",""))))</f>
        <v>Completed</v>
      </c>
      <c r="N18" s="107"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07" t="s">
        <v>0</v>
      </c>
      <c r="P18" s="4" t="s">
        <v>3813</v>
      </c>
      <c r="Q18" s="111" t="s">
        <v>25</v>
      </c>
      <c r="R18" s="107" t="s">
        <v>3814</v>
      </c>
    </row>
    <row r="19" spans="1:18">
      <c r="A19" s="107"/>
      <c r="B19" s="107"/>
      <c r="C19" s="107"/>
      <c r="D19" s="81" t="s">
        <v>187</v>
      </c>
      <c r="E19" s="81"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2018-03-09_G-008_MW</v>
      </c>
      <c r="G19" s="85">
        <v>43186</v>
      </c>
      <c r="H19" s="85">
        <v>43186</v>
      </c>
      <c r="I19" s="69">
        <v>1.5</v>
      </c>
      <c r="J19" s="69"/>
      <c r="K19" s="74" t="str">
        <f t="shared" si="0"/>
        <v/>
      </c>
      <c r="L19" s="107"/>
      <c r="M19" s="81" t="str">
        <f>IF(AND(NOT(OR(G19="",G19="Ø")),H19=""),"In Progress",IF(AND(NOT(OR(H19="Ø",H19="")),NOT(OR(G19="Ø",G19=""))),"Completed",IF(AND(NOT(A18=""),NOT(OR(D19="",D19="???")),G19=""),"Waiting",IF(D19="???","Waiting",""))))</f>
        <v>Completed</v>
      </c>
      <c r="N19" s="107"/>
      <c r="O19" s="107"/>
      <c r="P19" s="4"/>
      <c r="Q19" s="111"/>
      <c r="R19" s="107"/>
    </row>
    <row r="20" spans="1:18">
      <c r="A20" s="112" t="s">
        <v>3815</v>
      </c>
      <c r="B20" s="109" t="s">
        <v>3816</v>
      </c>
      <c r="C20" s="107"/>
      <c r="D20" s="81" t="s">
        <v>113</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2018-03-09_G-009_DR</v>
      </c>
      <c r="G20" s="85">
        <v>43180</v>
      </c>
      <c r="H20" s="85">
        <v>43180</v>
      </c>
      <c r="I20" s="69">
        <v>3.95</v>
      </c>
      <c r="J20" s="69">
        <v>32.634999999999998</v>
      </c>
      <c r="K20" s="74">
        <f t="shared" si="0"/>
        <v>8.2620253164556949</v>
      </c>
      <c r="L20" s="106">
        <v>43203</v>
      </c>
      <c r="M20" s="81" t="str">
        <f>IF(AND(NOT(OR(G20="",G20="Ø")),H20=""),"In Progress",IF(AND(NOT(OR(H20="Ø",H20="")),NOT(OR(G20="Ø",G20=""))),"Completed",IF(AND(NOT(A20=""),NOT(OR(D20="",D20="???")),G20=""),"Waiting",IF(D20="???","Waiting",""))))</f>
        <v>Completed</v>
      </c>
      <c r="N20" s="107" t="s">
        <v>0</v>
      </c>
      <c r="O20" s="107" t="s">
        <v>0</v>
      </c>
      <c r="P20" s="4"/>
      <c r="Q20" s="111" t="s">
        <v>25</v>
      </c>
      <c r="R20" s="107" t="s">
        <v>3817</v>
      </c>
    </row>
    <row r="21" spans="1:18">
      <c r="A21" s="107"/>
      <c r="B21" s="107"/>
      <c r="C21" s="107"/>
      <c r="D21" s="81" t="s">
        <v>187</v>
      </c>
      <c r="E21" s="81"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2018-03-09_G-009_MW</v>
      </c>
      <c r="G21" s="85">
        <v>43186</v>
      </c>
      <c r="H21" s="85">
        <v>43187</v>
      </c>
      <c r="I21" s="69">
        <v>3.5</v>
      </c>
      <c r="J21" s="69"/>
      <c r="K21" s="74" t="str">
        <f t="shared" si="0"/>
        <v/>
      </c>
      <c r="L21" s="107"/>
      <c r="M21" s="81" t="str">
        <f>IF(AND(NOT(OR(G21="",G21="Ø")),H21=""),"In Progress",IF(AND(NOT(OR(H21="Ø",H21="")),NOT(OR(G21="Ø",G21=""))),"Completed",IF(AND(NOT(A20=""),NOT(OR(D21="",D21="???")),G21=""),"Waiting",IF(D21="???","Waiting",""))))</f>
        <v>Completed</v>
      </c>
      <c r="N21" s="107"/>
      <c r="O21" s="107"/>
      <c r="P21" s="4"/>
      <c r="Q21" s="111"/>
      <c r="R21" s="107"/>
    </row>
    <row r="22" spans="1:18">
      <c r="A22" s="112" t="s">
        <v>3818</v>
      </c>
      <c r="B22" s="109" t="s">
        <v>3819</v>
      </c>
      <c r="C22" s="107" t="s">
        <v>1167</v>
      </c>
      <c r="D22" s="81" t="s">
        <v>161</v>
      </c>
      <c r="E22" s="81"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2018-03-09_G-010_BD</v>
      </c>
      <c r="G22" s="85">
        <v>43180</v>
      </c>
      <c r="H22" s="85">
        <v>43180</v>
      </c>
      <c r="I22" s="69">
        <v>1.5</v>
      </c>
      <c r="J22" s="69">
        <v>14</v>
      </c>
      <c r="K22" s="74">
        <f t="shared" si="0"/>
        <v>9.3333333333333339</v>
      </c>
      <c r="L22" s="106">
        <v>43194</v>
      </c>
      <c r="M22" s="81" t="str">
        <f>IF(AND(NOT(OR(G22="",G22="Ø")),H22=""),"In Progress",IF(AND(NOT(OR(H22="Ø",H22="")),NOT(OR(G22="Ø",G22=""))),"Completed",IF(AND(NOT(A22=""),NOT(OR(D22="",D22="???")),G22=""),"Waiting",IF(D22="???","Waiting",""))))</f>
        <v>Completed</v>
      </c>
      <c r="N22" s="107"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07" t="s">
        <v>0</v>
      </c>
      <c r="P22" s="4" t="s">
        <v>3820</v>
      </c>
      <c r="Q22" s="111" t="s">
        <v>25</v>
      </c>
      <c r="R22" s="107" t="s">
        <v>3821</v>
      </c>
    </row>
    <row r="23" spans="1:18">
      <c r="A23" s="107"/>
      <c r="B23" s="107"/>
      <c r="C23" s="107"/>
      <c r="D23" s="81" t="s">
        <v>187</v>
      </c>
      <c r="E23" s="81"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2018-03-09_G-010_MW</v>
      </c>
      <c r="G23" s="85">
        <v>43186</v>
      </c>
      <c r="H23" s="85">
        <v>43186</v>
      </c>
      <c r="I23" s="69">
        <v>1.25</v>
      </c>
      <c r="J23" s="69"/>
      <c r="K23" s="74" t="str">
        <f t="shared" si="0"/>
        <v/>
      </c>
      <c r="L23" s="107"/>
      <c r="M23" s="81" t="str">
        <f>IF(AND(NOT(OR(G23="",G23="Ø")),H23=""),"In Progress",IF(AND(NOT(OR(H23="Ø",H23="")),NOT(OR(G23="Ø",G23=""))),"Completed",IF(AND(NOT(A22=""),NOT(OR(D23="",D23="???")),G23=""),"Waiting",IF(D23="???","Waiting",""))))</f>
        <v>Completed</v>
      </c>
      <c r="N23" s="107"/>
      <c r="O23" s="107"/>
      <c r="P23" s="4"/>
      <c r="Q23" s="111"/>
      <c r="R23" s="107"/>
    </row>
    <row r="24" spans="1:18">
      <c r="A24" s="112" t="s">
        <v>3822</v>
      </c>
      <c r="B24" s="109" t="s">
        <v>3823</v>
      </c>
      <c r="C24" s="107" t="s">
        <v>1095</v>
      </c>
      <c r="D24" s="81" t="s">
        <v>161</v>
      </c>
      <c r="E24" s="81"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2018-03-09_G-011_BD</v>
      </c>
      <c r="G24" s="85">
        <v>43180</v>
      </c>
      <c r="H24" s="85">
        <v>43181</v>
      </c>
      <c r="I24" s="69">
        <v>1.75</v>
      </c>
      <c r="J24" s="69">
        <v>26</v>
      </c>
      <c r="K24" s="74">
        <f t="shared" si="0"/>
        <v>14.857142857142858</v>
      </c>
      <c r="L24" s="106">
        <v>43194</v>
      </c>
      <c r="M24" s="81" t="str">
        <f>IF(AND(NOT(OR(G24="",G24="Ø")),H24=""),"In Progress",IF(AND(NOT(OR(H24="Ø",H24="")),NOT(OR(G24="Ø",G24=""))),"Completed",IF(AND(NOT(A24=""),NOT(OR(D24="",D24="???")),G24=""),"Waiting",IF(D24="???","Waiting",""))))</f>
        <v>Completed</v>
      </c>
      <c r="N24" s="107"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07" t="s">
        <v>0</v>
      </c>
      <c r="P24" s="4"/>
      <c r="Q24" s="111" t="s">
        <v>25</v>
      </c>
      <c r="R24" s="107" t="s">
        <v>3824</v>
      </c>
    </row>
    <row r="25" spans="1:18">
      <c r="A25" s="107"/>
      <c r="B25" s="107"/>
      <c r="C25" s="107"/>
      <c r="D25" s="81" t="s">
        <v>113</v>
      </c>
      <c r="E25" s="81" t="s">
        <v>1731</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2018-03-09_G-011_DR</v>
      </c>
      <c r="G25" s="85">
        <v>43186</v>
      </c>
      <c r="H25" s="85">
        <v>43187</v>
      </c>
      <c r="I25" s="69">
        <v>2</v>
      </c>
      <c r="J25" s="69">
        <v>33</v>
      </c>
      <c r="K25" s="74">
        <f t="shared" si="0"/>
        <v>16.5</v>
      </c>
      <c r="L25" s="107"/>
      <c r="M25" s="81" t="str">
        <f>IF(AND(NOT(OR(G25="",G25="Ø")),H25=""),"In Progress",IF(AND(NOT(OR(H25="Ø",H25="")),NOT(OR(G25="Ø",G25=""))),"Completed",IF(AND(NOT(A24=""),NOT(OR(D25="",D25="???")),G25=""),"Waiting",IF(D25="???","Waiting",""))))</f>
        <v>Completed</v>
      </c>
      <c r="N25" s="107"/>
      <c r="O25" s="107"/>
      <c r="P25" s="4"/>
      <c r="Q25" s="111"/>
      <c r="R25" s="107"/>
    </row>
    <row r="26" spans="1:18">
      <c r="A26" s="112" t="s">
        <v>3825</v>
      </c>
      <c r="B26" s="109" t="s">
        <v>3826</v>
      </c>
      <c r="C26" s="107" t="s">
        <v>1095</v>
      </c>
      <c r="D26" s="81" t="s">
        <v>161</v>
      </c>
      <c r="E26" s="81"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2018-03-09_G-012_BD</v>
      </c>
      <c r="G26" s="85">
        <v>43180</v>
      </c>
      <c r="H26" s="85">
        <v>43181</v>
      </c>
      <c r="I26" s="69">
        <v>1.25</v>
      </c>
      <c r="J26" s="69">
        <v>28</v>
      </c>
      <c r="K26" s="74">
        <f t="shared" si="0"/>
        <v>22.4</v>
      </c>
      <c r="L26" s="106">
        <v>43195</v>
      </c>
      <c r="M26" s="81" t="str">
        <f>IF(AND(NOT(OR(G26="",G26="Ø")),H26=""),"In Progress",IF(AND(NOT(OR(H26="Ø",H26="")),NOT(OR(G26="Ø",G26=""))),"Completed",IF(AND(NOT(A26=""),NOT(OR(D26="",D26="???")),G26=""),"Waiting",IF(D26="???","Waiting",""))))</f>
        <v>Completed</v>
      </c>
      <c r="N26" s="107"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07" t="s">
        <v>0</v>
      </c>
      <c r="P26" s="4"/>
      <c r="Q26" s="111" t="s">
        <v>25</v>
      </c>
      <c r="R26" s="107" t="s">
        <v>3827</v>
      </c>
    </row>
    <row r="27" spans="1:18">
      <c r="A27" s="107"/>
      <c r="B27" s="107"/>
      <c r="C27" s="107"/>
      <c r="D27" s="81" t="s">
        <v>187</v>
      </c>
      <c r="E27" s="81" t="s">
        <v>24</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2018-03-09_G-012_MW</v>
      </c>
      <c r="G27" s="85">
        <v>43187</v>
      </c>
      <c r="H27" s="85">
        <v>43187</v>
      </c>
      <c r="I27" s="69">
        <v>1.95</v>
      </c>
      <c r="J27" s="69"/>
      <c r="K27" s="74" t="str">
        <f t="shared" si="0"/>
        <v/>
      </c>
      <c r="L27" s="107"/>
      <c r="M27" s="81" t="str">
        <f>IF(AND(NOT(OR(G27="",G27="Ø")),H27=""),"In Progress",IF(AND(NOT(OR(H27="Ø",H27="")),NOT(OR(G27="Ø",G27=""))),"Completed",IF(AND(NOT(A26=""),NOT(OR(D27="",D27="???")),G27=""),"Waiting",IF(D27="???","Waiting",""))))</f>
        <v>Completed</v>
      </c>
      <c r="N27" s="107"/>
      <c r="O27" s="107"/>
      <c r="P27" s="4"/>
      <c r="Q27" s="111"/>
      <c r="R27" s="107"/>
    </row>
    <row r="28" spans="1:18">
      <c r="A28" s="112" t="s">
        <v>3828</v>
      </c>
      <c r="B28" s="109" t="s">
        <v>3829</v>
      </c>
      <c r="C28" s="107" t="s">
        <v>1001</v>
      </c>
      <c r="D28" s="81" t="s">
        <v>161</v>
      </c>
      <c r="E28" s="81"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2018-03-09_G-013_BD</v>
      </c>
      <c r="G28" s="85">
        <v>43181</v>
      </c>
      <c r="H28" s="85">
        <v>43181</v>
      </c>
      <c r="I28" s="69">
        <v>2</v>
      </c>
      <c r="J28" s="69">
        <v>25</v>
      </c>
      <c r="K28" s="74">
        <f t="shared" si="0"/>
        <v>12.5</v>
      </c>
      <c r="L28" s="106">
        <v>43192</v>
      </c>
      <c r="M28" s="81" t="str">
        <f>IF(AND(NOT(OR(G28="",G28="Ø")),H28=""),"In Progress",IF(AND(NOT(OR(H28="Ø",H28="")),NOT(OR(G28="Ø",G28=""))),"Completed",IF(AND(NOT(A28=""),NOT(OR(D28="",D28="???")),G28=""),"Waiting",IF(D28="???","Waiting",""))))</f>
        <v>Completed</v>
      </c>
      <c r="N28" s="107"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7" t="s">
        <v>0</v>
      </c>
      <c r="P28" s="4" t="s">
        <v>3830</v>
      </c>
      <c r="Q28" s="111" t="s">
        <v>25</v>
      </c>
      <c r="R28" s="107" t="s">
        <v>3831</v>
      </c>
    </row>
    <row r="29" spans="1:18">
      <c r="A29" s="107"/>
      <c r="B29" s="107"/>
      <c r="C29" s="107"/>
      <c r="D29" s="81" t="s">
        <v>27</v>
      </c>
      <c r="E29" s="81" t="s">
        <v>1731</v>
      </c>
      <c r="F29" s="7" t="s">
        <v>3832</v>
      </c>
      <c r="G29" s="85">
        <v>43192</v>
      </c>
      <c r="H29" s="85">
        <v>43192</v>
      </c>
      <c r="I29" s="69">
        <v>1.5</v>
      </c>
      <c r="J29" s="69"/>
      <c r="K29" s="74" t="str">
        <f t="shared" si="0"/>
        <v/>
      </c>
      <c r="L29" s="107"/>
      <c r="M29" s="81" t="str">
        <f>IF(AND(NOT(OR(G29="",G29="Ø")),H29=""),"In Progress",IF(AND(NOT(OR(H29="Ø",H29="")),NOT(OR(G29="Ø",G29=""))),"Completed",IF(AND(NOT(A28=""),NOT(OR(D29="",D29="???")),G29=""),"Waiting",IF(D29="???","Waiting",""))))</f>
        <v>Completed</v>
      </c>
      <c r="N29" s="107"/>
      <c r="O29" s="107"/>
      <c r="P29" s="4"/>
      <c r="Q29" s="111"/>
      <c r="R29" s="107"/>
    </row>
    <row r="30" spans="1:18">
      <c r="A30" s="112" t="s">
        <v>3833</v>
      </c>
      <c r="B30" s="109" t="s">
        <v>3834</v>
      </c>
      <c r="C30" s="107"/>
      <c r="D30" s="81" t="s">
        <v>187</v>
      </c>
      <c r="E30" s="81"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2018-03-09_G-014_MW</v>
      </c>
      <c r="G30" s="85">
        <v>43181</v>
      </c>
      <c r="H30" s="85">
        <v>43181</v>
      </c>
      <c r="I30" s="69">
        <v>1.75</v>
      </c>
      <c r="J30" s="69">
        <v>22</v>
      </c>
      <c r="K30" s="74">
        <f t="shared" si="0"/>
        <v>12.571428571428571</v>
      </c>
      <c r="L30" s="106">
        <v>43189</v>
      </c>
      <c r="M30" s="81" t="str">
        <f>IF(AND(NOT(OR(G30="",G30="Ø")),H30=""),"In Progress",IF(AND(NOT(OR(H30="Ø",H30="")),NOT(OR(G30="Ø",G30=""))),"Completed",IF(AND(NOT(A30=""),NOT(OR(D30="",D30="???")),G30=""),"Waiting",IF(D30="???","Waiting",""))))</f>
        <v>Completed</v>
      </c>
      <c r="N30" s="107"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07" t="s">
        <v>0</v>
      </c>
      <c r="P30" s="4"/>
      <c r="Q30" s="111" t="s">
        <v>25</v>
      </c>
      <c r="R30" s="107" t="s">
        <v>3835</v>
      </c>
    </row>
    <row r="31" spans="1:18">
      <c r="A31" s="107"/>
      <c r="B31" s="107"/>
      <c r="C31" s="107"/>
      <c r="D31" s="81" t="s">
        <v>161</v>
      </c>
      <c r="E31" s="81" t="s">
        <v>1731</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2018-03-09_G-014_BD</v>
      </c>
      <c r="G31" s="85">
        <v>43187</v>
      </c>
      <c r="H31" s="85">
        <v>43187</v>
      </c>
      <c r="I31" s="69">
        <v>0.75</v>
      </c>
      <c r="J31" s="69">
        <v>23</v>
      </c>
      <c r="K31" s="74">
        <f t="shared" si="0"/>
        <v>30.666666666666668</v>
      </c>
      <c r="L31" s="107"/>
      <c r="M31" s="81" t="str">
        <f>IF(AND(NOT(OR(G31="",G31="Ø")),H31=""),"In Progress",IF(AND(NOT(OR(H31="Ø",H31="")),NOT(OR(G31="Ø",G31=""))),"Completed",IF(AND(NOT(A30=""),NOT(OR(D31="",D31="???")),G31=""),"Waiting",IF(D31="???","Waiting",""))))</f>
        <v>Completed</v>
      </c>
      <c r="N31" s="107"/>
      <c r="O31" s="107"/>
      <c r="P31" s="4"/>
      <c r="Q31" s="111"/>
      <c r="R31" s="107"/>
    </row>
    <row r="32" spans="1:18">
      <c r="A32" s="112" t="s">
        <v>3836</v>
      </c>
      <c r="B32" s="109" t="s">
        <v>3837</v>
      </c>
      <c r="C32" s="107"/>
      <c r="D32" s="81" t="s">
        <v>113</v>
      </c>
      <c r="E32" s="81"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2018-03-09_G-015_DR</v>
      </c>
      <c r="G32" s="85">
        <v>43181</v>
      </c>
      <c r="H32" s="85">
        <v>43186</v>
      </c>
      <c r="I32" s="69">
        <v>6.8170000000000002</v>
      </c>
      <c r="J32" s="69">
        <v>45.023000000000003</v>
      </c>
      <c r="K32" s="74">
        <f t="shared" si="0"/>
        <v>6.604518116473522</v>
      </c>
      <c r="L32" s="106">
        <v>43199</v>
      </c>
      <c r="M32" s="81" t="str">
        <f>IF(AND(NOT(OR(G32="",G32="Ø")),H32=""),"In Progress",IF(AND(NOT(OR(H32="Ø",H32="")),NOT(OR(G32="Ø",G32=""))),"Completed",IF(AND(NOT(A32=""),NOT(OR(D32="",D32="???")),G32=""),"Waiting",IF(D32="???","Waiting",""))))</f>
        <v>Completed</v>
      </c>
      <c r="N32" s="107"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07" t="s">
        <v>0</v>
      </c>
      <c r="P32" s="4"/>
      <c r="Q32" s="111" t="s">
        <v>25</v>
      </c>
      <c r="R32" s="107" t="s">
        <v>3838</v>
      </c>
    </row>
    <row r="33" spans="1:18">
      <c r="A33" s="107"/>
      <c r="B33" s="107"/>
      <c r="C33" s="107"/>
      <c r="D33" s="81" t="s">
        <v>32</v>
      </c>
      <c r="E33" s="81" t="s">
        <v>1731</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2018-03-09_G-015_AZ</v>
      </c>
      <c r="G33" s="85">
        <v>43187</v>
      </c>
      <c r="H33" s="85">
        <v>43188</v>
      </c>
      <c r="I33" s="69">
        <v>4.5</v>
      </c>
      <c r="J33" s="69"/>
      <c r="K33" s="74" t="str">
        <f t="shared" si="0"/>
        <v/>
      </c>
      <c r="L33" s="107"/>
      <c r="M33" s="81" t="str">
        <f>IF(AND(NOT(OR(G33="",G33="Ø")),H33=""),"In Progress",IF(AND(NOT(OR(H33="Ø",H33="")),NOT(OR(G33="Ø",G33=""))),"Completed",IF(AND(NOT(A32=""),NOT(OR(D33="",D33="???")),G33=""),"Waiting",IF(D33="???","Waiting",""))))</f>
        <v>Completed</v>
      </c>
      <c r="N33" s="107"/>
      <c r="O33" s="107"/>
      <c r="P33" s="4"/>
      <c r="Q33" s="111"/>
      <c r="R33" s="107"/>
    </row>
    <row r="34" spans="1:18">
      <c r="A34" s="112" t="s">
        <v>3839</v>
      </c>
      <c r="B34" s="109" t="s">
        <v>3840</v>
      </c>
      <c r="C34" s="107"/>
      <c r="D34" s="81" t="s">
        <v>3059</v>
      </c>
      <c r="E34" s="81"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2018-03-09_G-016_RA</v>
      </c>
      <c r="G34" s="85">
        <v>43181</v>
      </c>
      <c r="H34" s="85">
        <v>43182</v>
      </c>
      <c r="I34" s="69">
        <v>0.5</v>
      </c>
      <c r="J34" s="69">
        <v>2.2999999999999998</v>
      </c>
      <c r="K34" s="74">
        <v>4.5999999999999996</v>
      </c>
      <c r="L34" s="106">
        <v>43203</v>
      </c>
      <c r="M34" s="81" t="s">
        <v>0</v>
      </c>
      <c r="N34" s="107"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7" t="s">
        <v>0</v>
      </c>
      <c r="P34" s="4"/>
      <c r="Q34" s="111" t="s">
        <v>25</v>
      </c>
      <c r="R34" s="107" t="s">
        <v>3841</v>
      </c>
    </row>
    <row r="35" spans="1:18">
      <c r="A35" s="107"/>
      <c r="B35" s="107"/>
      <c r="C35" s="107"/>
      <c r="D35" s="81" t="s">
        <v>187</v>
      </c>
      <c r="E35" s="81"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2018-03-09_G-016_MW</v>
      </c>
      <c r="G35" s="85">
        <v>43186</v>
      </c>
      <c r="H35" s="85">
        <v>43186</v>
      </c>
      <c r="I35" s="69">
        <v>0.25</v>
      </c>
      <c r="J35" s="69"/>
      <c r="K35" s="74" t="str">
        <f t="shared" ref="K35:K66" si="1">IF(AND(NOT(I35=""),NOT(J35=""),NOT(H35="")),J35/I35,"")</f>
        <v/>
      </c>
      <c r="L35" s="107"/>
      <c r="M35" s="81" t="str">
        <f>IF(AND(NOT(OR(G35="",G35="Ø")),H35=""),"In Progress",IF(AND(NOT(OR(H35="Ø",H35="")),NOT(OR(G35="Ø",G35=""))),"Completed",IF(AND(NOT(A34=""),NOT(OR(D35="",D35="???")),G35=""),"Waiting",IF(D35="???","Waiting",""))))</f>
        <v>Completed</v>
      </c>
      <c r="N35" s="107"/>
      <c r="O35" s="107"/>
      <c r="P35" s="4"/>
      <c r="Q35" s="111"/>
      <c r="R35" s="107"/>
    </row>
    <row r="36" spans="1:18">
      <c r="A36" s="112" t="s">
        <v>3842</v>
      </c>
      <c r="B36" s="148" t="s">
        <v>3843</v>
      </c>
      <c r="C36" s="107" t="s">
        <v>2065</v>
      </c>
      <c r="D36" s="81" t="s">
        <v>161</v>
      </c>
      <c r="E36" s="81"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2018-03-09_G-017_BD</v>
      </c>
      <c r="G36" s="85">
        <v>43182</v>
      </c>
      <c r="H36" s="85">
        <v>43183</v>
      </c>
      <c r="I36" s="69">
        <v>2.5</v>
      </c>
      <c r="J36" s="69">
        <v>32</v>
      </c>
      <c r="K36" s="74">
        <f t="shared" si="1"/>
        <v>12.8</v>
      </c>
      <c r="L36" s="106">
        <v>43192</v>
      </c>
      <c r="M36" s="81" t="str">
        <f>IF(AND(NOT(OR(G36="",G36="Ø")),H36=""),"In Progress",IF(AND(NOT(OR(H36="Ø",H36="")),NOT(OR(G36="Ø",G36=""))),"Completed",IF(AND(NOT(A36=""),NOT(OR(D36="",D36="???")),G36=""),"Waiting",IF(D36="???","Waiting",""))))</f>
        <v>Completed</v>
      </c>
      <c r="N36" s="107"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07" t="s">
        <v>0</v>
      </c>
      <c r="P36" s="4" t="s">
        <v>3844</v>
      </c>
      <c r="Q36" s="111" t="s">
        <v>25</v>
      </c>
      <c r="R36" s="107" t="s">
        <v>3845</v>
      </c>
    </row>
    <row r="37" spans="1:18">
      <c r="A37" s="107"/>
      <c r="B37" s="150"/>
      <c r="C37" s="107"/>
      <c r="D37" s="81" t="s">
        <v>27</v>
      </c>
      <c r="E37" s="81" t="s">
        <v>1731</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2018-03-09_G-017_GB</v>
      </c>
      <c r="G37" s="85">
        <v>43192</v>
      </c>
      <c r="H37" s="85">
        <v>43192</v>
      </c>
      <c r="I37" s="69">
        <v>2</v>
      </c>
      <c r="J37" s="69"/>
      <c r="K37" s="74" t="str">
        <f t="shared" si="1"/>
        <v/>
      </c>
      <c r="L37" s="107"/>
      <c r="M37" s="81" t="str">
        <f>IF(AND(NOT(OR(G37="",G37="Ø")),H37=""),"In Progress",IF(AND(NOT(OR(H37="Ø",H37="")),NOT(OR(G37="Ø",G37=""))),"Completed",IF(AND(NOT(A36=""),NOT(OR(D37="",D37="???")),G37=""),"Waiting",IF(D37="???","Waiting",""))))</f>
        <v>Completed</v>
      </c>
      <c r="N37" s="107"/>
      <c r="O37" s="107"/>
      <c r="P37" s="4"/>
      <c r="Q37" s="111"/>
      <c r="R37" s="107"/>
    </row>
    <row r="38" spans="1:18">
      <c r="A38" s="112" t="s">
        <v>3846</v>
      </c>
      <c r="B38" s="109" t="s">
        <v>3847</v>
      </c>
      <c r="C38" s="107"/>
      <c r="D38" s="81" t="s">
        <v>23</v>
      </c>
      <c r="E38" s="81"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2018-03-09_G-018_CA</v>
      </c>
      <c r="G38" s="85">
        <v>43178</v>
      </c>
      <c r="H38" s="85">
        <v>43181</v>
      </c>
      <c r="I38" s="69">
        <v>8</v>
      </c>
      <c r="J38" s="69">
        <v>117.4</v>
      </c>
      <c r="K38" s="74">
        <f t="shared" si="1"/>
        <v>14.675000000000001</v>
      </c>
      <c r="L38" s="106">
        <v>43189</v>
      </c>
      <c r="M38" s="81" t="str">
        <f>IF(AND(NOT(OR(G38="",G38="Ø")),H38=""),"In Progress",IF(AND(NOT(OR(H38="Ø",H38="")),NOT(OR(G38="Ø",G38=""))),"Completed",IF(AND(NOT(A38=""),NOT(OR(D38="",D38="???")),G38=""),"Waiting",IF(D38="???","Waiting",""))))</f>
        <v>Completed</v>
      </c>
      <c r="N38" s="107"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07" t="s">
        <v>0</v>
      </c>
      <c r="P38" s="4"/>
      <c r="Q38" s="111" t="s">
        <v>25</v>
      </c>
      <c r="R38" s="107" t="s">
        <v>3848</v>
      </c>
    </row>
    <row r="39" spans="1:18">
      <c r="A39" s="107"/>
      <c r="B39" s="107"/>
      <c r="C39" s="107"/>
      <c r="D39" s="81" t="s">
        <v>161</v>
      </c>
      <c r="E39" s="81" t="s">
        <v>1731</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2018-03-09_G-018_BD</v>
      </c>
      <c r="G39" s="85">
        <v>43189</v>
      </c>
      <c r="H39" s="85">
        <v>43189</v>
      </c>
      <c r="I39" s="69">
        <v>2.25</v>
      </c>
      <c r="J39" s="69">
        <v>122</v>
      </c>
      <c r="K39" s="74">
        <f t="shared" si="1"/>
        <v>54.222222222222221</v>
      </c>
      <c r="L39" s="107"/>
      <c r="M39" s="81" t="str">
        <f>IF(AND(NOT(OR(G39="",G39="Ø")),H39=""),"In Progress",IF(AND(NOT(OR(H39="Ø",H39="")),NOT(OR(G39="Ø",G39=""))),"Completed",IF(AND(NOT(A38=""),NOT(OR(D39="",D39="???")),G39=""),"Waiting",IF(D39="???","Waiting",""))))</f>
        <v>Completed</v>
      </c>
      <c r="N39" s="107"/>
      <c r="O39" s="107"/>
      <c r="P39" s="4"/>
      <c r="Q39" s="111"/>
      <c r="R39" s="107"/>
    </row>
    <row r="40" spans="1:18">
      <c r="A40" s="112" t="s">
        <v>3849</v>
      </c>
      <c r="B40" s="109" t="s">
        <v>3850</v>
      </c>
      <c r="C40" s="107"/>
      <c r="D40" s="81" t="s">
        <v>23</v>
      </c>
      <c r="E40" s="81"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2018-03-09_R-002_CA</v>
      </c>
      <c r="G40" s="85">
        <v>43178</v>
      </c>
      <c r="H40" s="85">
        <v>43178</v>
      </c>
      <c r="I40" s="69">
        <v>2</v>
      </c>
      <c r="J40" s="69">
        <v>23.2</v>
      </c>
      <c r="K40" s="74">
        <f t="shared" si="1"/>
        <v>11.6</v>
      </c>
      <c r="L40" s="106">
        <v>43189</v>
      </c>
      <c r="M40" s="81" t="str">
        <f>IF(AND(NOT(OR(G40="",G40="Ø")),H40=""),"In Progress",IF(AND(NOT(OR(H40="Ø",H40="")),NOT(OR(G40="Ø",G40=""))),"Completed",IF(AND(NOT(A40=""),NOT(OR(D40="",D40="???")),G40=""),"Waiting",IF(D40="???","Waiting",""))))</f>
        <v>Completed</v>
      </c>
      <c r="N40" s="107"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07" t="s">
        <v>0</v>
      </c>
      <c r="P40" s="4"/>
      <c r="Q40" s="111" t="s">
        <v>25</v>
      </c>
      <c r="R40" s="107" t="s">
        <v>3851</v>
      </c>
    </row>
    <row r="41" spans="1:18">
      <c r="A41" s="107"/>
      <c r="B41" s="107"/>
      <c r="C41" s="107"/>
      <c r="D41" s="81" t="s">
        <v>161</v>
      </c>
      <c r="E41" s="81" t="s">
        <v>1731</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2018-03-09_R-002_BD</v>
      </c>
      <c r="G41" s="85">
        <v>43187</v>
      </c>
      <c r="H41" s="85">
        <v>43187</v>
      </c>
      <c r="I41" s="69">
        <v>0.75</v>
      </c>
      <c r="J41" s="69">
        <v>28</v>
      </c>
      <c r="K41" s="74">
        <f t="shared" si="1"/>
        <v>37.333333333333336</v>
      </c>
      <c r="L41" s="107"/>
      <c r="M41" s="81" t="str">
        <f>IF(AND(NOT(OR(G41="",G41="Ø")),H41=""),"In Progress",IF(AND(NOT(OR(H41="Ø",H41="")),NOT(OR(G41="Ø",G41=""))),"Completed",IF(AND(NOT(A40=""),NOT(OR(D41="",D41="???")),G41=""),"Waiting",IF(D41="???","Waiting",""))))</f>
        <v>Completed</v>
      </c>
      <c r="N41" s="107"/>
      <c r="O41" s="107"/>
      <c r="P41" s="4"/>
      <c r="Q41" s="111"/>
      <c r="R41" s="107"/>
    </row>
    <row r="42" spans="1:18">
      <c r="A42" s="112" t="s">
        <v>3852</v>
      </c>
      <c r="B42" s="109" t="s">
        <v>3853</v>
      </c>
      <c r="C42" s="107"/>
      <c r="D42" s="81" t="s">
        <v>23</v>
      </c>
      <c r="E42" s="81"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2018-03-09_R-010_CA</v>
      </c>
      <c r="G42" s="85">
        <v>43178</v>
      </c>
      <c r="H42" s="85">
        <v>43178</v>
      </c>
      <c r="I42" s="69">
        <v>0.08</v>
      </c>
      <c r="J42" s="69">
        <v>2.2999999999999998</v>
      </c>
      <c r="K42" s="74">
        <f t="shared" si="1"/>
        <v>28.749999999999996</v>
      </c>
      <c r="L42" s="106">
        <v>43202</v>
      </c>
      <c r="M42" s="81" t="str">
        <f>IF(AND(NOT(OR(G42="",G42="Ø")),H42=""),"In Progress",IF(AND(NOT(OR(H42="Ø",H42="")),NOT(OR(G42="Ø",G42=""))),"Completed",IF(AND(NOT(A42=""),NOT(OR(D42="",D42="???")),G42=""),"Waiting",IF(D42="???","Waiting",""))))</f>
        <v>Completed</v>
      </c>
      <c r="N42" s="107"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07" t="s">
        <v>0</v>
      </c>
      <c r="P42" s="4"/>
      <c r="Q42" s="111" t="s">
        <v>25</v>
      </c>
      <c r="R42" s="107" t="s">
        <v>3854</v>
      </c>
    </row>
    <row r="43" spans="1:18">
      <c r="A43" s="107"/>
      <c r="B43" s="107"/>
      <c r="C43" s="107"/>
      <c r="D43" s="81" t="s">
        <v>187</v>
      </c>
      <c r="E43" s="81" t="s">
        <v>24</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2018-03-09_R-010_MW</v>
      </c>
      <c r="G43" s="85">
        <v>43186</v>
      </c>
      <c r="H43" s="85">
        <v>43186</v>
      </c>
      <c r="I43" s="69">
        <v>0.08</v>
      </c>
      <c r="J43" s="69"/>
      <c r="K43" s="74" t="str">
        <f t="shared" si="1"/>
        <v/>
      </c>
      <c r="L43" s="107"/>
      <c r="M43" s="81" t="str">
        <f>IF(AND(NOT(OR(G43="",G43="Ø")),H43=""),"In Progress",IF(AND(NOT(OR(H43="Ø",H43="")),NOT(OR(G43="Ø",G43=""))),"Completed",IF(AND(NOT(A42=""),NOT(OR(D43="",D43="???")),G43=""),"Waiting",IF(D43="???","Waiting",""))))</f>
        <v>Completed</v>
      </c>
      <c r="N43" s="107"/>
      <c r="O43" s="107"/>
      <c r="P43" s="4"/>
      <c r="Q43" s="111"/>
      <c r="R43" s="107"/>
    </row>
    <row r="44" spans="1:18">
      <c r="A44" s="112" t="s">
        <v>3855</v>
      </c>
      <c r="B44" s="109" t="s">
        <v>3856</v>
      </c>
      <c r="C44" s="107"/>
      <c r="D44" s="81" t="s">
        <v>187</v>
      </c>
      <c r="E44" s="81"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2018-03-09_G-020_MW</v>
      </c>
      <c r="G44" s="85">
        <v>43181</v>
      </c>
      <c r="H44" s="85">
        <v>43182</v>
      </c>
      <c r="I44" s="69">
        <v>1.6</v>
      </c>
      <c r="J44" s="69"/>
      <c r="K44" s="74" t="str">
        <f t="shared" si="1"/>
        <v/>
      </c>
      <c r="L44" s="106">
        <v>43203</v>
      </c>
      <c r="M44" s="81" t="str">
        <f>IF(AND(NOT(OR(G44="",G44="Ø")),H44=""),"In Progress",IF(AND(NOT(OR(H44="Ø",H44="")),NOT(OR(G44="Ø",G44=""))),"Completed",IF(AND(NOT(A44=""),NOT(OR(D44="",D44="???")),G44=""),"Waiting",IF(D44="???","Waiting",""))))</f>
        <v>Completed</v>
      </c>
      <c r="N44" s="107"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07" t="s">
        <v>0</v>
      </c>
      <c r="P44" s="4"/>
      <c r="Q44" s="111" t="s">
        <v>25</v>
      </c>
      <c r="R44" s="107" t="s">
        <v>3857</v>
      </c>
    </row>
    <row r="45" spans="1:18">
      <c r="A45" s="107"/>
      <c r="B45" s="107"/>
      <c r="C45" s="107"/>
      <c r="D45" s="81" t="s">
        <v>2404</v>
      </c>
      <c r="E45" s="81" t="s">
        <v>1731</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2018-03-09_G-020_MH</v>
      </c>
      <c r="G45" s="85">
        <v>43187</v>
      </c>
      <c r="H45" s="85">
        <v>43187</v>
      </c>
      <c r="I45" s="69">
        <v>1</v>
      </c>
      <c r="J45" s="69">
        <v>18</v>
      </c>
      <c r="K45" s="74">
        <f t="shared" si="1"/>
        <v>18</v>
      </c>
      <c r="L45" s="107"/>
      <c r="M45" s="81" t="str">
        <f>IF(AND(NOT(OR(G45="",G45="Ø")),H45=""),"In Progress",IF(AND(NOT(OR(H45="Ø",H45="")),NOT(OR(G45="Ø",G45=""))),"Completed",IF(AND(NOT(A44=""),NOT(OR(D45="",D45="???")),G45=""),"Waiting",IF(D45="???","Waiting",""))))</f>
        <v>Completed</v>
      </c>
      <c r="N45" s="107"/>
      <c r="O45" s="107"/>
      <c r="P45" s="4"/>
      <c r="Q45" s="111"/>
      <c r="R45" s="107"/>
    </row>
    <row r="46" spans="1:18">
      <c r="A46" s="112" t="s">
        <v>3858</v>
      </c>
      <c r="B46" s="109" t="s">
        <v>3859</v>
      </c>
      <c r="C46" s="107"/>
      <c r="D46" s="81" t="s">
        <v>32</v>
      </c>
      <c r="E46" s="81"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2018-03-09_G-021_AZ</v>
      </c>
      <c r="G46" s="85">
        <v>43181</v>
      </c>
      <c r="H46" s="85">
        <v>43182</v>
      </c>
      <c r="I46" s="69">
        <v>3</v>
      </c>
      <c r="J46" s="69"/>
      <c r="K46" s="74" t="str">
        <f t="shared" si="1"/>
        <v/>
      </c>
      <c r="L46" s="106">
        <v>43199</v>
      </c>
      <c r="M46" s="81" t="s">
        <v>0</v>
      </c>
      <c r="N46" s="107"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07" t="s">
        <v>0</v>
      </c>
      <c r="P46" s="4" t="s">
        <v>3860</v>
      </c>
      <c r="Q46" s="111" t="s">
        <v>25</v>
      </c>
      <c r="R46" s="107" t="s">
        <v>3861</v>
      </c>
    </row>
    <row r="47" spans="1:18">
      <c r="A47" s="107"/>
      <c r="B47" s="107"/>
      <c r="C47" s="107"/>
      <c r="D47" s="81" t="s">
        <v>23</v>
      </c>
      <c r="E47" s="81" t="s">
        <v>1731</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2018-03-09_G-021_CA</v>
      </c>
      <c r="G47" s="85">
        <v>43187</v>
      </c>
      <c r="H47" s="85">
        <v>43189</v>
      </c>
      <c r="I47" s="69"/>
      <c r="J47" s="69"/>
      <c r="K47" s="74" t="str">
        <f t="shared" si="1"/>
        <v/>
      </c>
      <c r="L47" s="107"/>
      <c r="M47" s="81" t="str">
        <f>IF(AND(NOT(OR(G47="",G47="Ø")),H47=""),"In Progress",IF(AND(NOT(OR(H47="Ø",H47="")),NOT(OR(G47="Ø",G47=""))),"Completed",IF(AND(NOT(A46=""),NOT(OR(D47="",D47="???")),G47=""),"Waiting",IF(D47="???","Waiting",""))))</f>
        <v>Completed</v>
      </c>
      <c r="N47" s="107"/>
      <c r="O47" s="107"/>
      <c r="P47" s="4"/>
      <c r="Q47" s="111"/>
      <c r="R47" s="107"/>
    </row>
    <row r="48" spans="1:18">
      <c r="A48" s="112" t="s">
        <v>3862</v>
      </c>
      <c r="B48" s="109" t="s">
        <v>3863</v>
      </c>
      <c r="C48" s="107"/>
      <c r="D48" s="81" t="s">
        <v>23</v>
      </c>
      <c r="E48" s="81"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2018-03-09_G-022_CA</v>
      </c>
      <c r="G48" s="85">
        <v>43181</v>
      </c>
      <c r="H48" s="85" t="s">
        <v>51</v>
      </c>
      <c r="I48" s="69"/>
      <c r="J48" s="69"/>
      <c r="K48" s="74" t="str">
        <f t="shared" si="1"/>
        <v/>
      </c>
      <c r="L48" s="107" t="str">
        <f>IF(AND(NOT(OR(H48="",H48="Ø")),NOT(OR(H49="",H49="Ø"))),"Needs to be Split","")</f>
        <v/>
      </c>
      <c r="M48" s="81" t="s">
        <v>2</v>
      </c>
      <c r="N48" s="107" t="s">
        <v>2</v>
      </c>
      <c r="O48" s="107" t="str">
        <f>IF(OR(N48="Untraceable",N48="Incomplete"),"Ignore",IF(N48="Completed","Waiting",IF(OR(N48="Waiting",N48="In Progress",N48="Review",N48="Other"),"HOLD","")))</f>
        <v>Ignore</v>
      </c>
      <c r="P48" s="4"/>
      <c r="Q48" s="111" t="str">
        <f>IF(OR(N48="Untraceable",N48="Incomplete"),"No",IF(N48="Completed","In Progress",""))</f>
        <v>No</v>
      </c>
      <c r="R48" s="107"/>
    </row>
    <row r="49" spans="1:18">
      <c r="A49" s="107"/>
      <c r="B49" s="107"/>
      <c r="C49" s="107"/>
      <c r="D49" s="81"/>
      <c r="E49" s="81"/>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5"/>
      <c r="H49" s="85"/>
      <c r="I49" s="69"/>
      <c r="J49" s="69"/>
      <c r="K49" s="74" t="str">
        <f t="shared" si="1"/>
        <v/>
      </c>
      <c r="L49" s="107"/>
      <c r="M49" s="81" t="str">
        <f>IF(AND(NOT(OR(G49="",G49="Ø")),H49=""),"In Progress",IF(AND(NOT(OR(H49="Ø",H49="")),NOT(OR(G49="Ø",G49=""))),"Completed",IF(AND(NOT(A48=""),NOT(OR(D49="",D49="???")),G49=""),"Waiting",IF(D49="???","Waiting",""))))</f>
        <v/>
      </c>
      <c r="N49" s="107"/>
      <c r="O49" s="107"/>
      <c r="P49" s="4"/>
      <c r="Q49" s="111"/>
      <c r="R49" s="107"/>
    </row>
    <row r="50" spans="1:18">
      <c r="A50" s="112" t="s">
        <v>3864</v>
      </c>
      <c r="B50" s="109" t="s">
        <v>3865</v>
      </c>
      <c r="C50" s="107"/>
      <c r="D50" s="81" t="s">
        <v>3059</v>
      </c>
      <c r="E50" s="81"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2018-03-09_R-003_RA</v>
      </c>
      <c r="G50" s="85">
        <v>43182</v>
      </c>
      <c r="H50" s="85">
        <v>43182</v>
      </c>
      <c r="I50" s="69">
        <v>0.15</v>
      </c>
      <c r="J50" s="69">
        <v>2.8889999999999998</v>
      </c>
      <c r="K50" s="74">
        <f t="shared" si="1"/>
        <v>19.259999999999998</v>
      </c>
      <c r="L50" s="106">
        <v>43203</v>
      </c>
      <c r="M50" s="81" t="str">
        <f>IF(AND(NOT(OR(G50="",G50="Ø")),H50=""),"In Progress",IF(AND(NOT(OR(H50="Ø",H50="")),NOT(OR(G50="Ø",G50=""))),"Completed",IF(AND(NOT(A50=""),NOT(OR(D50="",D50="???")),G50=""),"Waiting",IF(D50="???","Waiting",""))))</f>
        <v>Completed</v>
      </c>
      <c r="N50" s="107"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07" t="s">
        <v>0</v>
      </c>
      <c r="P50" s="4"/>
      <c r="Q50" s="111" t="s">
        <v>25</v>
      </c>
      <c r="R50" s="107" t="s">
        <v>3866</v>
      </c>
    </row>
    <row r="51" spans="1:18">
      <c r="A51" s="107"/>
      <c r="B51" s="107"/>
      <c r="C51" s="107"/>
      <c r="D51" s="81" t="s">
        <v>187</v>
      </c>
      <c r="E51" s="81" t="s">
        <v>24</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2018-03-09_R-003_MW</v>
      </c>
      <c r="G51" s="85">
        <v>43189</v>
      </c>
      <c r="H51" s="85">
        <v>43189</v>
      </c>
      <c r="I51" s="69">
        <v>0.1</v>
      </c>
      <c r="J51" s="69"/>
      <c r="K51" s="74" t="str">
        <f t="shared" si="1"/>
        <v/>
      </c>
      <c r="L51" s="107"/>
      <c r="M51" s="81" t="str">
        <f>IF(AND(NOT(OR(G51="",G51="Ø")),H51=""),"In Progress",IF(AND(NOT(OR(H51="Ø",H51="")),NOT(OR(G51="Ø",G51=""))),"Completed",IF(AND(NOT(A50=""),NOT(OR(D51="",D51="???")),G51=""),"Waiting",IF(D51="???","Waiting",""))))</f>
        <v>Completed</v>
      </c>
      <c r="N51" s="107"/>
      <c r="O51" s="107"/>
      <c r="P51" s="4"/>
      <c r="Q51" s="111"/>
      <c r="R51" s="107"/>
    </row>
    <row r="52" spans="1:18">
      <c r="A52" s="112" t="s">
        <v>3867</v>
      </c>
      <c r="B52" s="109" t="s">
        <v>3868</v>
      </c>
      <c r="C52" s="107" t="s">
        <v>1052</v>
      </c>
      <c r="D52" s="81" t="s">
        <v>161</v>
      </c>
      <c r="E52" s="81"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2018-03-09_G-023_BD</v>
      </c>
      <c r="G52" s="85">
        <v>43182</v>
      </c>
      <c r="H52" s="85" t="s">
        <v>51</v>
      </c>
      <c r="I52" s="69">
        <v>0.5</v>
      </c>
      <c r="J52" s="69"/>
      <c r="K52" s="74" t="str">
        <f t="shared" si="1"/>
        <v/>
      </c>
      <c r="L52" s="107" t="str">
        <f>IF(AND(NOT(OR(H52="",H52="Ø")),NOT(OR(H53="",H53="Ø"))),"Needs to be Split","")</f>
        <v/>
      </c>
      <c r="M52" s="81" t="s">
        <v>2</v>
      </c>
      <c r="N52" s="107" t="s">
        <v>2</v>
      </c>
      <c r="O52" s="107" t="str">
        <f>IF(OR(N52="Untraceable",N52="Incomplete"),"Ignore",IF(N52="Completed","Waiting",IF(OR(N52="Waiting",N52="In Progress",N52="Review",N52="Other"),"HOLD","")))</f>
        <v>Ignore</v>
      </c>
      <c r="P52" s="4" t="s">
        <v>3869</v>
      </c>
      <c r="Q52" s="111" t="str">
        <f>IF(OR(N52="Untraceable",N52="Incomplete"),"No",IF(N52="Completed","In Progress",""))</f>
        <v>No</v>
      </c>
      <c r="R52" s="107"/>
    </row>
    <row r="53" spans="1:18">
      <c r="A53" s="107"/>
      <c r="B53" s="107"/>
      <c r="C53" s="107"/>
      <c r="D53" s="81"/>
      <c r="E53" s="81"/>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5"/>
      <c r="H53" s="85"/>
      <c r="I53" s="69"/>
      <c r="J53" s="69"/>
      <c r="K53" s="74" t="str">
        <f t="shared" si="1"/>
        <v/>
      </c>
      <c r="L53" s="107"/>
      <c r="M53" s="81" t="str">
        <f>IF(AND(NOT(OR(G53="",G53="Ø")),H53=""),"In Progress",IF(AND(NOT(OR(H53="Ø",H53="")),NOT(OR(G53="Ø",G53=""))),"Completed",IF(AND(NOT(A52=""),NOT(OR(D53="",D53="???")),G53=""),"Waiting",IF(D53="???","Waiting",""))))</f>
        <v/>
      </c>
      <c r="N53" s="107"/>
      <c r="O53" s="107"/>
      <c r="P53" s="4"/>
      <c r="Q53" s="111"/>
      <c r="R53" s="107"/>
    </row>
    <row r="54" spans="1:18">
      <c r="A54" s="112" t="s">
        <v>3870</v>
      </c>
      <c r="B54" s="109" t="s">
        <v>3871</v>
      </c>
      <c r="C54" s="107"/>
      <c r="D54" s="81" t="s">
        <v>187</v>
      </c>
      <c r="E54" s="81"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2018-03-09_G-024_MW</v>
      </c>
      <c r="G54" s="85">
        <v>43182</v>
      </c>
      <c r="H54" s="85">
        <v>43199</v>
      </c>
      <c r="I54" s="69"/>
      <c r="J54" s="69"/>
      <c r="K54" s="74" t="str">
        <f t="shared" si="1"/>
        <v/>
      </c>
      <c r="L54" s="106">
        <v>43203</v>
      </c>
      <c r="M54" s="81" t="s">
        <v>0</v>
      </c>
      <c r="N54" s="107"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07" t="s">
        <v>0</v>
      </c>
      <c r="P54" s="4" t="s">
        <v>3872</v>
      </c>
      <c r="Q54" s="111" t="s">
        <v>25</v>
      </c>
      <c r="R54" s="107" t="s">
        <v>3873</v>
      </c>
    </row>
    <row r="55" spans="1:18">
      <c r="A55" s="107"/>
      <c r="B55" s="107"/>
      <c r="C55" s="107"/>
      <c r="D55" s="81" t="s">
        <v>161</v>
      </c>
      <c r="E55" s="81" t="s">
        <v>1731</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2018-03-09_G-024_BD</v>
      </c>
      <c r="G55" s="85">
        <v>43189</v>
      </c>
      <c r="H55" s="85">
        <v>43199</v>
      </c>
      <c r="I55" s="69">
        <v>3.25</v>
      </c>
      <c r="J55" s="69">
        <v>27</v>
      </c>
      <c r="K55" s="74">
        <f t="shared" si="1"/>
        <v>8.3076923076923084</v>
      </c>
      <c r="L55" s="107"/>
      <c r="M55" s="81" t="str">
        <f>IF(AND(NOT(OR(G55="",G55="Ø")),H55=""),"In Progress",IF(AND(NOT(OR(H55="Ø",H55="")),NOT(OR(G55="Ø",G55=""))),"Completed",IF(AND(NOT(A54=""),NOT(OR(D55="",D55="???")),G55=""),"Waiting",IF(D55="???","Waiting",""))))</f>
        <v>Completed</v>
      </c>
      <c r="N55" s="107"/>
      <c r="O55" s="107"/>
      <c r="P55" s="4"/>
      <c r="Q55" s="111"/>
      <c r="R55" s="107"/>
    </row>
    <row r="56" spans="1:18">
      <c r="A56" s="112" t="s">
        <v>3874</v>
      </c>
      <c r="B56" s="109" t="s">
        <v>3875</v>
      </c>
      <c r="C56" s="107" t="s">
        <v>1001</v>
      </c>
      <c r="D56" s="81" t="s">
        <v>23</v>
      </c>
      <c r="E56" s="81"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2018-03-09_G-025_CA</v>
      </c>
      <c r="G56" s="85">
        <v>43182</v>
      </c>
      <c r="H56" s="85" t="s">
        <v>51</v>
      </c>
      <c r="I56" s="69"/>
      <c r="J56" s="69"/>
      <c r="K56" s="74" t="str">
        <f t="shared" si="1"/>
        <v/>
      </c>
      <c r="L56" s="106">
        <v>43203</v>
      </c>
      <c r="M56" s="81" t="s">
        <v>2</v>
      </c>
      <c r="N56" s="107" t="s">
        <v>0</v>
      </c>
      <c r="O56" s="107" t="s">
        <v>0</v>
      </c>
      <c r="P56" s="4"/>
      <c r="Q56" s="111" t="s">
        <v>25</v>
      </c>
      <c r="R56" s="107" t="s">
        <v>3876</v>
      </c>
    </row>
    <row r="57" spans="1:18">
      <c r="A57" s="107"/>
      <c r="B57" s="107"/>
      <c r="C57" s="107"/>
      <c r="D57" s="81" t="s">
        <v>161</v>
      </c>
      <c r="E57" s="81"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2018-03-09_G-025_BD</v>
      </c>
      <c r="G57" s="85">
        <v>43188</v>
      </c>
      <c r="H57" s="85">
        <v>43188</v>
      </c>
      <c r="I57" s="69">
        <v>1.75</v>
      </c>
      <c r="J57" s="69">
        <v>24</v>
      </c>
      <c r="K57" s="74">
        <f t="shared" si="1"/>
        <v>13.714285714285714</v>
      </c>
      <c r="L57" s="107"/>
      <c r="M57" s="81" t="str">
        <f>IF(AND(NOT(OR(G57="",G57="Ø")),H57=""),"In Progress",IF(AND(NOT(OR(H57="Ø",H57="")),NOT(OR(G57="Ø",G57=""))),"Completed",IF(AND(NOT(A56=""),NOT(OR(D57="",D57="???")),G57=""),"Waiting",IF(D57="???","Waiting",""))))</f>
        <v>Completed</v>
      </c>
      <c r="N57" s="107"/>
      <c r="O57" s="107"/>
      <c r="P57" s="4"/>
      <c r="Q57" s="111"/>
      <c r="R57" s="107"/>
    </row>
    <row r="58" spans="1:18">
      <c r="A58" s="112" t="s">
        <v>3877</v>
      </c>
      <c r="B58" s="109" t="s">
        <v>3878</v>
      </c>
      <c r="C58" s="107" t="s">
        <v>1001</v>
      </c>
      <c r="D58" s="81" t="s">
        <v>161</v>
      </c>
      <c r="E58" s="81"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2018-03-09_G-026_BD</v>
      </c>
      <c r="G58" s="85">
        <v>43182</v>
      </c>
      <c r="H58" s="85">
        <v>43188</v>
      </c>
      <c r="I58" s="69">
        <v>2.25</v>
      </c>
      <c r="J58" s="69">
        <v>33</v>
      </c>
      <c r="K58" s="74">
        <f t="shared" si="1"/>
        <v>14.666666666666666</v>
      </c>
      <c r="L58" s="106">
        <v>43196</v>
      </c>
      <c r="M58" s="81" t="s">
        <v>0</v>
      </c>
      <c r="N58" s="107"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07" t="s">
        <v>0</v>
      </c>
      <c r="P58" s="4" t="s">
        <v>3879</v>
      </c>
      <c r="Q58" s="111" t="s">
        <v>25</v>
      </c>
      <c r="R58" s="107" t="s">
        <v>3880</v>
      </c>
    </row>
    <row r="59" spans="1:18">
      <c r="A59" s="107"/>
      <c r="B59" s="107"/>
      <c r="C59" s="107"/>
      <c r="D59" s="81" t="s">
        <v>23</v>
      </c>
      <c r="E59" s="81" t="s">
        <v>1731</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2018-03-09_G-026_CA</v>
      </c>
      <c r="G59" s="85">
        <v>43189</v>
      </c>
      <c r="H59" s="85">
        <v>43193</v>
      </c>
      <c r="I59" s="69"/>
      <c r="J59" s="69"/>
      <c r="K59" s="74" t="str">
        <f t="shared" si="1"/>
        <v/>
      </c>
      <c r="L59" s="107"/>
      <c r="M59" s="81" t="str">
        <f>IF(AND(NOT(OR(G59="",G59="Ø")),H59=""),"In Progress",IF(AND(NOT(OR(H59="Ø",H59="")),NOT(OR(G59="Ø",G59=""))),"Completed",IF(AND(NOT(A58=""),NOT(OR(D59="",D59="???")),G59=""),"Waiting",IF(D59="???","Waiting",""))))</f>
        <v>Completed</v>
      </c>
      <c r="N59" s="107"/>
      <c r="O59" s="107"/>
      <c r="P59" s="4"/>
      <c r="Q59" s="111"/>
      <c r="R59" s="107"/>
    </row>
    <row r="60" spans="1:18">
      <c r="A60" s="112" t="s">
        <v>3881</v>
      </c>
      <c r="B60" s="109" t="s">
        <v>3882</v>
      </c>
      <c r="C60" s="107" t="s">
        <v>2065</v>
      </c>
      <c r="D60" s="81" t="s">
        <v>161</v>
      </c>
      <c r="E60" s="81"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2018-03-09_G-027_BD</v>
      </c>
      <c r="G60" s="85">
        <v>43182</v>
      </c>
      <c r="H60" s="85">
        <v>43182</v>
      </c>
      <c r="I60" s="69">
        <v>1.5</v>
      </c>
      <c r="J60" s="69">
        <v>24</v>
      </c>
      <c r="K60" s="74">
        <f t="shared" si="1"/>
        <v>16</v>
      </c>
      <c r="L60" s="106">
        <v>43206</v>
      </c>
      <c r="M60" s="81" t="str">
        <f>IF(AND(NOT(OR(G60="",G60="Ø")),H60=""),"In Progress",IF(AND(NOT(OR(H60="Ø",H60="")),NOT(OR(G60="Ø",G60=""))),"Completed",IF(AND(NOT(A60=""),NOT(OR(D60="",D60="???")),G60=""),"Waiting",IF(D60="???","Waiting",""))))</f>
        <v>Completed</v>
      </c>
      <c r="N60" s="107" t="s">
        <v>0</v>
      </c>
      <c r="O60" s="107" t="s">
        <v>0</v>
      </c>
      <c r="P60" s="4" t="s">
        <v>3883</v>
      </c>
      <c r="Q60" s="111" t="s">
        <v>25</v>
      </c>
      <c r="R60" s="107" t="s">
        <v>3884</v>
      </c>
    </row>
    <row r="61" spans="1:18">
      <c r="A61" s="107"/>
      <c r="B61" s="107"/>
      <c r="C61" s="107"/>
      <c r="D61" s="81" t="s">
        <v>3059</v>
      </c>
      <c r="E61" s="81" t="s">
        <v>1731</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2018-03-09_G-027_RA</v>
      </c>
      <c r="G61" s="85">
        <v>43200</v>
      </c>
      <c r="H61" s="85">
        <v>43202</v>
      </c>
      <c r="I61" s="69">
        <v>5</v>
      </c>
      <c r="J61" s="69">
        <v>21.707000000000001</v>
      </c>
      <c r="K61" s="74">
        <f t="shared" si="1"/>
        <v>4.3414000000000001</v>
      </c>
      <c r="L61" s="107"/>
      <c r="M61" s="81" t="str">
        <f>IF(AND(NOT(OR(G61="",G61="Ø")),H61=""),"In Progress",IF(AND(NOT(OR(H61="Ø",H61="")),NOT(OR(G61="Ø",G61=""))),"Completed",IF(AND(NOT(A60=""),NOT(OR(D61="",D61="???")),G61=""),"Waiting",IF(D61="???","Waiting",""))))</f>
        <v>Completed</v>
      </c>
      <c r="N61" s="107"/>
      <c r="O61" s="107"/>
      <c r="P61" s="4"/>
      <c r="Q61" s="111"/>
      <c r="R61" s="107"/>
    </row>
    <row r="62" spans="1:18">
      <c r="A62" s="112" t="s">
        <v>3885</v>
      </c>
      <c r="B62" s="109" t="s">
        <v>3886</v>
      </c>
      <c r="C62" s="107"/>
      <c r="D62" s="81" t="s">
        <v>187</v>
      </c>
      <c r="E62" s="81"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2018-03-09_G-028_MW</v>
      </c>
      <c r="G62" s="85">
        <v>43182</v>
      </c>
      <c r="H62" s="85">
        <v>43182</v>
      </c>
      <c r="I62" s="69">
        <v>2.25</v>
      </c>
      <c r="J62" s="69">
        <v>42</v>
      </c>
      <c r="K62" s="74">
        <f t="shared" si="1"/>
        <v>18.666666666666668</v>
      </c>
      <c r="L62" s="106">
        <v>43188</v>
      </c>
      <c r="M62" s="81" t="str">
        <f>IF(AND(NOT(OR(G62="",G62="Ø")),H62=""),"In Progress",IF(AND(NOT(OR(H62="Ø",H62="")),NOT(OR(G62="Ø",G62=""))),"Completed",IF(AND(NOT(A62=""),NOT(OR(D62="",D62="???")),G62=""),"Waiting",IF(D62="???","Waiting",""))))</f>
        <v>Completed</v>
      </c>
      <c r="N62" s="107"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07" t="s">
        <v>0</v>
      </c>
      <c r="P62" s="4"/>
      <c r="Q62" s="111" t="s">
        <v>25</v>
      </c>
      <c r="R62" s="107" t="s">
        <v>3887</v>
      </c>
    </row>
    <row r="63" spans="1:18">
      <c r="A63" s="107"/>
      <c r="B63" s="107"/>
      <c r="C63" s="107"/>
      <c r="D63" s="81" t="s">
        <v>161</v>
      </c>
      <c r="E63" s="81" t="s">
        <v>1731</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2018-03-09_G-028_BD</v>
      </c>
      <c r="G63" s="85">
        <v>43187</v>
      </c>
      <c r="H63" s="85">
        <v>43187</v>
      </c>
      <c r="I63" s="69">
        <v>1</v>
      </c>
      <c r="J63" s="69">
        <v>40</v>
      </c>
      <c r="K63" s="74">
        <f t="shared" si="1"/>
        <v>40</v>
      </c>
      <c r="L63" s="107"/>
      <c r="M63" s="81" t="str">
        <f>IF(AND(NOT(OR(G63="",G63="Ø")),H63=""),"In Progress",IF(AND(NOT(OR(H63="Ø",H63="")),NOT(OR(G63="Ø",G63=""))),"Completed",IF(AND(NOT(A62=""),NOT(OR(D63="",D63="???")),G63=""),"Waiting",IF(D63="???","Waiting",""))))</f>
        <v>Completed</v>
      </c>
      <c r="N63" s="107"/>
      <c r="O63" s="107"/>
      <c r="P63" s="4"/>
      <c r="Q63" s="111"/>
      <c r="R63" s="107"/>
    </row>
    <row r="64" spans="1:18">
      <c r="A64" s="112" t="s">
        <v>3888</v>
      </c>
      <c r="B64" s="109" t="s">
        <v>3889</v>
      </c>
      <c r="C64" s="107" t="s">
        <v>2065</v>
      </c>
      <c r="D64" s="81" t="s">
        <v>161</v>
      </c>
      <c r="E64" s="81"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2018-03-09_G-029_BD</v>
      </c>
      <c r="G64" s="85">
        <v>43182</v>
      </c>
      <c r="H64" s="85">
        <v>43182</v>
      </c>
      <c r="I64" s="69">
        <v>1.25</v>
      </c>
      <c r="J64" s="69">
        <v>50</v>
      </c>
      <c r="K64" s="74">
        <f t="shared" si="1"/>
        <v>40</v>
      </c>
      <c r="L64" s="106">
        <v>43188</v>
      </c>
      <c r="M64" s="81" t="str">
        <f>IF(AND(NOT(OR(G64="",G64="Ø")),H64=""),"In Progress",IF(AND(NOT(OR(H64="Ø",H64="")),NOT(OR(G64="Ø",G64=""))),"Completed",IF(AND(NOT(A64=""),NOT(OR(D64="",D64="???")),G64=""),"Waiting",IF(D64="???","Waiting",""))))</f>
        <v>Completed</v>
      </c>
      <c r="N64" s="107"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07" t="s">
        <v>0</v>
      </c>
      <c r="P64" s="4" t="s">
        <v>3890</v>
      </c>
      <c r="Q64" s="111" t="s">
        <v>25</v>
      </c>
      <c r="R64" s="107" t="s">
        <v>3891</v>
      </c>
    </row>
    <row r="65" spans="1:18">
      <c r="A65" s="107"/>
      <c r="B65" s="107"/>
      <c r="C65" s="107"/>
      <c r="D65" s="81" t="s">
        <v>27</v>
      </c>
      <c r="E65" s="81" t="s">
        <v>1731</v>
      </c>
      <c r="F65" s="7" t="s">
        <v>3892</v>
      </c>
      <c r="G65" s="85">
        <v>43187</v>
      </c>
      <c r="H65" s="85">
        <v>43188</v>
      </c>
      <c r="I65" s="69">
        <v>0.75</v>
      </c>
      <c r="J65" s="69">
        <v>49.8</v>
      </c>
      <c r="K65" s="74">
        <f t="shared" si="1"/>
        <v>66.399999999999991</v>
      </c>
      <c r="L65" s="107"/>
      <c r="M65" s="81" t="str">
        <f>IF(AND(NOT(OR(G65="",G65="Ø")),H65=""),"In Progress",IF(AND(NOT(OR(H65="Ø",H65="")),NOT(OR(G65="Ø",G65=""))),"Completed",IF(AND(NOT(A64=""),NOT(OR(D65="",D65="???")),G65=""),"Waiting",IF(D65="???","Waiting",""))))</f>
        <v>Completed</v>
      </c>
      <c r="N65" s="107"/>
      <c r="O65" s="107"/>
      <c r="P65" s="4" t="s">
        <v>3893</v>
      </c>
      <c r="Q65" s="111"/>
      <c r="R65" s="107"/>
    </row>
    <row r="66" spans="1:18">
      <c r="A66" s="112" t="s">
        <v>3894</v>
      </c>
      <c r="B66" s="109" t="s">
        <v>3895</v>
      </c>
      <c r="C66" s="107"/>
      <c r="D66" s="81" t="s">
        <v>32</v>
      </c>
      <c r="E66" s="81"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2018-03-09_G-030_AZ</v>
      </c>
      <c r="G66" s="85">
        <v>43182</v>
      </c>
      <c r="H66" s="85">
        <v>43186</v>
      </c>
      <c r="I66" s="69"/>
      <c r="J66" s="69"/>
      <c r="K66" s="74" t="str">
        <f t="shared" si="1"/>
        <v/>
      </c>
      <c r="L66" s="106">
        <v>43199</v>
      </c>
      <c r="M66" s="81" t="str">
        <f>IF(AND(NOT(OR(G66="",G66="Ø")),H66=""),"In Progress",IF(AND(NOT(OR(H66="Ø",H66="")),NOT(OR(G66="Ø",G66=""))),"Completed",IF(AND(NOT(A66=""),NOT(OR(D66="",D66="???")),G66=""),"Waiting",IF(D66="???","Waiting",""))))</f>
        <v>Completed</v>
      </c>
      <c r="N66" s="107"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07" t="s">
        <v>0</v>
      </c>
      <c r="P66" s="4"/>
      <c r="Q66" s="111" t="s">
        <v>25</v>
      </c>
      <c r="R66" s="107" t="s">
        <v>3896</v>
      </c>
    </row>
    <row r="67" spans="1:18">
      <c r="A67" s="107"/>
      <c r="B67" s="107"/>
      <c r="C67" s="107"/>
      <c r="D67" s="81" t="s">
        <v>113</v>
      </c>
      <c r="E67" s="81" t="s">
        <v>1731</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2018-03-09_G-030_DR</v>
      </c>
      <c r="G67" s="85">
        <v>43187</v>
      </c>
      <c r="H67" s="85">
        <v>43188</v>
      </c>
      <c r="I67" s="69">
        <v>2.33</v>
      </c>
      <c r="J67" s="69">
        <v>33.271999999999998</v>
      </c>
      <c r="K67" s="74">
        <f t="shared" ref="K67:K98" si="2">IF(AND(NOT(I67=""),NOT(J67=""),NOT(H67="")),J67/I67,"")</f>
        <v>14.279828326180256</v>
      </c>
      <c r="L67" s="107"/>
      <c r="M67" s="81" t="str">
        <f>IF(AND(NOT(OR(G67="",G67="Ø")),H67=""),"In Progress",IF(AND(NOT(OR(H67="Ø",H67="")),NOT(OR(G67="Ø",G67=""))),"Completed",IF(AND(NOT(A66=""),NOT(OR(D67="",D67="???")),G67=""),"Waiting",IF(D67="???","Waiting",""))))</f>
        <v>Completed</v>
      </c>
      <c r="N67" s="107"/>
      <c r="O67" s="107"/>
      <c r="P67" s="4"/>
      <c r="Q67" s="111"/>
      <c r="R67" s="107"/>
    </row>
    <row r="68" spans="1:18">
      <c r="A68" s="112" t="s">
        <v>3897</v>
      </c>
      <c r="B68" s="109" t="s">
        <v>3898</v>
      </c>
      <c r="C68" s="107" t="s">
        <v>1167</v>
      </c>
      <c r="D68" s="81" t="s">
        <v>161</v>
      </c>
      <c r="E68" s="81"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2018-03-09_R-004_BD</v>
      </c>
      <c r="G68" s="85">
        <v>43185</v>
      </c>
      <c r="H68" s="85">
        <v>43185</v>
      </c>
      <c r="I68" s="69">
        <v>1</v>
      </c>
      <c r="J68" s="69">
        <v>16</v>
      </c>
      <c r="K68" s="74">
        <f t="shared" si="2"/>
        <v>16</v>
      </c>
      <c r="L68" s="106">
        <v>43196</v>
      </c>
      <c r="M68" s="81" t="str">
        <f>IF(AND(NOT(OR(G68="",G68="Ø")),H68=""),"In Progress",IF(AND(NOT(OR(H68="Ø",H68="")),NOT(OR(G68="Ø",G68=""))),"Completed",IF(AND(NOT(A68=""),NOT(OR(D68="",D68="???")),G68=""),"Waiting",IF(D68="???","Waiting",""))))</f>
        <v>Completed</v>
      </c>
      <c r="N68" s="107"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07" t="s">
        <v>0</v>
      </c>
      <c r="P68" s="4"/>
      <c r="Q68" s="111" t="s">
        <v>25</v>
      </c>
      <c r="R68" s="107" t="s">
        <v>3899</v>
      </c>
    </row>
    <row r="69" spans="1:18">
      <c r="A69" s="107"/>
      <c r="B69" s="107"/>
      <c r="C69" s="107"/>
      <c r="D69" s="81" t="s">
        <v>187</v>
      </c>
      <c r="E69" s="81"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2018-03-09_R-004_MW</v>
      </c>
      <c r="G69" s="85">
        <v>43187</v>
      </c>
      <c r="H69" s="85">
        <v>43188</v>
      </c>
      <c r="I69" s="69">
        <v>1.25</v>
      </c>
      <c r="J69" s="69"/>
      <c r="K69" s="74" t="str">
        <f t="shared" si="2"/>
        <v/>
      </c>
      <c r="L69" s="107"/>
      <c r="M69" s="81" t="str">
        <f>IF(AND(NOT(OR(G69="",G69="Ø")),H69=""),"In Progress",IF(AND(NOT(OR(H69="Ø",H69="")),NOT(OR(G69="Ø",G69=""))),"Completed",IF(AND(NOT(A68=""),NOT(OR(D69="",D69="???")),G69=""),"Waiting",IF(D69="???","Waiting",""))))</f>
        <v>Completed</v>
      </c>
      <c r="N69" s="107"/>
      <c r="O69" s="107"/>
      <c r="P69" s="4"/>
      <c r="Q69" s="111"/>
      <c r="R69" s="107"/>
    </row>
    <row r="70" spans="1:18">
      <c r="A70" s="112" t="s">
        <v>3900</v>
      </c>
      <c r="B70" s="109" t="s">
        <v>3901</v>
      </c>
      <c r="C70" s="107" t="s">
        <v>1167</v>
      </c>
      <c r="D70" s="81" t="s">
        <v>161</v>
      </c>
      <c r="E70" s="81"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2018-03-09_R-005_BD</v>
      </c>
      <c r="G70" s="85">
        <v>43185</v>
      </c>
      <c r="H70" s="85">
        <v>43185</v>
      </c>
      <c r="I70" s="69">
        <v>2</v>
      </c>
      <c r="J70" s="69">
        <v>27</v>
      </c>
      <c r="K70" s="74">
        <f t="shared" si="2"/>
        <v>13.5</v>
      </c>
      <c r="L70" s="106">
        <v>43188</v>
      </c>
      <c r="M70" s="81" t="str">
        <f>IF(AND(NOT(OR(G70="",G70="Ø")),H70=""),"In Progress",IF(AND(NOT(OR(H70="Ø",H70="")),NOT(OR(G70="Ø",G70=""))),"Completed",IF(AND(NOT(A70=""),NOT(OR(D70="",D70="???")),G70=""),"Waiting",IF(D70="???","Waiting",""))))</f>
        <v>Completed</v>
      </c>
      <c r="N70" s="107"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07" t="s">
        <v>0</v>
      </c>
      <c r="P70" s="4"/>
      <c r="Q70" s="111" t="s">
        <v>25</v>
      </c>
      <c r="R70" s="107" t="s">
        <v>3902</v>
      </c>
    </row>
    <row r="71" spans="1:18">
      <c r="A71" s="107"/>
      <c r="B71" s="107"/>
      <c r="C71" s="107"/>
      <c r="D71" s="81" t="s">
        <v>27</v>
      </c>
      <c r="E71" s="81" t="s">
        <v>1731</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2018-03-09_R-005_GB</v>
      </c>
      <c r="G71" s="85">
        <v>43188</v>
      </c>
      <c r="H71" s="85">
        <v>43188</v>
      </c>
      <c r="I71" s="69">
        <v>2</v>
      </c>
      <c r="J71" s="69">
        <v>31.5</v>
      </c>
      <c r="K71" s="74">
        <f t="shared" si="2"/>
        <v>15.75</v>
      </c>
      <c r="L71" s="107"/>
      <c r="M71" s="81" t="str">
        <f>IF(AND(NOT(OR(G71="",G71="Ø")),H71=""),"In Progress",IF(AND(NOT(OR(H71="Ø",H71="")),NOT(OR(G71="Ø",G71=""))),"Completed",IF(AND(NOT(A70=""),NOT(OR(D71="",D71="???")),G71=""),"Waiting",IF(D71="???","Waiting",""))))</f>
        <v>Completed</v>
      </c>
      <c r="N71" s="107"/>
      <c r="O71" s="107"/>
      <c r="P71" s="4"/>
      <c r="Q71" s="111"/>
      <c r="R71" s="107"/>
    </row>
    <row r="72" spans="1:18">
      <c r="A72" s="112" t="s">
        <v>3903</v>
      </c>
      <c r="B72" s="109" t="s">
        <v>3904</v>
      </c>
      <c r="C72" s="107" t="s">
        <v>1167</v>
      </c>
      <c r="D72" s="81" t="s">
        <v>161</v>
      </c>
      <c r="E72" s="81"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2018-03-09_R-006_BD</v>
      </c>
      <c r="G72" s="85">
        <v>43185</v>
      </c>
      <c r="H72" s="85">
        <v>43185</v>
      </c>
      <c r="I72" s="69">
        <v>1</v>
      </c>
      <c r="J72" s="69">
        <v>17</v>
      </c>
      <c r="K72" s="74">
        <f t="shared" si="2"/>
        <v>17</v>
      </c>
      <c r="L72" s="106">
        <v>43199</v>
      </c>
      <c r="M72" s="81" t="str">
        <f>IF(AND(NOT(OR(G72="",G72="Ø")),H72=""),"In Progress",IF(AND(NOT(OR(H72="Ø",H72="")),NOT(OR(G72="Ø",G72=""))),"Completed",IF(AND(NOT(A72=""),NOT(OR(D72="",D72="???")),G72=""),"Waiting",IF(D72="???","Waiting",""))))</f>
        <v>Completed</v>
      </c>
      <c r="N72" s="107"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07" t="s">
        <v>0</v>
      </c>
      <c r="P72" s="4"/>
      <c r="Q72" s="111" t="s">
        <v>25</v>
      </c>
      <c r="R72" s="107" t="s">
        <v>3905</v>
      </c>
    </row>
    <row r="73" spans="1:18">
      <c r="A73" s="107"/>
      <c r="B73" s="107"/>
      <c r="C73" s="107"/>
      <c r="D73" s="81" t="s">
        <v>32</v>
      </c>
      <c r="E73" s="81"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2018-03-09_R-006_AZ</v>
      </c>
      <c r="G73" s="85">
        <v>43188</v>
      </c>
      <c r="H73" s="85">
        <v>43189</v>
      </c>
      <c r="I73" s="69"/>
      <c r="J73" s="69"/>
      <c r="K73" s="74" t="str">
        <f t="shared" si="2"/>
        <v/>
      </c>
      <c r="L73" s="107"/>
      <c r="M73" s="81" t="str">
        <f>IF(AND(NOT(OR(G73="",G73="Ø")),H73=""),"In Progress",IF(AND(NOT(OR(H73="Ø",H73="")),NOT(OR(G73="Ø",G73=""))),"Completed",IF(AND(NOT(A72=""),NOT(OR(D73="",D73="???")),G73=""),"Waiting",IF(D73="???","Waiting",""))))</f>
        <v>Completed</v>
      </c>
      <c r="N73" s="107"/>
      <c r="O73" s="107"/>
      <c r="P73" s="4"/>
      <c r="Q73" s="111"/>
      <c r="R73" s="107"/>
    </row>
    <row r="74" spans="1:18">
      <c r="A74" s="112" t="s">
        <v>3906</v>
      </c>
      <c r="B74" s="109" t="s">
        <v>3907</v>
      </c>
      <c r="C74" s="107" t="s">
        <v>1167</v>
      </c>
      <c r="D74" s="81" t="s">
        <v>161</v>
      </c>
      <c r="E74" s="81"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2018-03-09_R-007_BD</v>
      </c>
      <c r="G74" s="85">
        <v>43186</v>
      </c>
      <c r="H74" s="85">
        <v>43186</v>
      </c>
      <c r="I74" s="69">
        <v>1.25</v>
      </c>
      <c r="J74" s="69">
        <v>33</v>
      </c>
      <c r="K74" s="74">
        <f t="shared" si="2"/>
        <v>26.4</v>
      </c>
      <c r="L74" s="106">
        <v>43189</v>
      </c>
      <c r="M74" s="81" t="str">
        <f>IF(AND(NOT(OR(G74="",G74="Ø")),H74=""),"In Progress",IF(AND(NOT(OR(H74="Ø",H74="")),NOT(OR(G74="Ø",G74=""))),"Completed",IF(AND(NOT(A74=""),NOT(OR(D74="",D74="???")),G74=""),"Waiting",IF(D74="???","Waiting",""))))</f>
        <v>Completed</v>
      </c>
      <c r="N74" s="107"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07" t="s">
        <v>0</v>
      </c>
      <c r="P74" s="4"/>
      <c r="Q74" s="111" t="s">
        <v>25</v>
      </c>
      <c r="R74" s="107" t="s">
        <v>3908</v>
      </c>
    </row>
    <row r="75" spans="1:18">
      <c r="A75" s="107"/>
      <c r="B75" s="107"/>
      <c r="C75" s="107"/>
      <c r="D75" s="81" t="s">
        <v>2404</v>
      </c>
      <c r="E75" s="81" t="s">
        <v>1731</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2018-03-09_R-007_MH</v>
      </c>
      <c r="G75" s="85">
        <v>43188</v>
      </c>
      <c r="H75" s="85">
        <v>43188</v>
      </c>
      <c r="I75" s="69"/>
      <c r="J75" s="69"/>
      <c r="K75" s="74" t="str">
        <f t="shared" si="2"/>
        <v/>
      </c>
      <c r="L75" s="107"/>
      <c r="M75" s="81" t="str">
        <f>IF(AND(NOT(OR(G75="",G75="Ø")),H75=""),"In Progress",IF(AND(NOT(OR(H75="Ø",H75="")),NOT(OR(G75="Ø",G75=""))),"Completed",IF(AND(NOT(A74=""),NOT(OR(D75="",D75="???")),G75=""),"Waiting",IF(D75="???","Waiting",""))))</f>
        <v>Completed</v>
      </c>
      <c r="N75" s="107"/>
      <c r="O75" s="107"/>
      <c r="P75" s="4"/>
      <c r="Q75" s="111"/>
      <c r="R75" s="107"/>
    </row>
    <row r="76" spans="1:18">
      <c r="A76" s="112" t="s">
        <v>3909</v>
      </c>
      <c r="B76" s="109" t="s">
        <v>3910</v>
      </c>
      <c r="C76" s="107"/>
      <c r="D76" s="81" t="s">
        <v>161</v>
      </c>
      <c r="E76" s="81" t="s">
        <v>24</v>
      </c>
      <c r="F76" s="7" t="s">
        <v>3911</v>
      </c>
      <c r="G76" s="85">
        <v>43185</v>
      </c>
      <c r="H76" s="85">
        <v>43186</v>
      </c>
      <c r="I76" s="69">
        <v>2.5</v>
      </c>
      <c r="J76" s="69">
        <v>47</v>
      </c>
      <c r="K76" s="74">
        <f t="shared" si="2"/>
        <v>18.8</v>
      </c>
      <c r="L76" s="106">
        <v>43199</v>
      </c>
      <c r="M76" s="81" t="str">
        <f>IF(AND(NOT(OR(G76="",G76="Ø")),H76=""),"In Progress",IF(AND(NOT(OR(H76="Ø",H76="")),NOT(OR(G76="Ø",G76=""))),"Completed",IF(AND(NOT(A76=""),NOT(OR(D76="",D76="???")),G76=""),"Waiting",IF(D76="???","Waiting",""))))</f>
        <v>Completed</v>
      </c>
      <c r="N76" s="107"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07" t="s">
        <v>0</v>
      </c>
      <c r="P76" s="4"/>
      <c r="Q76" s="111" t="s">
        <v>25</v>
      </c>
      <c r="R76" s="107" t="s">
        <v>3912</v>
      </c>
    </row>
    <row r="77" spans="1:18">
      <c r="A77" s="107"/>
      <c r="B77" s="107"/>
      <c r="C77" s="107"/>
      <c r="D77" s="81" t="s">
        <v>32</v>
      </c>
      <c r="E77" s="81" t="s">
        <v>1731</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2018-03-09_R-008_AZ</v>
      </c>
      <c r="G77" s="85">
        <v>43189</v>
      </c>
      <c r="H77" s="85">
        <v>43189</v>
      </c>
      <c r="I77" s="69"/>
      <c r="J77" s="69"/>
      <c r="K77" s="74" t="str">
        <f t="shared" si="2"/>
        <v/>
      </c>
      <c r="L77" s="107"/>
      <c r="M77" s="81" t="str">
        <f>IF(AND(NOT(OR(G77="",G77="Ø")),H77=""),"In Progress",IF(AND(NOT(OR(H77="Ø",H77="")),NOT(OR(G77="Ø",G77=""))),"Completed",IF(AND(NOT(A76=""),NOT(OR(D77="",D77="???")),G77=""),"Waiting",IF(D77="???","Waiting",""))))</f>
        <v>Completed</v>
      </c>
      <c r="N77" s="107"/>
      <c r="O77" s="107"/>
      <c r="P77" s="4"/>
      <c r="Q77" s="111"/>
      <c r="R77" s="107"/>
    </row>
    <row r="78" spans="1:18">
      <c r="A78" s="112" t="s">
        <v>3913</v>
      </c>
      <c r="B78" s="109" t="s">
        <v>3914</v>
      </c>
      <c r="C78" s="107"/>
      <c r="D78" s="81" t="s">
        <v>3059</v>
      </c>
      <c r="E78" s="81"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2018-03-09_R-009_RA</v>
      </c>
      <c r="G78" s="85">
        <v>43185</v>
      </c>
      <c r="H78" s="85">
        <v>43185</v>
      </c>
      <c r="I78" s="69">
        <v>1</v>
      </c>
      <c r="J78" s="69">
        <v>11.619</v>
      </c>
      <c r="K78" s="74">
        <f t="shared" si="2"/>
        <v>11.619</v>
      </c>
      <c r="L78" s="106">
        <v>43187</v>
      </c>
      <c r="M78" s="81" t="str">
        <f>IF(AND(NOT(OR(G78="",G78="Ø")),H78=""),"In Progress",IF(AND(NOT(OR(H78="Ø",H78="")),NOT(OR(G78="Ø",G78=""))),"Completed",IF(AND(NOT(A78=""),NOT(OR(D78="",D78="???")),G78=""),"Waiting",IF(D78="???","Waiting",""))))</f>
        <v>Completed</v>
      </c>
      <c r="N78" s="107"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07" t="s">
        <v>0</v>
      </c>
      <c r="P78" s="4"/>
      <c r="Q78" s="111" t="s">
        <v>25</v>
      </c>
      <c r="R78" s="107" t="s">
        <v>3915</v>
      </c>
    </row>
    <row r="79" spans="1:18">
      <c r="A79" s="107"/>
      <c r="B79" s="107"/>
      <c r="C79" s="107"/>
      <c r="D79" s="81" t="s">
        <v>161</v>
      </c>
      <c r="E79" s="81" t="s">
        <v>1731</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2018-03-09_R-009_BD</v>
      </c>
      <c r="G79" s="85">
        <v>43186</v>
      </c>
      <c r="H79" s="85">
        <v>43187</v>
      </c>
      <c r="I79" s="69">
        <v>1.5</v>
      </c>
      <c r="J79" s="69">
        <v>35</v>
      </c>
      <c r="K79" s="74">
        <f t="shared" si="2"/>
        <v>23.333333333333332</v>
      </c>
      <c r="L79" s="107"/>
      <c r="M79" s="81" t="str">
        <f>IF(AND(NOT(OR(G79="",G79="Ø")),H79=""),"In Progress",IF(AND(NOT(OR(H79="Ø",H79="")),NOT(OR(G79="Ø",G79=""))),"Completed",IF(AND(NOT(A78=""),NOT(OR(D79="",D79="???")),G79=""),"Waiting",IF(D79="???","Waiting",""))))</f>
        <v>Completed</v>
      </c>
      <c r="N79" s="107"/>
      <c r="O79" s="107"/>
      <c r="P79" s="4"/>
      <c r="Q79" s="111"/>
      <c r="R79" s="107"/>
    </row>
    <row r="80" spans="1:18">
      <c r="A80" s="112" t="s">
        <v>3916</v>
      </c>
      <c r="B80" s="109" t="s">
        <v>3917</v>
      </c>
      <c r="C80" s="107"/>
      <c r="D80" s="81" t="s">
        <v>32</v>
      </c>
      <c r="E80" s="81"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2018-03-09_G-031_AZ</v>
      </c>
      <c r="G80" s="85">
        <v>43186</v>
      </c>
      <c r="H80" s="85" t="s">
        <v>51</v>
      </c>
      <c r="I80" s="69"/>
      <c r="J80" s="69"/>
      <c r="K80" s="74" t="str">
        <f t="shared" si="2"/>
        <v/>
      </c>
      <c r="L80" s="107" t="str">
        <f>IF(AND(NOT(OR(H80="",H80="Ø")),NOT(OR(H81="",H81="Ø"))),"Needs to be Split","")</f>
        <v/>
      </c>
      <c r="M80" s="81" t="s">
        <v>2</v>
      </c>
      <c r="N80" s="107"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Incomplete</v>
      </c>
      <c r="O80" s="107" t="str">
        <f>IF(OR(N80="Untraceable",N80="Incomplete"),"Ignore",IF(N80="Completed","Waiting",IF(OR(N80="Waiting",N80="In Progress",N80="Review",N80="Other"),"HOLD","")))</f>
        <v>Ignore</v>
      </c>
      <c r="P80" s="4" t="s">
        <v>3918</v>
      </c>
      <c r="Q80" s="111" t="str">
        <f>IF(OR(N80="Untraceable",N80="Incomplete"),"No",IF(N80="Completed","In Progress",""))</f>
        <v>No</v>
      </c>
      <c r="R80" s="107"/>
    </row>
    <row r="81" spans="1:18">
      <c r="A81" s="107"/>
      <c r="B81" s="107"/>
      <c r="C81" s="107"/>
      <c r="D81" s="81" t="s">
        <v>161</v>
      </c>
      <c r="E81" s="81" t="s">
        <v>1731</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2018-03-09_G-031_BD</v>
      </c>
      <c r="G81" s="85">
        <v>43188</v>
      </c>
      <c r="H81" s="85" t="s">
        <v>51</v>
      </c>
      <c r="I81" s="69"/>
      <c r="J81" s="69"/>
      <c r="K81" s="74" t="str">
        <f t="shared" si="2"/>
        <v/>
      </c>
      <c r="L81" s="107"/>
      <c r="M81" s="81" t="s">
        <v>2</v>
      </c>
      <c r="N81" s="107"/>
      <c r="O81" s="107"/>
      <c r="P81" s="4"/>
      <c r="Q81" s="111"/>
      <c r="R81" s="107"/>
    </row>
    <row r="82" spans="1:18">
      <c r="A82" s="112" t="s">
        <v>3919</v>
      </c>
      <c r="B82" s="109" t="s">
        <v>3920</v>
      </c>
      <c r="C82" s="107"/>
      <c r="D82" s="81" t="s">
        <v>161</v>
      </c>
      <c r="E82" s="81"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2018-03-09_R-011_BD</v>
      </c>
      <c r="G82" s="85">
        <v>43186</v>
      </c>
      <c r="H82" s="85">
        <v>43186</v>
      </c>
      <c r="I82" s="69">
        <v>2.75</v>
      </c>
      <c r="J82" s="69">
        <v>31</v>
      </c>
      <c r="K82" s="74">
        <f t="shared" si="2"/>
        <v>11.272727272727273</v>
      </c>
      <c r="L82" s="106">
        <v>43207</v>
      </c>
      <c r="M82" s="81" t="str">
        <f>IF(AND(NOT(OR(G82="",G82="Ø")),H82=""),"In Progress",IF(AND(NOT(OR(H82="Ø",H82="")),NOT(OR(G82="Ø",G82=""))),"Completed",IF(AND(NOT(A82=""),NOT(OR(D82="",D82="???")),G82=""),"Waiting",IF(D82="???","Waiting",""))))</f>
        <v>Completed</v>
      </c>
      <c r="N82" s="107"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07" t="s">
        <v>0</v>
      </c>
      <c r="P82" s="4"/>
      <c r="Q82" s="111" t="s">
        <v>25</v>
      </c>
      <c r="R82" s="107" t="s">
        <v>3921</v>
      </c>
    </row>
    <row r="83" spans="1:18">
      <c r="A83" s="107"/>
      <c r="B83" s="107"/>
      <c r="C83" s="107"/>
      <c r="D83" s="81" t="s">
        <v>187</v>
      </c>
      <c r="E83" s="81" t="s">
        <v>24</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2018-03-09_R-011_MW</v>
      </c>
      <c r="G83" s="85">
        <v>43188</v>
      </c>
      <c r="H83" s="78">
        <v>43206</v>
      </c>
      <c r="I83" s="69"/>
      <c r="J83" s="69"/>
      <c r="K83" s="74" t="str">
        <f t="shared" si="2"/>
        <v/>
      </c>
      <c r="L83" s="107"/>
      <c r="M83" s="81" t="s">
        <v>0</v>
      </c>
      <c r="N83" s="107"/>
      <c r="O83" s="107"/>
      <c r="P83" s="4" t="s">
        <v>3922</v>
      </c>
      <c r="Q83" s="111"/>
      <c r="R83" s="107"/>
    </row>
    <row r="84" spans="1:18">
      <c r="A84" s="112" t="s">
        <v>3923</v>
      </c>
      <c r="B84" s="109" t="s">
        <v>3924</v>
      </c>
      <c r="C84" s="107"/>
      <c r="D84" s="81" t="s">
        <v>161</v>
      </c>
      <c r="E84" s="81"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2018-03-09_R-012_BD</v>
      </c>
      <c r="G84" s="85">
        <v>43187</v>
      </c>
      <c r="H84" s="85">
        <v>43187</v>
      </c>
      <c r="I84" s="69">
        <v>0.25</v>
      </c>
      <c r="J84" s="69">
        <v>10</v>
      </c>
      <c r="K84" s="74">
        <f t="shared" si="2"/>
        <v>40</v>
      </c>
      <c r="L84" s="106">
        <v>43196</v>
      </c>
      <c r="M84" s="81" t="str">
        <f>IF(AND(NOT(OR(G84="",G84="Ø")),H84=""),"In Progress",IF(AND(NOT(OR(H84="Ø",H84="")),NOT(OR(G84="Ø",G84=""))),"Completed",IF(AND(NOT(A84=""),NOT(OR(D84="",D84="???")),G84=""),"Waiting",IF(D84="???","Waiting",""))))</f>
        <v>Completed</v>
      </c>
      <c r="N84" s="107"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07" t="s">
        <v>0</v>
      </c>
      <c r="P84" s="4"/>
      <c r="Q84" s="111" t="s">
        <v>25</v>
      </c>
      <c r="R84" s="107" t="s">
        <v>3925</v>
      </c>
    </row>
    <row r="85" spans="1:18">
      <c r="A85" s="107"/>
      <c r="B85" s="107"/>
      <c r="C85" s="107"/>
      <c r="D85" s="81" t="s">
        <v>187</v>
      </c>
      <c r="E85" s="81" t="s">
        <v>24</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2018-03-09_R-012_MW</v>
      </c>
      <c r="G85" s="85">
        <v>43188</v>
      </c>
      <c r="H85" s="85">
        <v>43188</v>
      </c>
      <c r="I85" s="69">
        <v>0.5</v>
      </c>
      <c r="J85" s="69"/>
      <c r="K85" s="74" t="str">
        <f t="shared" si="2"/>
        <v/>
      </c>
      <c r="L85" s="107"/>
      <c r="M85" s="81" t="str">
        <f>IF(AND(NOT(OR(G85="",G85="Ø")),H85=""),"In Progress",IF(AND(NOT(OR(H85="Ø",H85="")),NOT(OR(G85="Ø",G85=""))),"Completed",IF(AND(NOT(A84=""),NOT(OR(D85="",D85="???")),G85=""),"Waiting",IF(D85="???","Waiting",""))))</f>
        <v>Completed</v>
      </c>
      <c r="N85" s="107"/>
      <c r="O85" s="107"/>
      <c r="P85" s="4"/>
      <c r="Q85" s="111"/>
      <c r="R85" s="107"/>
    </row>
    <row r="86" spans="1:18">
      <c r="A86" s="112" t="s">
        <v>3926</v>
      </c>
      <c r="B86" s="109" t="s">
        <v>3927</v>
      </c>
      <c r="C86" s="107"/>
      <c r="D86" s="81" t="s">
        <v>23</v>
      </c>
      <c r="E86" s="81"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2018-03-09_G-032_CA</v>
      </c>
      <c r="G86" s="85">
        <v>43187</v>
      </c>
      <c r="H86" s="85">
        <v>43187</v>
      </c>
      <c r="I86" s="69">
        <v>0.6</v>
      </c>
      <c r="J86" s="69">
        <v>24</v>
      </c>
      <c r="K86" s="74">
        <f t="shared" si="2"/>
        <v>40</v>
      </c>
      <c r="L86" s="107" t="str">
        <f>IF(AND(NOT(OR(H86="",H86="Ø")),NOT(OR(H87="",H87="Ø"))),"Needs to be Split","")</f>
        <v/>
      </c>
      <c r="M86" s="81" t="str">
        <f>IF(AND(NOT(OR(G86="",G86="Ø")),H86=""),"In Progress",IF(AND(NOT(OR(H86="Ø",H86="")),NOT(OR(G86="Ø",G86=""))),"Completed",IF(AND(NOT(A86=""),NOT(OR(D86="",D86="???")),G86=""),"Waiting",IF(D86="???","Waiting",""))))</f>
        <v>Completed</v>
      </c>
      <c r="N86" s="107" t="s">
        <v>2</v>
      </c>
      <c r="O86" s="107" t="str">
        <f>IF(OR(N86="Untraceable",N86="Incomplete"),"Ignore",IF(N86="Completed","Waiting",IF(OR(N86="Waiting",N86="In Progress",N86="Review",N86="Other"),"HOLD","")))</f>
        <v>Ignore</v>
      </c>
      <c r="P86" s="4"/>
      <c r="Q86" s="111" t="str">
        <f>IF(OR(N86="Untraceable",N86="Incomplete"),"No",IF(N86="Completed","In Progress",""))</f>
        <v>No</v>
      </c>
      <c r="R86" s="107"/>
    </row>
    <row r="87" spans="1:18">
      <c r="A87" s="107"/>
      <c r="B87" s="107"/>
      <c r="C87" s="107"/>
      <c r="D87" s="81" t="s">
        <v>161</v>
      </c>
      <c r="E87" s="81" t="s">
        <v>1731</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2018-03-09_G-032_BD</v>
      </c>
      <c r="G87" s="85">
        <v>43188</v>
      </c>
      <c r="H87" s="85" t="s">
        <v>51</v>
      </c>
      <c r="J87" s="69"/>
      <c r="K87" s="74"/>
      <c r="L87" s="107"/>
      <c r="M87" s="81" t="s">
        <v>1</v>
      </c>
      <c r="N87" s="107"/>
      <c r="O87" s="107"/>
      <c r="P87" s="4" t="s">
        <v>3928</v>
      </c>
      <c r="Q87" s="111"/>
      <c r="R87" s="107"/>
    </row>
    <row r="88" spans="1:18">
      <c r="A88" s="112" t="s">
        <v>3929</v>
      </c>
      <c r="B88" s="109" t="s">
        <v>3930</v>
      </c>
      <c r="C88" s="107"/>
      <c r="D88" s="81" t="s">
        <v>187</v>
      </c>
      <c r="E88" s="81"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2018-03-09_G-033_MW</v>
      </c>
      <c r="G88" s="85">
        <v>43189</v>
      </c>
      <c r="H88" s="85">
        <v>43192</v>
      </c>
      <c r="I88" s="69">
        <v>2.15</v>
      </c>
      <c r="J88" s="69"/>
      <c r="K88" s="74" t="str">
        <f t="shared" ref="K88:K117" si="3">IF(AND(NOT(I88=""),NOT(J88=""),NOT(H88="")),J88/I88,"")</f>
        <v/>
      </c>
      <c r="L88" s="106">
        <v>43193</v>
      </c>
      <c r="M88" s="81" t="str">
        <f>IF(AND(NOT(OR(G88="",G88="Ø")),H88=""),"In Progress",IF(AND(NOT(OR(H88="Ø",H88="")),NOT(OR(G88="Ø",G88=""))),"Completed",IF(AND(NOT(A88=""),NOT(OR(D88="",D88="???")),G88=""),"Waiting",IF(D88="???","Waiting",""))))</f>
        <v>Completed</v>
      </c>
      <c r="N88" s="107"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07" t="s">
        <v>0</v>
      </c>
      <c r="P88" s="4"/>
      <c r="Q88" s="111" t="s">
        <v>25</v>
      </c>
      <c r="R88" s="107" t="s">
        <v>3931</v>
      </c>
    </row>
    <row r="89" spans="1:18">
      <c r="A89" s="107"/>
      <c r="B89" s="107"/>
      <c r="C89" s="107"/>
      <c r="D89" s="81" t="s">
        <v>27</v>
      </c>
      <c r="E89" s="81" t="s">
        <v>1731</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2018-03-09_G-033_GB</v>
      </c>
      <c r="G89" s="85">
        <v>43193</v>
      </c>
      <c r="H89" s="85">
        <v>43193</v>
      </c>
      <c r="I89" s="69">
        <v>1.25</v>
      </c>
      <c r="J89" s="69">
        <v>44.4</v>
      </c>
      <c r="K89" s="74">
        <f t="shared" si="3"/>
        <v>35.519999999999996</v>
      </c>
      <c r="L89" s="107"/>
      <c r="M89" s="81" t="str">
        <f>IF(AND(NOT(OR(G89="",G89="Ø")),H89=""),"In Progress",IF(AND(NOT(OR(H89="Ø",H89="")),NOT(OR(G89="Ø",G89=""))),"Completed",IF(AND(NOT(A88=""),NOT(OR(D89="",D89="???")),G89=""),"Waiting",IF(D89="???","Waiting",""))))</f>
        <v>Completed</v>
      </c>
      <c r="N89" s="107"/>
      <c r="O89" s="107"/>
      <c r="P89" s="4"/>
      <c r="Q89" s="111"/>
      <c r="R89" s="107"/>
    </row>
    <row r="90" spans="1:18">
      <c r="A90" s="112" t="s">
        <v>3932</v>
      </c>
      <c r="B90" s="109" t="s">
        <v>3933</v>
      </c>
      <c r="C90" s="107"/>
      <c r="D90" s="81" t="s">
        <v>23</v>
      </c>
      <c r="E90" s="81"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2018-03-09_G-034_CA</v>
      </c>
      <c r="G90" s="85">
        <v>43193</v>
      </c>
      <c r="H90" s="85">
        <v>43194</v>
      </c>
      <c r="I90" s="69">
        <v>3</v>
      </c>
      <c r="J90" s="69">
        <v>28</v>
      </c>
      <c r="K90" s="74">
        <f t="shared" si="3"/>
        <v>9.3333333333333339</v>
      </c>
      <c r="L90" s="106">
        <v>43196</v>
      </c>
      <c r="M90" s="81" t="str">
        <f>IF(AND(NOT(OR(G90="",G90="Ø")),H90=""),"In Progress",IF(AND(NOT(OR(H90="Ø",H90="")),NOT(OR(G90="Ø",G90=""))),"Completed",IF(AND(NOT(A90=""),NOT(OR(D90="",D90="???")),G90=""),"Waiting",IF(D90="???","Waiting",""))))</f>
        <v>Completed</v>
      </c>
      <c r="N90" s="107"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07" t="s">
        <v>0</v>
      </c>
      <c r="P90" s="4" t="s">
        <v>3934</v>
      </c>
      <c r="Q90" s="111" t="s">
        <v>25</v>
      </c>
      <c r="R90" s="107" t="s">
        <v>3935</v>
      </c>
    </row>
    <row r="91" spans="1:18">
      <c r="A91" s="107"/>
      <c r="B91" s="107"/>
      <c r="C91" s="107"/>
      <c r="D91" s="81" t="s">
        <v>161</v>
      </c>
      <c r="E91" s="81" t="s">
        <v>1731</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2018-03-09_G-034_BD</v>
      </c>
      <c r="G91" s="85">
        <v>43196</v>
      </c>
      <c r="H91" s="85">
        <v>43196</v>
      </c>
      <c r="I91" s="69">
        <v>2.25</v>
      </c>
      <c r="J91" s="69">
        <v>28</v>
      </c>
      <c r="K91" s="74">
        <f t="shared" si="3"/>
        <v>12.444444444444445</v>
      </c>
      <c r="L91" s="107"/>
      <c r="M91" s="81" t="str">
        <f>IF(AND(NOT(OR(G91="",G91="Ø")),H91=""),"In Progress",IF(AND(NOT(OR(H91="Ø",H91="")),NOT(OR(G91="Ø",G91=""))),"Completed",IF(AND(NOT(A90=""),NOT(OR(D91="",D91="???")),G91=""),"Waiting",IF(D91="???","Waiting",""))))</f>
        <v>Completed</v>
      </c>
      <c r="N91" s="107"/>
      <c r="O91" s="107"/>
      <c r="P91" s="4"/>
      <c r="Q91" s="111"/>
      <c r="R91" s="107"/>
    </row>
    <row r="92" spans="1:18">
      <c r="A92" s="112" t="s">
        <v>3936</v>
      </c>
      <c r="B92" s="109" t="s">
        <v>3937</v>
      </c>
      <c r="C92" s="107"/>
      <c r="D92" s="81" t="s">
        <v>2404</v>
      </c>
      <c r="E92" s="81"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2018-03-09_G-035_MH</v>
      </c>
      <c r="G92" s="85">
        <v>43192</v>
      </c>
      <c r="H92" s="85">
        <v>43192</v>
      </c>
      <c r="I92" s="69">
        <v>1.5</v>
      </c>
      <c r="J92" s="69">
        <v>17.8</v>
      </c>
      <c r="K92" s="74">
        <f t="shared" si="3"/>
        <v>11.866666666666667</v>
      </c>
      <c r="L92" s="106">
        <v>43202</v>
      </c>
      <c r="M92" s="81" t="str">
        <f>IF(AND(NOT(OR(G92="",G92="Ø")),H92=""),"In Progress",IF(AND(NOT(OR(H92="Ø",H92="")),NOT(OR(G92="Ø",G92=""))),"Completed",IF(AND(NOT(A92=""),NOT(OR(D92="",D92="???")),G92=""),"Waiting",IF(D92="???","Waiting",""))))</f>
        <v>Completed</v>
      </c>
      <c r="N92" s="107"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07" t="s">
        <v>0</v>
      </c>
      <c r="P92" s="4" t="s">
        <v>3938</v>
      </c>
      <c r="Q92" s="111" t="s">
        <v>25</v>
      </c>
      <c r="R92" s="107" t="s">
        <v>3939</v>
      </c>
    </row>
    <row r="93" spans="1:18">
      <c r="A93" s="107"/>
      <c r="B93" s="107"/>
      <c r="C93" s="107"/>
      <c r="D93" s="81" t="s">
        <v>23</v>
      </c>
      <c r="E93" s="81" t="s">
        <v>24</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2018-03-09_G-035_CA</v>
      </c>
      <c r="G93" s="85">
        <v>43192</v>
      </c>
      <c r="H93" s="85">
        <v>43193</v>
      </c>
      <c r="I93" s="69"/>
      <c r="J93" s="69"/>
      <c r="K93" s="74" t="str">
        <f t="shared" si="3"/>
        <v/>
      </c>
      <c r="L93" s="107"/>
      <c r="M93" s="81" t="str">
        <f>IF(AND(NOT(OR(G93="",G93="Ø")),H93=""),"In Progress",IF(AND(NOT(OR(H93="Ø",H93="")),NOT(OR(G93="Ø",G93=""))),"Completed",IF(AND(NOT(A92=""),NOT(OR(D93="",D93="???")),G93=""),"Waiting",IF(D93="???","Waiting",""))))</f>
        <v>Completed</v>
      </c>
      <c r="N93" s="107"/>
      <c r="O93" s="107"/>
      <c r="P93" s="4"/>
      <c r="Q93" s="111"/>
      <c r="R93" s="107"/>
    </row>
    <row r="94" spans="1:18">
      <c r="A94" s="112" t="s">
        <v>3940</v>
      </c>
      <c r="B94" s="109" t="s">
        <v>3941</v>
      </c>
      <c r="C94" s="107"/>
      <c r="D94" s="81" t="s">
        <v>187</v>
      </c>
      <c r="E94" s="81"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2018-03-09_G-036_MW</v>
      </c>
      <c r="G94" s="85">
        <v>43192</v>
      </c>
      <c r="H94" s="85">
        <v>43193</v>
      </c>
      <c r="I94" s="69">
        <v>2.25</v>
      </c>
      <c r="J94" s="69"/>
      <c r="K94" s="74" t="str">
        <f t="shared" si="3"/>
        <v/>
      </c>
      <c r="L94" s="106">
        <v>43193</v>
      </c>
      <c r="M94" s="81" t="str">
        <f>IF(AND(NOT(OR(G94="",G94="Ø")),H94=""),"In Progress",IF(AND(NOT(OR(H94="Ø",H94="")),NOT(OR(G94="Ø",G94=""))),"Completed",IF(AND(NOT(A94=""),NOT(OR(D94="",D94="???")),G94=""),"Waiting",IF(D94="???","Waiting",""))))</f>
        <v>Completed</v>
      </c>
      <c r="N94" s="107"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07" t="s">
        <v>0</v>
      </c>
      <c r="P94" s="4"/>
      <c r="Q94" s="111" t="s">
        <v>25</v>
      </c>
      <c r="R94" s="107" t="s">
        <v>3942</v>
      </c>
    </row>
    <row r="95" spans="1:18">
      <c r="A95" s="107"/>
      <c r="B95" s="107"/>
      <c r="C95" s="107"/>
      <c r="D95" s="81" t="s">
        <v>27</v>
      </c>
      <c r="E95" s="81" t="s">
        <v>1731</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2018-03-09_G-036_GB</v>
      </c>
      <c r="G95" s="85">
        <v>43193</v>
      </c>
      <c r="H95" s="85">
        <v>43193</v>
      </c>
      <c r="I95" s="69">
        <v>1</v>
      </c>
      <c r="J95" s="69">
        <v>37</v>
      </c>
      <c r="K95" s="74">
        <f t="shared" si="3"/>
        <v>37</v>
      </c>
      <c r="L95" s="107"/>
      <c r="M95" s="81" t="str">
        <f>IF(AND(NOT(OR(G95="",G95="Ø")),H95=""),"In Progress",IF(AND(NOT(OR(H95="Ø",H95="")),NOT(OR(G95="Ø",G95=""))),"Completed",IF(AND(NOT(A94=""),NOT(OR(D95="",D95="???")),G95=""),"Waiting",IF(D95="???","Waiting",""))))</f>
        <v>Completed</v>
      </c>
      <c r="N95" s="107"/>
      <c r="O95" s="107"/>
      <c r="P95" s="4"/>
      <c r="Q95" s="111"/>
      <c r="R95" s="107"/>
    </row>
    <row r="96" spans="1:18">
      <c r="A96" s="112" t="s">
        <v>3943</v>
      </c>
      <c r="B96" s="109" t="s">
        <v>3944</v>
      </c>
      <c r="C96" s="107"/>
      <c r="D96" s="81" t="s">
        <v>187</v>
      </c>
      <c r="E96" s="81"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2018-03-09_G-037_MW</v>
      </c>
      <c r="G96" s="85">
        <v>43194</v>
      </c>
      <c r="H96" s="85">
        <v>43195</v>
      </c>
      <c r="I96" s="69">
        <v>3</v>
      </c>
      <c r="J96" s="69"/>
      <c r="K96" s="74" t="str">
        <f t="shared" si="3"/>
        <v/>
      </c>
      <c r="L96" s="106">
        <v>43199</v>
      </c>
      <c r="M96" s="81" t="s">
        <v>0</v>
      </c>
      <c r="N96" s="107"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07" t="s">
        <v>0</v>
      </c>
      <c r="P96" s="4"/>
      <c r="Q96" s="111" t="s">
        <v>25</v>
      </c>
      <c r="R96" s="107" t="s">
        <v>3945</v>
      </c>
    </row>
    <row r="97" spans="1:18">
      <c r="A97" s="107"/>
      <c r="B97" s="107"/>
      <c r="C97" s="107"/>
      <c r="D97" s="81" t="s">
        <v>27</v>
      </c>
      <c r="E97" s="81" t="s">
        <v>1731</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2018-03-09_G-037_GB</v>
      </c>
      <c r="G97" s="85">
        <v>43195</v>
      </c>
      <c r="H97" s="85">
        <v>43199</v>
      </c>
      <c r="I97" s="69"/>
      <c r="J97" s="69"/>
      <c r="K97" s="74" t="str">
        <f t="shared" si="3"/>
        <v/>
      </c>
      <c r="L97" s="107"/>
      <c r="M97" s="81" t="str">
        <f>IF(AND(NOT(OR(G97="",G97="Ø")),H97=""),"In Progress",IF(AND(NOT(OR(H97="Ø",H97="")),NOT(OR(G97="Ø",G97=""))),"Completed",IF(AND(NOT(A96=""),NOT(OR(D97="",D97="???")),G97=""),"Waiting",IF(D97="???","Waiting",""))))</f>
        <v>Completed</v>
      </c>
      <c r="N97" s="107"/>
      <c r="O97" s="107"/>
      <c r="P97" s="4"/>
      <c r="Q97" s="111"/>
      <c r="R97" s="107"/>
    </row>
    <row r="98" spans="1:18">
      <c r="A98" s="112" t="s">
        <v>3946</v>
      </c>
      <c r="B98" s="109" t="s">
        <v>3947</v>
      </c>
      <c r="C98" s="107"/>
      <c r="D98" s="81" t="s">
        <v>27</v>
      </c>
      <c r="E98" s="81"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2018-03-09_G-038_GB</v>
      </c>
      <c r="G98" s="85">
        <v>43194</v>
      </c>
      <c r="H98" s="85">
        <v>43195</v>
      </c>
      <c r="I98" s="69">
        <v>1</v>
      </c>
      <c r="J98" s="69">
        <v>20.11</v>
      </c>
      <c r="K98" s="74">
        <f t="shared" si="3"/>
        <v>20.11</v>
      </c>
      <c r="L98" s="106">
        <v>43199</v>
      </c>
      <c r="M98" s="81" t="str">
        <f>IF(AND(NOT(OR(G98="",G98="Ø")),H98=""),"In Progress",IF(AND(NOT(OR(H98="Ø",H98="")),NOT(OR(G98="Ø",G98=""))),"Completed",IF(AND(NOT(A98=""),NOT(OR(D98="",D98="???")),G98=""),"Waiting",IF(D98="???","Waiting",""))))</f>
        <v>Completed</v>
      </c>
      <c r="N98" s="107" t="s">
        <v>0</v>
      </c>
      <c r="O98" s="107" t="s">
        <v>0</v>
      </c>
      <c r="P98" s="4"/>
      <c r="Q98" s="111" t="s">
        <v>25</v>
      </c>
      <c r="R98" s="107" t="s">
        <v>3948</v>
      </c>
    </row>
    <row r="99" spans="1:18">
      <c r="A99" s="107"/>
      <c r="B99" s="107"/>
      <c r="C99" s="107"/>
      <c r="D99" s="81" t="s">
        <v>32</v>
      </c>
      <c r="E99" s="81" t="s">
        <v>1731</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2018-03-09_G-038_AZ</v>
      </c>
      <c r="G99" s="85">
        <v>43195</v>
      </c>
      <c r="H99" s="85">
        <v>43196</v>
      </c>
      <c r="I99" s="69">
        <v>1</v>
      </c>
      <c r="J99" s="69"/>
      <c r="K99" s="74" t="str">
        <f t="shared" si="3"/>
        <v/>
      </c>
      <c r="L99" s="107"/>
      <c r="M99" s="81" t="str">
        <f>IF(AND(NOT(OR(G99="",G99="Ø")),H99=""),"In Progress",IF(AND(NOT(OR(H99="Ø",H99="")),NOT(OR(G99="Ø",G99=""))),"Completed",IF(AND(NOT(A98=""),NOT(OR(D99="",D99="???")),G99=""),"Waiting",IF(D99="???","Waiting",""))))</f>
        <v>Completed</v>
      </c>
      <c r="N99" s="107"/>
      <c r="O99" s="107"/>
      <c r="P99" s="4"/>
      <c r="Q99" s="111"/>
      <c r="R99" s="107"/>
    </row>
    <row r="100" spans="1:18">
      <c r="A100" s="112" t="s">
        <v>3949</v>
      </c>
      <c r="B100" s="109" t="s">
        <v>3950</v>
      </c>
      <c r="C100" s="107"/>
      <c r="D100" s="81" t="s">
        <v>187</v>
      </c>
      <c r="E100" s="81"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2018-03-09_G-039_MW</v>
      </c>
      <c r="G100" s="85">
        <v>43195</v>
      </c>
      <c r="H100" s="85" t="s">
        <v>51</v>
      </c>
      <c r="I100" s="69"/>
      <c r="J100" s="69"/>
      <c r="K100" s="74" t="str">
        <f t="shared" si="3"/>
        <v/>
      </c>
      <c r="L100" s="107" t="str">
        <f>IF(AND(NOT(OR(H100="",H100="Ø")),NOT(OR(H101="",H101="Ø"))),"Needs to be Split","")</f>
        <v/>
      </c>
      <c r="M100" s="81" t="s">
        <v>2</v>
      </c>
      <c r="N100" s="107" t="s">
        <v>2</v>
      </c>
      <c r="O100" s="107" t="str">
        <f>IF(OR(N100="Untraceable",N100="Incomplete"),"Ignore",IF(N100="Completed","Waiting",IF(OR(N100="Waiting",N100="In Progress",N100="Review",N100="Other"),"HOLD","")))</f>
        <v>Ignore</v>
      </c>
      <c r="P100" s="4" t="s">
        <v>3951</v>
      </c>
      <c r="Q100" s="111" t="str">
        <f>IF(OR(N100="Untraceable",N100="Incomplete"),"No",IF(N100="Completed","In Progress",""))</f>
        <v>No</v>
      </c>
      <c r="R100" s="107"/>
    </row>
    <row r="101" spans="1:18">
      <c r="A101" s="107"/>
      <c r="B101" s="107"/>
      <c r="C101" s="107"/>
      <c r="D101" s="81"/>
      <c r="E101" s="81"/>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5"/>
      <c r="H101" s="85"/>
      <c r="I101" s="69"/>
      <c r="J101" s="69"/>
      <c r="K101" s="74" t="str">
        <f t="shared" si="3"/>
        <v/>
      </c>
      <c r="L101" s="107"/>
      <c r="M101" s="81" t="str">
        <f>IF(AND(NOT(OR(G101="",G101="Ø")),H101=""),"In Progress",IF(AND(NOT(OR(H101="Ø",H101="")),NOT(OR(G101="Ø",G101=""))),"Completed",IF(AND(NOT(A100=""),NOT(OR(D101="",D101="???")),G101=""),"Waiting",IF(D101="???","Waiting",""))))</f>
        <v/>
      </c>
      <c r="N101" s="107"/>
      <c r="O101" s="107"/>
      <c r="P101" s="4"/>
      <c r="Q101" s="111"/>
      <c r="R101" s="107"/>
    </row>
    <row r="102" spans="1:18">
      <c r="A102" s="112" t="s">
        <v>3952</v>
      </c>
      <c r="B102" s="109" t="s">
        <v>3953</v>
      </c>
      <c r="C102" s="107"/>
      <c r="D102" s="81" t="s">
        <v>187</v>
      </c>
      <c r="E102" s="81"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2018-03-09_G-040_MW</v>
      </c>
      <c r="G102" s="85">
        <v>43195</v>
      </c>
      <c r="H102" s="85">
        <v>43196</v>
      </c>
      <c r="I102" s="69"/>
      <c r="J102" s="69"/>
      <c r="K102" s="74" t="str">
        <f t="shared" si="3"/>
        <v/>
      </c>
      <c r="L102" s="106">
        <v>43202</v>
      </c>
      <c r="M102" s="81" t="str">
        <f>IF(AND(NOT(OR(G102="",G102="Ø")),H102=""),"In Progress",IF(AND(NOT(OR(H102="Ø",H102="")),NOT(OR(G102="Ø",G102=""))),"Completed",IF(AND(NOT(A102=""),NOT(OR(D102="",D102="???")),G102=""),"Waiting",IF(D102="???","Waiting",""))))</f>
        <v>Completed</v>
      </c>
      <c r="N102" s="107"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07" t="s">
        <v>0</v>
      </c>
      <c r="P102" s="4"/>
      <c r="Q102" s="111" t="s">
        <v>25</v>
      </c>
      <c r="R102" s="107" t="s">
        <v>3954</v>
      </c>
    </row>
    <row r="103" spans="1:18">
      <c r="A103" s="107"/>
      <c r="B103" s="107"/>
      <c r="C103" s="107"/>
      <c r="D103" s="81" t="s">
        <v>23</v>
      </c>
      <c r="E103" s="81" t="s">
        <v>24</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2018-03-09_G-040_CA</v>
      </c>
      <c r="G103" s="85">
        <v>43196</v>
      </c>
      <c r="H103" s="85">
        <v>43201</v>
      </c>
      <c r="I103" s="69"/>
      <c r="J103" s="69"/>
      <c r="K103" s="74" t="str">
        <f t="shared" si="3"/>
        <v/>
      </c>
      <c r="L103" s="107"/>
      <c r="M103" s="81" t="str">
        <f>IF(AND(NOT(OR(G103="",G103="Ø")),H103=""),"In Progress",IF(AND(NOT(OR(H103="Ø",H103="")),NOT(OR(G103="Ø",G103=""))),"Completed",IF(AND(NOT(A102=""),NOT(OR(D103="",D103="???")),G103=""),"Waiting",IF(D103="???","Waiting",""))))</f>
        <v>Completed</v>
      </c>
      <c r="N103" s="107"/>
      <c r="O103" s="107"/>
      <c r="P103" s="4"/>
      <c r="Q103" s="111"/>
      <c r="R103" s="107"/>
    </row>
    <row r="104" spans="1:18">
      <c r="A104" s="112" t="s">
        <v>3955</v>
      </c>
      <c r="B104" s="109" t="s">
        <v>3956</v>
      </c>
      <c r="C104" s="107"/>
      <c r="D104" s="81" t="s">
        <v>187</v>
      </c>
      <c r="E104" s="81"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2018-03-09_G-041_MW</v>
      </c>
      <c r="G104" s="85">
        <v>43196</v>
      </c>
      <c r="H104" s="85" t="s">
        <v>51</v>
      </c>
      <c r="I104" s="69"/>
      <c r="J104" s="69"/>
      <c r="K104" s="74" t="str">
        <f t="shared" si="3"/>
        <v/>
      </c>
      <c r="L104" s="107" t="str">
        <f>IF(AND(NOT(OR(H104="",H104="Ø")),NOT(OR(H105="",H105="Ø"))),"Needs to be Split","")</f>
        <v/>
      </c>
      <c r="M104" s="81" t="s">
        <v>2</v>
      </c>
      <c r="N104" s="107"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07" t="str">
        <f>IF(OR(N104="Untraceable",N104="Incomplete"),"Ignore",IF(N104="Completed","Waiting",IF(OR(N104="Waiting",N104="In Progress",N104="Review",N104="Other"),"HOLD","")))</f>
        <v>Ignore</v>
      </c>
      <c r="P104" s="4" t="s">
        <v>3957</v>
      </c>
      <c r="Q104" s="111" t="str">
        <f>IF(OR(N104="Untraceable",N104="Incomplete"),"No",IF(N104="Completed","In Progress",""))</f>
        <v>No</v>
      </c>
      <c r="R104" s="107"/>
    </row>
    <row r="105" spans="1:18">
      <c r="A105" s="107"/>
      <c r="B105" s="107"/>
      <c r="C105" s="107"/>
      <c r="D105" s="81" t="s">
        <v>161</v>
      </c>
      <c r="E105" s="81" t="s">
        <v>1731</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2018-03-09_G-041_BD</v>
      </c>
      <c r="G105" s="85">
        <v>43199</v>
      </c>
      <c r="H105" s="85" t="s">
        <v>51</v>
      </c>
      <c r="I105" s="69"/>
      <c r="J105" s="69"/>
      <c r="K105" s="74" t="str">
        <f t="shared" si="3"/>
        <v/>
      </c>
      <c r="L105" s="107"/>
      <c r="M105" s="81" t="s">
        <v>1</v>
      </c>
      <c r="N105" s="107"/>
      <c r="O105" s="107"/>
      <c r="P105" s="4" t="s">
        <v>3958</v>
      </c>
      <c r="Q105" s="111"/>
      <c r="R105" s="107"/>
    </row>
    <row r="106" spans="1:18">
      <c r="A106" s="112" t="s">
        <v>3959</v>
      </c>
      <c r="B106" s="109" t="s">
        <v>3960</v>
      </c>
      <c r="C106" s="107"/>
      <c r="D106" s="81" t="s">
        <v>23</v>
      </c>
      <c r="E106" s="81"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2018-03-09_G-042_CA</v>
      </c>
      <c r="G106" s="85">
        <v>43196</v>
      </c>
      <c r="H106" s="85">
        <v>43196</v>
      </c>
      <c r="I106" s="69">
        <v>2</v>
      </c>
      <c r="J106" s="69">
        <v>17.7</v>
      </c>
      <c r="K106" s="74">
        <f t="shared" si="3"/>
        <v>8.85</v>
      </c>
      <c r="L106" s="106">
        <v>43199</v>
      </c>
      <c r="M106" s="81" t="str">
        <f>IF(AND(NOT(OR(G106="",G106="Ø")),H106=""),"In Progress",IF(AND(NOT(OR(H106="Ø",H106="")),NOT(OR(G106="Ø",G106=""))),"Completed",IF(AND(NOT(A106=""),NOT(OR(D106="",D106="???")),G106=""),"Waiting",IF(D106="???","Waiting",""))))</f>
        <v>Completed</v>
      </c>
      <c r="N106" s="107"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07" t="s">
        <v>0</v>
      </c>
      <c r="P106" s="4"/>
      <c r="Q106" s="111" t="s">
        <v>25</v>
      </c>
      <c r="R106" s="107" t="s">
        <v>3961</v>
      </c>
    </row>
    <row r="107" spans="1:18">
      <c r="A107" s="107"/>
      <c r="B107" s="107"/>
      <c r="C107" s="107"/>
      <c r="D107" s="81" t="s">
        <v>161</v>
      </c>
      <c r="E107" s="81" t="s">
        <v>1731</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2018-03-09_G-042_BD</v>
      </c>
      <c r="G107" s="85">
        <v>43199</v>
      </c>
      <c r="H107" s="85">
        <v>43199</v>
      </c>
      <c r="I107" s="69">
        <v>1</v>
      </c>
      <c r="J107" s="69">
        <v>17</v>
      </c>
      <c r="K107" s="74">
        <f t="shared" si="3"/>
        <v>17</v>
      </c>
      <c r="L107" s="107"/>
      <c r="M107" s="81" t="str">
        <f>IF(AND(NOT(OR(G107="",G107="Ø")),H107=""),"In Progress",IF(AND(NOT(OR(H107="Ø",H107="")),NOT(OR(G107="Ø",G107=""))),"Completed",IF(AND(NOT(A106=""),NOT(OR(D107="",D107="???")),G107=""),"Waiting",IF(D107="???","Waiting",""))))</f>
        <v>Completed</v>
      </c>
      <c r="N107" s="107"/>
      <c r="O107" s="107"/>
      <c r="P107" s="4"/>
      <c r="Q107" s="111"/>
      <c r="R107" s="107"/>
    </row>
    <row r="108" spans="1:18">
      <c r="A108" s="112" t="s">
        <v>3962</v>
      </c>
      <c r="B108" s="109" t="s">
        <v>3963</v>
      </c>
      <c r="C108" s="107"/>
      <c r="D108" s="81" t="s">
        <v>32</v>
      </c>
      <c r="E108" s="81"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2018-03-09_R-013_AZ</v>
      </c>
      <c r="G108" s="85">
        <v>43196</v>
      </c>
      <c r="H108" s="85">
        <v>43196</v>
      </c>
      <c r="I108" s="69">
        <v>0.5</v>
      </c>
      <c r="J108" s="69"/>
      <c r="K108" s="74" t="str">
        <f t="shared" si="3"/>
        <v/>
      </c>
      <c r="L108" s="106">
        <v>43199</v>
      </c>
      <c r="M108" s="81" t="str">
        <f>IF(AND(NOT(OR(G108="",G108="Ø")),H108=""),"In Progress",IF(AND(NOT(OR(H108="Ø",H108="")),NOT(OR(G108="Ø",G108=""))),"Completed",IF(AND(NOT(A108=""),NOT(OR(D108="",D108="???")),G108=""),"Waiting",IF(D108="???","Waiting",""))))</f>
        <v>Completed</v>
      </c>
      <c r="N108" s="107"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07" t="s">
        <v>0</v>
      </c>
      <c r="P108" s="4"/>
      <c r="Q108" s="111" t="s">
        <v>25</v>
      </c>
      <c r="R108" s="107" t="s">
        <v>3964</v>
      </c>
    </row>
    <row r="109" spans="1:18">
      <c r="A109" s="107"/>
      <c r="B109" s="107"/>
      <c r="C109" s="107"/>
      <c r="D109" s="81" t="s">
        <v>187</v>
      </c>
      <c r="E109" s="81" t="s">
        <v>24</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2018-03-09_R-013_MW</v>
      </c>
      <c r="G109" s="85">
        <v>43196</v>
      </c>
      <c r="H109" s="85">
        <v>43196</v>
      </c>
      <c r="I109" s="69">
        <v>0.25</v>
      </c>
      <c r="J109" s="69"/>
      <c r="K109" s="74" t="str">
        <f t="shared" si="3"/>
        <v/>
      </c>
      <c r="L109" s="107"/>
      <c r="M109" s="81" t="str">
        <f>IF(AND(NOT(OR(G109="",G109="Ø")),H109=""),"In Progress",IF(AND(NOT(OR(H109="Ø",H109="")),NOT(OR(G109="Ø",G109=""))),"Completed",IF(AND(NOT(A108=""),NOT(OR(D109="",D109="???")),G109=""),"Waiting",IF(D109="???","Waiting",""))))</f>
        <v>Completed</v>
      </c>
      <c r="N109" s="107"/>
      <c r="O109" s="107"/>
      <c r="P109" s="4"/>
      <c r="Q109" s="111"/>
      <c r="R109" s="107"/>
    </row>
    <row r="110" spans="1:18">
      <c r="A110" s="112" t="s">
        <v>3965</v>
      </c>
      <c r="B110" s="109" t="s">
        <v>3966</v>
      </c>
      <c r="C110" s="107"/>
      <c r="D110" s="81" t="s">
        <v>32</v>
      </c>
      <c r="E110" s="81"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2018-03-09_R-014_AZ</v>
      </c>
      <c r="G110" s="85">
        <v>43196</v>
      </c>
      <c r="H110" s="85">
        <v>43196</v>
      </c>
      <c r="I110" s="69">
        <v>0.5</v>
      </c>
      <c r="J110" s="69"/>
      <c r="K110" s="74" t="str">
        <f t="shared" si="3"/>
        <v/>
      </c>
      <c r="L110" s="106">
        <v>43203</v>
      </c>
      <c r="M110" s="81" t="str">
        <f>IF(AND(NOT(OR(G110="",G110="Ø")),H110=""),"In Progress",IF(AND(NOT(OR(H110="Ø",H110="")),NOT(OR(G110="Ø",G110=""))),"Completed",IF(AND(NOT(A110=""),NOT(OR(D110="",D110="???")),G110=""),"Waiting",IF(D110="???","Waiting",""))))</f>
        <v>Completed</v>
      </c>
      <c r="N110" s="107" t="s">
        <v>0</v>
      </c>
      <c r="O110" s="107" t="s">
        <v>0</v>
      </c>
      <c r="P110" s="4"/>
      <c r="Q110" s="111" t="s">
        <v>25</v>
      </c>
      <c r="R110" s="107" t="s">
        <v>3967</v>
      </c>
    </row>
    <row r="111" spans="1:18">
      <c r="A111" s="107"/>
      <c r="B111" s="107"/>
      <c r="C111" s="107"/>
      <c r="D111" s="81" t="s">
        <v>187</v>
      </c>
      <c r="E111" s="81" t="s">
        <v>24</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2018-03-09_R-014_MW</v>
      </c>
      <c r="G111" s="85">
        <v>43196</v>
      </c>
      <c r="H111" s="85">
        <v>43196</v>
      </c>
      <c r="I111" s="69">
        <v>0.5</v>
      </c>
      <c r="J111" s="69"/>
      <c r="K111" s="74" t="str">
        <f t="shared" si="3"/>
        <v/>
      </c>
      <c r="L111" s="107"/>
      <c r="M111" s="81" t="s">
        <v>0</v>
      </c>
      <c r="N111" s="107"/>
      <c r="O111" s="107"/>
      <c r="P111" s="4"/>
      <c r="Q111" s="111"/>
      <c r="R111" s="107"/>
    </row>
    <row r="112" spans="1:18">
      <c r="A112" s="112" t="s">
        <v>3968</v>
      </c>
      <c r="B112" s="109" t="s">
        <v>3969</v>
      </c>
      <c r="C112" s="107"/>
      <c r="D112" s="81" t="s">
        <v>32</v>
      </c>
      <c r="E112" s="81"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2018-03-09_R-015_AZ</v>
      </c>
      <c r="G112" s="85">
        <v>43196</v>
      </c>
      <c r="H112" s="85">
        <v>43196</v>
      </c>
      <c r="I112" s="69">
        <v>0.5</v>
      </c>
      <c r="J112" s="69"/>
      <c r="K112" s="74" t="str">
        <f t="shared" si="3"/>
        <v/>
      </c>
      <c r="L112" s="106">
        <v>43203</v>
      </c>
      <c r="M112" s="81" t="str">
        <f>IF(AND(NOT(OR(G112="",G112="Ø")),H112=""),"In Progress",IF(AND(NOT(OR(H112="Ø",H112="")),NOT(OR(G112="Ø",G112=""))),"Completed",IF(AND(NOT(A112=""),NOT(OR(D112="",D112="???")),G112=""),"Waiting",IF(D112="???","Waiting",""))))</f>
        <v>Completed</v>
      </c>
      <c r="N112" s="107"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07" t="s">
        <v>0</v>
      </c>
      <c r="P112" s="4"/>
      <c r="Q112" s="111" t="s">
        <v>25</v>
      </c>
      <c r="R112" s="107" t="s">
        <v>3970</v>
      </c>
    </row>
    <row r="113" spans="1:18">
      <c r="A113" s="107"/>
      <c r="B113" s="107"/>
      <c r="C113" s="107"/>
      <c r="D113" s="81" t="s">
        <v>187</v>
      </c>
      <c r="E113" s="81"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2018-03-09_R-015_MW</v>
      </c>
      <c r="G113" s="85">
        <v>43199</v>
      </c>
      <c r="H113" s="85">
        <v>43199</v>
      </c>
      <c r="I113" s="69">
        <v>0.5</v>
      </c>
      <c r="J113" s="69"/>
      <c r="K113" s="74" t="str">
        <f t="shared" si="3"/>
        <v/>
      </c>
      <c r="L113" s="107"/>
      <c r="M113" s="81" t="s">
        <v>0</v>
      </c>
      <c r="N113" s="107"/>
      <c r="O113" s="107"/>
      <c r="P113" s="4"/>
      <c r="Q113" s="111"/>
      <c r="R113" s="107"/>
    </row>
    <row r="114" spans="1:18">
      <c r="A114" s="112" t="s">
        <v>3971</v>
      </c>
      <c r="B114" s="109" t="s">
        <v>3972</v>
      </c>
      <c r="C114" s="107"/>
      <c r="D114" s="81" t="s">
        <v>32</v>
      </c>
      <c r="E114" s="81"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2018-03-09_R-016_AZ</v>
      </c>
      <c r="G114" s="85">
        <v>43196</v>
      </c>
      <c r="H114" s="85">
        <v>43199</v>
      </c>
      <c r="I114" s="69">
        <v>1.5</v>
      </c>
      <c r="J114" s="69"/>
      <c r="K114" s="74" t="str">
        <f t="shared" si="3"/>
        <v/>
      </c>
      <c r="L114" s="106">
        <v>43206</v>
      </c>
      <c r="M114" s="81" t="str">
        <f>IF(AND(NOT(OR(G114="",G114="Ø")),H114=""),"In Progress",IF(AND(NOT(OR(H114="Ø",H114="")),NOT(OR(G114="Ø",G114=""))),"Completed",IF(AND(NOT(A114=""),NOT(OR(D114="",D114="???")),G114=""),"Waiting",IF(D114="???","Waiting",""))))</f>
        <v>Completed</v>
      </c>
      <c r="N114" s="107"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07" t="s">
        <v>0</v>
      </c>
      <c r="P114" s="4"/>
      <c r="Q114" s="111" t="s">
        <v>25</v>
      </c>
      <c r="R114" s="107" t="s">
        <v>3973</v>
      </c>
    </row>
    <row r="115" spans="1:18">
      <c r="A115" s="107"/>
      <c r="B115" s="107"/>
      <c r="C115" s="107"/>
      <c r="D115" s="81" t="s">
        <v>113</v>
      </c>
      <c r="E115" s="81" t="s">
        <v>1731</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2018-03-09_R-016_DR</v>
      </c>
      <c r="G115" s="85">
        <v>43199</v>
      </c>
      <c r="H115" s="85">
        <v>43206</v>
      </c>
      <c r="I115" s="69">
        <v>2.5</v>
      </c>
      <c r="J115" s="69">
        <v>26.582000000000001</v>
      </c>
      <c r="K115" s="74">
        <f t="shared" si="3"/>
        <v>10.6328</v>
      </c>
      <c r="L115" s="107"/>
      <c r="M115" s="81" t="str">
        <f>IF(AND(NOT(OR(G115="",G115="Ø")),H115=""),"In Progress",IF(AND(NOT(OR(H115="Ø",H115="")),NOT(OR(G115="Ø",G115=""))),"Completed",IF(AND(NOT(A114=""),NOT(OR(D115="",D115="???")),G115=""),"Waiting",IF(D115="???","Waiting",""))))</f>
        <v>Completed</v>
      </c>
      <c r="N115" s="107"/>
      <c r="O115" s="107"/>
      <c r="P115" s="4"/>
      <c r="Q115" s="111"/>
      <c r="R115" s="107"/>
    </row>
    <row r="116" spans="1:18">
      <c r="A116" s="112" t="s">
        <v>3974</v>
      </c>
      <c r="B116" s="109" t="s">
        <v>3975</v>
      </c>
      <c r="C116" s="107"/>
      <c r="D116" s="81" t="s">
        <v>23</v>
      </c>
      <c r="E116" s="81"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2018-03-09_G-043_CA</v>
      </c>
      <c r="G116" s="85">
        <v>43196</v>
      </c>
      <c r="H116" s="85">
        <v>43196</v>
      </c>
      <c r="I116" s="69">
        <v>0.28000000000000003</v>
      </c>
      <c r="J116" s="69">
        <v>14.2</v>
      </c>
      <c r="K116" s="74">
        <f t="shared" si="3"/>
        <v>50.714285714285708</v>
      </c>
      <c r="L116" s="106">
        <v>43202</v>
      </c>
      <c r="M116" s="81" t="str">
        <f>IF(AND(NOT(OR(G116="",G116="Ø")),H116=""),"In Progress",IF(AND(NOT(OR(H116="Ø",H116="")),NOT(OR(G116="Ø",G116=""))),"Completed",IF(AND(NOT(A116=""),NOT(OR(D116="",D116="???")),G116=""),"Waiting",IF(D116="???","Waiting",""))))</f>
        <v>Completed</v>
      </c>
      <c r="N116" s="107"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07" t="s">
        <v>0</v>
      </c>
      <c r="P116" s="4" t="s">
        <v>3976</v>
      </c>
      <c r="Q116" s="111" t="s">
        <v>25</v>
      </c>
      <c r="R116" s="107" t="s">
        <v>3977</v>
      </c>
    </row>
    <row r="117" spans="1:18">
      <c r="A117" s="107"/>
      <c r="B117" s="107"/>
      <c r="C117" s="107"/>
      <c r="D117" s="81" t="s">
        <v>187</v>
      </c>
      <c r="E117" s="81" t="s">
        <v>24</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2018-03-09_G-043_MW</v>
      </c>
      <c r="G117" s="85">
        <v>43199</v>
      </c>
      <c r="H117" s="85">
        <v>43199</v>
      </c>
      <c r="I117" s="69">
        <v>0.25</v>
      </c>
      <c r="J117" s="69"/>
      <c r="K117" s="74" t="str">
        <f t="shared" si="3"/>
        <v/>
      </c>
      <c r="L117" s="107"/>
      <c r="M117" s="81" t="str">
        <f>IF(AND(NOT(OR(G117="",G117="Ø")),H117=""),"In Progress",IF(AND(NOT(OR(H117="Ø",H117="")),NOT(OR(G117="Ø",G117=""))),"Completed",IF(AND(NOT(A116=""),NOT(OR(D117="",D117="???")),G117=""),"Waiting",IF(D117="???","Waiting",""))))</f>
        <v>Completed</v>
      </c>
      <c r="N117" s="107"/>
      <c r="O117" s="107"/>
      <c r="P117" s="4"/>
      <c r="Q117" s="111"/>
      <c r="R117" s="107"/>
    </row>
    <row r="118" spans="1:18">
      <c r="A118" s="112" t="s">
        <v>3978</v>
      </c>
      <c r="B118" s="109" t="s">
        <v>3979</v>
      </c>
      <c r="C118" s="107"/>
      <c r="D118" s="81" t="s">
        <v>23</v>
      </c>
      <c r="E118" s="81"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2018-03-09_G-044_CA</v>
      </c>
      <c r="G118" s="85">
        <v>43196</v>
      </c>
      <c r="H118" s="85">
        <v>43196</v>
      </c>
      <c r="I118" s="69">
        <v>0.6</v>
      </c>
      <c r="J118" s="69">
        <v>17</v>
      </c>
      <c r="K118" s="74">
        <v>28.3</v>
      </c>
      <c r="L118" s="106">
        <v>43202</v>
      </c>
      <c r="M118" s="81" t="s">
        <v>0</v>
      </c>
      <c r="N118" s="107"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07" t="s">
        <v>0</v>
      </c>
      <c r="P118" s="4" t="s">
        <v>3980</v>
      </c>
      <c r="Q118" s="111" t="s">
        <v>25</v>
      </c>
      <c r="R118" s="107" t="s">
        <v>3981</v>
      </c>
    </row>
    <row r="119" spans="1:18">
      <c r="A119" s="107"/>
      <c r="B119" s="107"/>
      <c r="C119" s="107"/>
      <c r="D119" s="81" t="s">
        <v>187</v>
      </c>
      <c r="E119" s="81"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2018-03-09_G-044_MW</v>
      </c>
      <c r="G119" s="85">
        <v>43199</v>
      </c>
      <c r="H119" s="85">
        <v>43199</v>
      </c>
      <c r="I119" s="69">
        <v>0.55000000000000004</v>
      </c>
      <c r="J119" s="69"/>
      <c r="K119" s="74" t="str">
        <f t="shared" ref="K119:K137" si="4">IF(AND(NOT(I119=""),NOT(J119=""),NOT(H119="")),J119/I119,"")</f>
        <v/>
      </c>
      <c r="L119" s="107"/>
      <c r="M119" s="81" t="str">
        <f>IF(AND(NOT(OR(G119="",G119="Ø")),H119=""),"In Progress",IF(AND(NOT(OR(H119="Ø",H119="")),NOT(OR(G119="Ø",G119=""))),"Completed",IF(AND(NOT(A118=""),NOT(OR(D119="",D119="???")),G119=""),"Waiting",IF(D119="???","Waiting",""))))</f>
        <v>Completed</v>
      </c>
      <c r="N119" s="107"/>
      <c r="O119" s="107"/>
      <c r="P119" s="4"/>
      <c r="Q119" s="111"/>
      <c r="R119" s="107"/>
    </row>
    <row r="120" spans="1:18">
      <c r="A120" s="112" t="s">
        <v>3982</v>
      </c>
      <c r="B120" s="109" t="s">
        <v>3983</v>
      </c>
      <c r="C120" s="107" t="s">
        <v>3754</v>
      </c>
      <c r="D120" s="81" t="s">
        <v>161</v>
      </c>
      <c r="E120" s="81"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2018-03-09_G-045_BD</v>
      </c>
      <c r="G120" s="85">
        <v>43199</v>
      </c>
      <c r="H120" s="85">
        <v>43199</v>
      </c>
      <c r="I120" s="69">
        <v>0.75</v>
      </c>
      <c r="J120" s="69">
        <v>19</v>
      </c>
      <c r="K120" s="74">
        <f t="shared" si="4"/>
        <v>25.333333333333332</v>
      </c>
      <c r="L120" s="106">
        <v>43200</v>
      </c>
      <c r="M120" s="81" t="str">
        <f>IF(AND(NOT(OR(G120="",G120="Ø")),H120=""),"In Progress",IF(AND(NOT(OR(H120="Ø",H120="")),NOT(OR(G120="Ø",G120=""))),"Completed",IF(AND(NOT(A120=""),NOT(OR(D120="",D120="???")),G120=""),"Waiting",IF(D120="???","Waiting",""))))</f>
        <v>Completed</v>
      </c>
      <c r="N120" s="107"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07" t="s">
        <v>0</v>
      </c>
      <c r="P120" s="4" t="s">
        <v>3984</v>
      </c>
      <c r="Q120" s="111" t="s">
        <v>25</v>
      </c>
      <c r="R120" s="107" t="s">
        <v>3985</v>
      </c>
    </row>
    <row r="121" spans="1:18">
      <c r="A121" s="107"/>
      <c r="B121" s="107"/>
      <c r="C121" s="107"/>
      <c r="D121" s="81" t="s">
        <v>187</v>
      </c>
      <c r="E121" s="81"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2018-03-09_G-045_MW</v>
      </c>
      <c r="G121" s="85">
        <v>43200</v>
      </c>
      <c r="H121" s="85">
        <v>43200</v>
      </c>
      <c r="I121" s="69"/>
      <c r="J121" s="69"/>
      <c r="K121" s="74" t="str">
        <f t="shared" si="4"/>
        <v/>
      </c>
      <c r="L121" s="107"/>
      <c r="M121" s="81" t="s">
        <v>0</v>
      </c>
      <c r="N121" s="107"/>
      <c r="O121" s="107"/>
      <c r="P121" s="4"/>
      <c r="Q121" s="111"/>
      <c r="R121" s="107"/>
    </row>
    <row r="122" spans="1:18">
      <c r="A122" s="112" t="s">
        <v>3986</v>
      </c>
      <c r="B122" s="109" t="s">
        <v>3987</v>
      </c>
      <c r="C122" s="107" t="s">
        <v>2065</v>
      </c>
      <c r="D122" s="81" t="s">
        <v>27</v>
      </c>
      <c r="E122" s="81" t="s">
        <v>24</v>
      </c>
      <c r="F122" s="7" t="s">
        <v>3988</v>
      </c>
      <c r="G122" s="85">
        <v>43200</v>
      </c>
      <c r="H122" s="85">
        <v>43200</v>
      </c>
      <c r="I122" s="69"/>
      <c r="J122" s="69"/>
      <c r="K122" s="74" t="str">
        <f t="shared" si="4"/>
        <v/>
      </c>
      <c r="L122" s="106">
        <v>43206</v>
      </c>
      <c r="M122" s="81" t="s">
        <v>0</v>
      </c>
      <c r="N122" s="107" t="s">
        <v>0</v>
      </c>
      <c r="O122" s="107" t="s">
        <v>0</v>
      </c>
      <c r="P122" s="4" t="s">
        <v>3040</v>
      </c>
      <c r="Q122" s="111" t="s">
        <v>25</v>
      </c>
      <c r="R122" s="107" t="s">
        <v>3989</v>
      </c>
    </row>
    <row r="123" spans="1:18">
      <c r="A123" s="107"/>
      <c r="B123" s="107"/>
      <c r="C123" s="107"/>
      <c r="D123" s="81" t="s">
        <v>187</v>
      </c>
      <c r="E123" s="81" t="s">
        <v>1731</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2018-03-09_G-046_MW</v>
      </c>
      <c r="G123" s="85">
        <v>43200</v>
      </c>
      <c r="H123" s="85">
        <v>43201</v>
      </c>
      <c r="I123" s="69"/>
      <c r="J123" s="69"/>
      <c r="K123" s="74" t="str">
        <f t="shared" si="4"/>
        <v/>
      </c>
      <c r="L123" s="107"/>
      <c r="M123" s="81" t="s">
        <v>0</v>
      </c>
      <c r="N123" s="107"/>
      <c r="O123" s="107"/>
      <c r="P123" s="4" t="s">
        <v>3990</v>
      </c>
      <c r="Q123" s="111"/>
      <c r="R123" s="107"/>
    </row>
    <row r="124" spans="1:18">
      <c r="A124" s="112" t="s">
        <v>3991</v>
      </c>
      <c r="B124" s="109" t="s">
        <v>3992</v>
      </c>
      <c r="C124" s="107" t="s">
        <v>1052</v>
      </c>
      <c r="D124" s="81" t="s">
        <v>161</v>
      </c>
      <c r="E124" s="81"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2018-03-09_G-047_BD</v>
      </c>
      <c r="G124" s="85">
        <v>43200</v>
      </c>
      <c r="H124" s="85">
        <v>43201</v>
      </c>
      <c r="I124" s="69">
        <v>2.25</v>
      </c>
      <c r="J124" s="69">
        <v>24</v>
      </c>
      <c r="K124" s="74">
        <f t="shared" si="4"/>
        <v>10.666666666666666</v>
      </c>
      <c r="L124" s="106">
        <v>43201</v>
      </c>
      <c r="M124" s="81" t="str">
        <f>IF(AND(NOT(OR(G124="",G124="Ø")),H124=""),"In Progress",IF(AND(NOT(OR(H124="Ø",H124="")),NOT(OR(G124="Ø",G124=""))),"Completed",IF(AND(NOT(A124=""),NOT(OR(D124="",D124="???")),G124=""),"Waiting",IF(D124="???","Waiting",""))))</f>
        <v>Completed</v>
      </c>
      <c r="N124" s="107"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07" t="s">
        <v>0</v>
      </c>
      <c r="P124" s="4" t="s">
        <v>3993</v>
      </c>
      <c r="Q124" s="111" t="s">
        <v>25</v>
      </c>
      <c r="R124" s="107" t="s">
        <v>3994</v>
      </c>
    </row>
    <row r="125" spans="1:18">
      <c r="A125" s="107"/>
      <c r="B125" s="107"/>
      <c r="C125" s="107"/>
      <c r="D125" s="81" t="s">
        <v>23</v>
      </c>
      <c r="E125" s="81"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2018-03-09_G-047_CA</v>
      </c>
      <c r="G125" s="85">
        <v>43200</v>
      </c>
      <c r="H125" s="85">
        <v>43201</v>
      </c>
      <c r="I125" s="69"/>
      <c r="J125" s="69"/>
      <c r="K125" s="74" t="str">
        <f t="shared" si="4"/>
        <v/>
      </c>
      <c r="L125" s="107"/>
      <c r="M125" s="81" t="s">
        <v>0</v>
      </c>
      <c r="N125" s="107"/>
      <c r="O125" s="107"/>
      <c r="P125" s="4"/>
      <c r="Q125" s="111"/>
      <c r="R125" s="107"/>
    </row>
    <row r="126" spans="1:18">
      <c r="A126" s="112" t="s">
        <v>3995</v>
      </c>
      <c r="B126" s="109" t="s">
        <v>3996</v>
      </c>
      <c r="C126" s="107" t="s">
        <v>1052</v>
      </c>
      <c r="D126" s="81" t="s">
        <v>23</v>
      </c>
      <c r="E126" s="81"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2018-03-09_G-048_CA</v>
      </c>
      <c r="G126" s="85">
        <v>43199</v>
      </c>
      <c r="H126" s="85">
        <v>43200</v>
      </c>
      <c r="I126" s="69">
        <v>3</v>
      </c>
      <c r="J126" s="69">
        <v>33</v>
      </c>
      <c r="K126" s="74">
        <f t="shared" si="4"/>
        <v>11</v>
      </c>
      <c r="L126" s="106">
        <v>43201</v>
      </c>
      <c r="M126" s="81" t="str">
        <f>IF(AND(NOT(OR(G126="",G126="Ø")),H126=""),"In Progress",IF(AND(NOT(OR(H126="Ø",H126="")),NOT(OR(G126="Ø",G126=""))),"Completed",IF(AND(NOT(A126=""),NOT(OR(D126="",D126="???")),G126=""),"Waiting",IF(D126="???","Waiting",""))))</f>
        <v>Completed</v>
      </c>
      <c r="N126" s="107"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07" t="s">
        <v>0</v>
      </c>
      <c r="P126" s="4" t="s">
        <v>3993</v>
      </c>
      <c r="Q126" s="111" t="s">
        <v>25</v>
      </c>
      <c r="R126" s="107" t="s">
        <v>3997</v>
      </c>
    </row>
    <row r="127" spans="1:18">
      <c r="A127" s="107"/>
      <c r="B127" s="107"/>
      <c r="C127" s="107"/>
      <c r="D127" s="81" t="s">
        <v>161</v>
      </c>
      <c r="E127" s="81" t="s">
        <v>1731</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2018-03-09_G-048_BD</v>
      </c>
      <c r="G127" s="85">
        <v>43201</v>
      </c>
      <c r="H127" s="85">
        <v>43201</v>
      </c>
      <c r="I127" s="69">
        <v>2.25</v>
      </c>
      <c r="J127" s="69">
        <v>31</v>
      </c>
      <c r="K127" s="74">
        <f t="shared" si="4"/>
        <v>13.777777777777779</v>
      </c>
      <c r="L127" s="107"/>
      <c r="M127" s="81" t="s">
        <v>0</v>
      </c>
      <c r="N127" s="107"/>
      <c r="O127" s="107"/>
      <c r="P127" s="4"/>
      <c r="Q127" s="111"/>
      <c r="R127" s="107"/>
    </row>
    <row r="128" spans="1:18">
      <c r="A128" s="112"/>
      <c r="B128" s="109"/>
      <c r="C128" s="107"/>
      <c r="D128" s="81" t="str">
        <f>IF(AND(NOT(B128=""),NOT(A128="")),"???","")</f>
        <v/>
      </c>
      <c r="E128" s="81"/>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
      </c>
      <c r="G128" s="85"/>
      <c r="H128" s="85"/>
      <c r="I128" s="69"/>
      <c r="J128" s="69"/>
      <c r="K128" s="74" t="str">
        <f t="shared" si="4"/>
        <v/>
      </c>
      <c r="L128" s="107" t="str">
        <f>IF(AND(NOT(OR(H128="",H128="Ø")),NOT(OR(H129="",H129="Ø"))),"Needs to be Split","")</f>
        <v/>
      </c>
      <c r="M128" s="81" t="str">
        <f>IF(AND(NOT(OR(G128="",G128="Ø")),H128=""),"In Progress",IF(AND(NOT(OR(H128="Ø",H128="")),NOT(OR(G128="Ø",G128=""))),"Completed",IF(AND(NOT(A128=""),NOT(OR(D128="",D128="???")),G128=""),"Waiting",IF(D128="???","Waiting",""))))</f>
        <v/>
      </c>
      <c r="N128" s="107"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
      </c>
      <c r="O128" s="107" t="str">
        <f>IF(OR(N128="Untraceable",N128="Incomplete"),"Ignore",IF(N128="Completed","Waiting",IF(OR(N128="Waiting",N128="In Progress",N128="Review",N128="Other"),"HOLD","")))</f>
        <v/>
      </c>
      <c r="P128" s="4"/>
      <c r="Q128" s="111" t="str">
        <f>IF(OR(N128="Untraceable",N128="Incomplete"),"No",IF(N128="Completed","In Progress",""))</f>
        <v/>
      </c>
      <c r="R128" s="107"/>
    </row>
    <row r="129" spans="1:18">
      <c r="A129" s="107"/>
      <c r="B129" s="107"/>
      <c r="C129" s="107"/>
      <c r="D129" s="81" t="str">
        <f>IF(AND(NOT(A128=""),NOT(B128=""),NOT(M128="Untraceable")),"???","")</f>
        <v/>
      </c>
      <c r="E129" s="81"/>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
      </c>
      <c r="G129" s="85"/>
      <c r="H129" s="85"/>
      <c r="I129" s="69"/>
      <c r="J129" s="69"/>
      <c r="K129" s="74" t="str">
        <f t="shared" si="4"/>
        <v/>
      </c>
      <c r="L129" s="107"/>
      <c r="M129" s="81" t="str">
        <f>IF(AND(NOT(OR(G129="",G129="Ø")),H129=""),"In Progress",IF(AND(NOT(OR(H129="Ø",H129="")),NOT(OR(G129="Ø",G129=""))),"Completed",IF(AND(NOT(A128=""),NOT(OR(D129="",D129="???")),G129=""),"Waiting",IF(D129="???","Waiting",""))))</f>
        <v/>
      </c>
      <c r="N129" s="107"/>
      <c r="O129" s="107"/>
      <c r="P129" s="4"/>
      <c r="Q129" s="111"/>
      <c r="R129" s="107"/>
    </row>
    <row r="130" spans="1:18">
      <c r="A130" s="112"/>
      <c r="B130" s="109"/>
      <c r="C130" s="107"/>
      <c r="D130" s="81" t="str">
        <f>IF(AND(NOT(B130=""),NOT(A130="")),"???","")</f>
        <v/>
      </c>
      <c r="E130" s="81"/>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
      </c>
      <c r="G130" s="85"/>
      <c r="H130" s="85"/>
      <c r="I130" s="69"/>
      <c r="J130" s="69"/>
      <c r="K130" s="74" t="str">
        <f t="shared" si="4"/>
        <v/>
      </c>
      <c r="L130" s="107" t="str">
        <f>IF(AND(NOT(OR(H130="",H130="Ø")),NOT(OR(H131="",H131="Ø"))),"Needs to be Split","")</f>
        <v/>
      </c>
      <c r="M130" s="81" t="str">
        <f>IF(AND(NOT(OR(G130="",G130="Ø")),H130=""),"In Progress",IF(AND(NOT(OR(H130="Ø",H130="")),NOT(OR(G130="Ø",G130=""))),"Completed",IF(AND(NOT(A130=""),NOT(OR(D130="",D130="???")),G130=""),"Waiting",IF(D130="???","Waiting",""))))</f>
        <v/>
      </c>
      <c r="N130" s="107"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
      </c>
      <c r="O130" s="107" t="str">
        <f>IF(OR(N130="Untraceable",N130="Incomplete"),"Ignore",IF(N130="Completed","Waiting",IF(OR(N130="Waiting",N130="In Progress",N130="Review",N130="Other"),"HOLD","")))</f>
        <v/>
      </c>
      <c r="P130" s="4"/>
      <c r="Q130" s="111" t="str">
        <f>IF(OR(N130="Untraceable",N130="Incomplete"),"No",IF(N130="Completed","In Progress",""))</f>
        <v/>
      </c>
      <c r="R130" s="107"/>
    </row>
    <row r="131" spans="1:18">
      <c r="A131" s="107"/>
      <c r="B131" s="107"/>
      <c r="C131" s="107"/>
      <c r="D131" s="81" t="str">
        <f>IF(AND(NOT(A130=""),NOT(B130=""),NOT(M130="Untraceable")),"???","")</f>
        <v/>
      </c>
      <c r="E131" s="81"/>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
      </c>
      <c r="G131" s="85"/>
      <c r="H131" s="85"/>
      <c r="I131" s="69"/>
      <c r="J131" s="69"/>
      <c r="K131" s="74" t="str">
        <f t="shared" si="4"/>
        <v/>
      </c>
      <c r="L131" s="107"/>
      <c r="M131" s="81" t="str">
        <f>IF(AND(NOT(OR(G131="",G131="Ø")),H131=""),"In Progress",IF(AND(NOT(OR(H131="Ø",H131="")),NOT(OR(G131="Ø",G131=""))),"Completed",IF(AND(NOT(A130=""),NOT(OR(D131="",D131="???")),G131=""),"Waiting",IF(D131="???","Waiting",""))))</f>
        <v/>
      </c>
      <c r="N131" s="107"/>
      <c r="O131" s="107"/>
      <c r="P131" s="4"/>
      <c r="Q131" s="111"/>
      <c r="R131" s="107"/>
    </row>
    <row r="132" spans="1:18">
      <c r="A132" s="112"/>
      <c r="B132" s="109"/>
      <c r="C132" s="107"/>
      <c r="D132" s="81" t="str">
        <f>IF(AND(NOT(B132=""),NOT(A132="")),"???","")</f>
        <v/>
      </c>
      <c r="E132" s="81"/>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
      </c>
      <c r="G132" s="85"/>
      <c r="H132" s="85"/>
      <c r="I132" s="69"/>
      <c r="J132" s="69"/>
      <c r="K132" s="74" t="str">
        <f t="shared" si="4"/>
        <v/>
      </c>
      <c r="L132" s="107" t="str">
        <f>IF(AND(NOT(OR(H132="",H132="Ø")),NOT(OR(H133="",H133="Ø"))),"Needs to be Split","")</f>
        <v/>
      </c>
      <c r="M132" s="81" t="str">
        <f>IF(AND(NOT(OR(G132="",G132="Ø")),H132=""),"In Progress",IF(AND(NOT(OR(H132="Ø",H132="")),NOT(OR(G132="Ø",G132=""))),"Completed",IF(AND(NOT(A132=""),NOT(OR(D132="",D132="???")),G132=""),"Waiting",IF(D132="???","Waiting",""))))</f>
        <v/>
      </c>
      <c r="N132" s="107"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
      </c>
      <c r="O132" s="107" t="str">
        <f>IF(OR(N132="Untraceable",N132="Incomplete"),"Ignore",IF(N132="Completed","Waiting",IF(OR(N132="Waiting",N132="In Progress",N132="Review",N132="Other"),"HOLD","")))</f>
        <v/>
      </c>
      <c r="P132" s="4"/>
      <c r="Q132" s="111" t="str">
        <f>IF(OR(N132="Untraceable",N132="Incomplete"),"No",IF(N132="Completed","In Progress",""))</f>
        <v/>
      </c>
      <c r="R132" s="107"/>
    </row>
    <row r="133" spans="1:18">
      <c r="A133" s="107"/>
      <c r="B133" s="107"/>
      <c r="C133" s="107"/>
      <c r="D133" s="81" t="str">
        <f>IF(AND(NOT(A132=""),NOT(B132=""),NOT(M132="Untraceable")),"???","")</f>
        <v/>
      </c>
      <c r="E133" s="81"/>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5"/>
      <c r="H133" s="85"/>
      <c r="I133" s="69"/>
      <c r="J133" s="69"/>
      <c r="K133" s="74" t="str">
        <f t="shared" si="4"/>
        <v/>
      </c>
      <c r="L133" s="107"/>
      <c r="M133" s="81" t="str">
        <f>IF(AND(NOT(OR(G133="",G133="Ø")),H133=""),"In Progress",IF(AND(NOT(OR(H133="Ø",H133="")),NOT(OR(G133="Ø",G133=""))),"Completed",IF(AND(NOT(A132=""),NOT(OR(D133="",D133="???")),G133=""),"Waiting",IF(D133="???","Waiting",""))))</f>
        <v/>
      </c>
      <c r="N133" s="107"/>
      <c r="O133" s="107"/>
      <c r="P133" s="4"/>
      <c r="Q133" s="111"/>
      <c r="R133" s="107"/>
    </row>
    <row r="134" spans="1:18">
      <c r="A134" s="112"/>
      <c r="B134" s="109"/>
      <c r="C134" s="107"/>
      <c r="D134" s="81" t="str">
        <f>IF(AND(NOT(B134=""),NOT(A134="")),"???","")</f>
        <v/>
      </c>
      <c r="E134" s="81"/>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
      </c>
      <c r="G134" s="85"/>
      <c r="H134" s="85"/>
      <c r="I134" s="69"/>
      <c r="J134" s="69"/>
      <c r="K134" s="74" t="str">
        <f t="shared" si="4"/>
        <v/>
      </c>
      <c r="L134" s="107" t="str">
        <f>IF(AND(NOT(OR(H134="",H134="Ø")),NOT(OR(H135="",H135="Ø"))),"Needs to be Split","")</f>
        <v/>
      </c>
      <c r="M134" s="81" t="str">
        <f>IF(AND(NOT(OR(G134="",G134="Ø")),H134=""),"In Progress",IF(AND(NOT(OR(H134="Ø",H134="")),NOT(OR(G134="Ø",G134=""))),"Completed",IF(AND(NOT(A134=""),NOT(OR(D134="",D134="???")),G134=""),"Waiting",IF(D134="???","Waiting",""))))</f>
        <v/>
      </c>
      <c r="N134" s="107"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
      </c>
      <c r="O134" s="107" t="str">
        <f>IF(OR(N134="Untraceable",N134="Incomplete"),"Ignore",IF(N134="Completed","Waiting",IF(OR(N134="Waiting",N134="In Progress",N134="Review",N134="Other"),"HOLD","")))</f>
        <v/>
      </c>
      <c r="P134" s="4"/>
      <c r="Q134" s="111" t="str">
        <f>IF(OR(N134="Untraceable",N134="Incomplete"),"No",IF(N134="Completed","In Progress",""))</f>
        <v/>
      </c>
      <c r="R134" s="107"/>
    </row>
    <row r="135" spans="1:18">
      <c r="A135" s="107"/>
      <c r="B135" s="107"/>
      <c r="C135" s="107"/>
      <c r="D135" s="81" t="str">
        <f>IF(AND(NOT(A134=""),NOT(B134=""),NOT(M134="Untraceable")),"???","")</f>
        <v/>
      </c>
      <c r="E135" s="81"/>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
      </c>
      <c r="G135" s="85"/>
      <c r="H135" s="85"/>
      <c r="I135" s="69"/>
      <c r="J135" s="69"/>
      <c r="K135" s="74" t="str">
        <f t="shared" si="4"/>
        <v/>
      </c>
      <c r="L135" s="107"/>
      <c r="M135" s="81" t="str">
        <f>IF(AND(NOT(OR(G135="",G135="Ø")),H135=""),"In Progress",IF(AND(NOT(OR(H135="Ø",H135="")),NOT(OR(G135="Ø",G135=""))),"Completed",IF(AND(NOT(A134=""),NOT(OR(D135="",D135="???")),G135=""),"Waiting",IF(D135="???","Waiting",""))))</f>
        <v/>
      </c>
      <c r="N135" s="107"/>
      <c r="O135" s="107"/>
      <c r="P135" s="4"/>
      <c r="Q135" s="111"/>
      <c r="R135" s="107"/>
    </row>
    <row r="136" spans="1:18">
      <c r="A136" s="112"/>
      <c r="B136" s="109"/>
      <c r="C136" s="107"/>
      <c r="D136" s="81" t="str">
        <f>IF(AND(NOT(B136=""),NOT(A136="")),"???","")</f>
        <v/>
      </c>
      <c r="E136" s="81"/>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
      </c>
      <c r="G136" s="85"/>
      <c r="H136" s="85"/>
      <c r="I136" s="69"/>
      <c r="J136" s="69"/>
      <c r="K136" s="74" t="str">
        <f t="shared" si="4"/>
        <v/>
      </c>
      <c r="L136" s="107" t="str">
        <f>IF(AND(NOT(OR(H136="",H136="Ø")),NOT(OR(H137="",H137="Ø"))),"Needs to be Split","")</f>
        <v/>
      </c>
      <c r="M136" s="81" t="str">
        <f>IF(AND(NOT(OR(G136="",G136="Ø")),H136=""),"In Progress",IF(AND(NOT(OR(H136="Ø",H136="")),NOT(OR(G136="Ø",G136=""))),"Completed",IF(AND(NOT(A136=""),NOT(OR(D136="",D136="???")),G136=""),"Waiting",IF(D136="???","Waiting",""))))</f>
        <v/>
      </c>
      <c r="N136" s="107"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
      </c>
      <c r="O136" s="107" t="str">
        <f>IF(OR(N136="Untraceable",N136="Incomplete"),"Ignore",IF(N136="Completed","Waiting",IF(OR(N136="Waiting",N136="In Progress",N136="Review",N136="Other"),"HOLD","")))</f>
        <v/>
      </c>
      <c r="P136" s="4"/>
      <c r="Q136" s="111" t="str">
        <f>IF(OR(N136="Untraceable",N136="Incomplete"),"No",IF(N136="Completed","In Progress",""))</f>
        <v/>
      </c>
      <c r="R136" s="107"/>
    </row>
    <row r="137" spans="1:18">
      <c r="A137" s="107"/>
      <c r="B137" s="107"/>
      <c r="C137" s="107"/>
      <c r="D137" s="81" t="str">
        <f>IF(AND(NOT(A136=""),NOT(B136=""),NOT(M136="Untraceable")),"???","")</f>
        <v/>
      </c>
      <c r="E137" s="81"/>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
      </c>
      <c r="G137" s="85"/>
      <c r="H137" s="85"/>
      <c r="I137" s="69"/>
      <c r="J137" s="69"/>
      <c r="K137" s="74" t="str">
        <f t="shared" si="4"/>
        <v/>
      </c>
      <c r="L137" s="107"/>
      <c r="M137" s="81" t="str">
        <f>IF(AND(NOT(OR(G137="",G137="Ø")),H137=""),"In Progress",IF(AND(NOT(OR(H137="Ø",H137="")),NOT(OR(G137="Ø",G137=""))),"Completed",IF(AND(NOT(A136=""),NOT(OR(D137="",D137="???")),G137=""),"Waiting",IF(D137="???","Waiting",""))))</f>
        <v/>
      </c>
      <c r="N137" s="107"/>
      <c r="O137" s="107"/>
      <c r="P137" s="4"/>
      <c r="Q137" s="111"/>
      <c r="R137" s="107"/>
    </row>
  </sheetData>
  <mergeCells count="544">
    <mergeCell ref="Q120:Q121"/>
    <mergeCell ref="R120:R121"/>
    <mergeCell ref="A118:A119"/>
    <mergeCell ref="B118:B119"/>
    <mergeCell ref="C118:C119"/>
    <mergeCell ref="L118:L119"/>
    <mergeCell ref="N118:N119"/>
    <mergeCell ref="O118:O119"/>
    <mergeCell ref="Q116:Q117"/>
    <mergeCell ref="R116:R117"/>
    <mergeCell ref="A120:A121"/>
    <mergeCell ref="B120:B121"/>
    <mergeCell ref="C120:C121"/>
    <mergeCell ref="L120:L121"/>
    <mergeCell ref="N120:N121"/>
    <mergeCell ref="O120:O121"/>
    <mergeCell ref="Q118:Q119"/>
    <mergeCell ref="R118:R119"/>
    <mergeCell ref="A116:A117"/>
    <mergeCell ref="B116:B117"/>
    <mergeCell ref="C116:C117"/>
    <mergeCell ref="L116:L117"/>
    <mergeCell ref="N116:N117"/>
    <mergeCell ref="O116:O117"/>
    <mergeCell ref="A112:A113"/>
    <mergeCell ref="B112:B113"/>
    <mergeCell ref="C112:C113"/>
    <mergeCell ref="L112:L113"/>
    <mergeCell ref="N112:N113"/>
    <mergeCell ref="O112:O113"/>
    <mergeCell ref="Q112:Q113"/>
    <mergeCell ref="R112:R113"/>
    <mergeCell ref="A114:A115"/>
    <mergeCell ref="B114:B115"/>
    <mergeCell ref="C114:C115"/>
    <mergeCell ref="L114:L115"/>
    <mergeCell ref="N114:N115"/>
    <mergeCell ref="O114:O115"/>
    <mergeCell ref="Q114:Q115"/>
    <mergeCell ref="R114:R115"/>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04:A105"/>
    <mergeCell ref="B104:B105"/>
    <mergeCell ref="C104:C105"/>
    <mergeCell ref="L104:L105"/>
    <mergeCell ref="N104:N105"/>
    <mergeCell ref="O104:O105"/>
    <mergeCell ref="Q104:Q105"/>
    <mergeCell ref="R104:R105"/>
    <mergeCell ref="A106:A107"/>
    <mergeCell ref="B106:B107"/>
    <mergeCell ref="C106:C107"/>
    <mergeCell ref="L106:L107"/>
    <mergeCell ref="N106:N107"/>
    <mergeCell ref="O106:O107"/>
    <mergeCell ref="Q106:Q107"/>
    <mergeCell ref="R106:R107"/>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96:A97"/>
    <mergeCell ref="B96:B97"/>
    <mergeCell ref="C96:C97"/>
    <mergeCell ref="L96:L97"/>
    <mergeCell ref="N96:N97"/>
    <mergeCell ref="O96:O97"/>
    <mergeCell ref="Q96:Q97"/>
    <mergeCell ref="R96:R97"/>
    <mergeCell ref="A98:A99"/>
    <mergeCell ref="B98:B99"/>
    <mergeCell ref="C98:C99"/>
    <mergeCell ref="L98:L99"/>
    <mergeCell ref="N98:N99"/>
    <mergeCell ref="O98:O99"/>
    <mergeCell ref="Q98:Q99"/>
    <mergeCell ref="R98:R99"/>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88:A89"/>
    <mergeCell ref="B88:B89"/>
    <mergeCell ref="C88:C89"/>
    <mergeCell ref="L88:L89"/>
    <mergeCell ref="N88:N89"/>
    <mergeCell ref="O88:O89"/>
    <mergeCell ref="Q88:Q89"/>
    <mergeCell ref="R88:R89"/>
    <mergeCell ref="A90:A91"/>
    <mergeCell ref="B90:B91"/>
    <mergeCell ref="C90:C91"/>
    <mergeCell ref="L90:L91"/>
    <mergeCell ref="N90:N91"/>
    <mergeCell ref="O90:O91"/>
    <mergeCell ref="Q90:Q91"/>
    <mergeCell ref="R90:R91"/>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B48:B49"/>
    <mergeCell ref="C48:C49"/>
    <mergeCell ref="L48:L49"/>
    <mergeCell ref="N48:N49"/>
    <mergeCell ref="O48:O49"/>
    <mergeCell ref="B50:B51"/>
    <mergeCell ref="Q48:Q49"/>
    <mergeCell ref="R48:R49"/>
    <mergeCell ref="A50:A51"/>
    <mergeCell ref="C50:C51"/>
    <mergeCell ref="L50:L51"/>
    <mergeCell ref="N50:N51"/>
    <mergeCell ref="O50:O51"/>
    <mergeCell ref="Q50:Q51"/>
    <mergeCell ref="R50:R51"/>
    <mergeCell ref="A48:A49"/>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36:A37"/>
    <mergeCell ref="C36:C37"/>
    <mergeCell ref="L36:L37"/>
    <mergeCell ref="N36:N37"/>
    <mergeCell ref="O36:O37"/>
    <mergeCell ref="B36:B37"/>
    <mergeCell ref="Q36:Q37"/>
    <mergeCell ref="R36:R37"/>
    <mergeCell ref="A38:A39"/>
    <mergeCell ref="B38:B39"/>
    <mergeCell ref="C38:C39"/>
    <mergeCell ref="L38:L39"/>
    <mergeCell ref="N38:N39"/>
    <mergeCell ref="O38:O39"/>
    <mergeCell ref="Q38:Q39"/>
    <mergeCell ref="R38:R39"/>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Q6:Q7"/>
    <mergeCell ref="R6:R7"/>
    <mergeCell ref="A6:A7"/>
    <mergeCell ref="B6:B7"/>
    <mergeCell ref="C6:C7"/>
    <mergeCell ref="L6:L7"/>
    <mergeCell ref="N6:N7"/>
    <mergeCell ref="O6:O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s>
  <conditionalFormatting sqref="O1:O137">
    <cfRule type="containsText" dxfId="68" priority="5" operator="containsText" text="HOLD">
      <formula>NOT(ISERROR(SEARCH("HOLD",O1)))</formula>
    </cfRule>
    <cfRule type="containsText" dxfId="67" priority="14" operator="containsText" text="Ignore">
      <formula>NOT(ISERROR(SEARCH("Ignore",O1)))</formula>
    </cfRule>
  </conditionalFormatting>
  <conditionalFormatting sqref="M1:O137">
    <cfRule type="containsText" dxfId="66" priority="4" operator="containsText" text="Waiting">
      <formula>NOT(ISERROR(SEARCH("Waiting",M1)))</formula>
    </cfRule>
    <cfRule type="containsText" dxfId="65" priority="8" operator="containsText" text="Review">
      <formula>NOT(ISERROR(SEARCH("Review",M1)))</formula>
    </cfRule>
    <cfRule type="containsText" dxfId="64" priority="9" operator="containsText" text="Other">
      <formula>NOT(ISERROR(SEARCH("Other",M1)))</formula>
    </cfRule>
    <cfRule type="containsText" dxfId="63" priority="10" operator="containsText" text="Incomplete">
      <formula>NOT(ISERROR(SEARCH("Incomplete",M1)))</formula>
    </cfRule>
    <cfRule type="containsText" dxfId="62" priority="11" operator="containsText" text="Untraceable">
      <formula>NOT(ISERROR(SEARCH("Untraceable",M1)))</formula>
    </cfRule>
    <cfRule type="containsText" dxfId="61" priority="12" operator="containsText" text="Completed">
      <formula>NOT(ISERROR(SEARCH("Completed",M1)))</formula>
    </cfRule>
  </conditionalFormatting>
  <conditionalFormatting sqref="M1:O137 Q1:Q137">
    <cfRule type="containsText" dxfId="60" priority="13" operator="containsText" text="In Progress">
      <formula>NOT(ISERROR(SEARCH("In Progress",M1)))</formula>
    </cfRule>
  </conditionalFormatting>
  <conditionalFormatting sqref="Q1:Q137">
    <cfRule type="containsText" dxfId="59" priority="6" operator="containsText" text="No">
      <formula>NOT(ISERROR(SEARCH("No",Q1)))</formula>
    </cfRule>
    <cfRule type="containsText" dxfId="58" priority="7" operator="containsText" text="Yes">
      <formula>NOT(ISERROR(SEARCH("Yes",Q1)))</formula>
    </cfRule>
  </conditionalFormatting>
  <conditionalFormatting sqref="L1:L137">
    <cfRule type="containsText" dxfId="57" priority="3" operator="containsText" text="Needs to be">
      <formula>NOT(ISERROR(SEARCH("Needs to be",L1)))</formula>
    </cfRule>
  </conditionalFormatting>
  <conditionalFormatting sqref="I1:K49 J87:K87 I51:K86 I88:K137">
    <cfRule type="containsText" dxfId="56" priority="2" operator="containsText" text="Please Enter Tracing Time">
      <formula>NOT(ISERROR(SEARCH("Please Enter Tracing Time",I1)))</formula>
    </cfRule>
  </conditionalFormatting>
  <conditionalFormatting sqref="I50:K50">
    <cfRule type="containsText" dxfId="55" priority="1" operator="containsText" text="Please Enter Tracing Time">
      <formula>NOT(ISERROR(SEARCH("Please Enter Tracing Time",I50)))</formula>
    </cfRule>
  </conditionalFormatting>
  <dataValidations count="7">
    <dataValidation type="list" operator="equal" allowBlank="1" showInputMessage="1" showErrorMessage="1" sqref="D2:D137" xr:uid="{00000000-0002-0000-1800-000000000000}">
      <formula1>"Amina,Bruno,Cameron,Daniel,Gina,Mashtura,Monet,Reem,???"</formula1>
    </dataValidation>
    <dataValidation type="list" allowBlank="1" showInputMessage="1" sqref="G2:G137" xr:uid="{00000000-0002-0000-1800-000001000000}">
      <formula1>"Ø"</formula1>
    </dataValidation>
    <dataValidation type="list" allowBlank="1" showInputMessage="1" showErrorMessage="1" sqref="O2:O137" xr:uid="{00000000-0002-0000-1800-000002000000}">
      <formula1>"In Progress, Completed, Untraceable, Review, Ignore"</formula1>
    </dataValidation>
    <dataValidation type="list" operator="equal" allowBlank="1" showInputMessage="1" sqref="H2:H137" xr:uid="{00000000-0002-0000-1800-000003000000}">
      <formula1>"Ø"</formula1>
    </dataValidation>
    <dataValidation type="list" operator="equal" allowBlank="1" showInputMessage="1" showErrorMessage="1" sqref="E2:E137" xr:uid="{00000000-0002-0000-1800-000004000000}">
      <formula1>"Manual,Assisted Manual, De-Novo Merge, Assisted Merge"</formula1>
    </dataValidation>
    <dataValidation type="list" allowBlank="1" showInputMessage="1" showErrorMessage="1" sqref="M2:N137" xr:uid="{00000000-0002-0000-1800-000005000000}">
      <formula1>"In Progress, Completed, Untraceable, Incomplete, Other, Review"</formula1>
    </dataValidation>
    <dataValidation type="list" allowBlank="1" showInputMessage="1" sqref="L2:L137" xr:uid="{00000000-0002-0000-1800-000006000000}">
      <formula1>"Ø, Split"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7A72A-A1DE-476B-A59B-39008BB9F6C2}">
  <dimension ref="A1:R23"/>
  <sheetViews>
    <sheetView workbookViewId="0" xr3:uid="{11BDDC91-79F7-54C1-AE79-E439F18244F8}">
      <selection activeCell="B22" sqref="B22:B23"/>
    </sheetView>
  </sheetViews>
  <sheetFormatPr defaultRowHeight="15"/>
  <cols>
    <col min="1" max="1" width="16.7109375" bestFit="1" customWidth="1"/>
    <col min="2" max="2" width="25.140625" bestFit="1" customWidth="1"/>
    <col min="3" max="3" width="19" bestFit="1" customWidth="1"/>
    <col min="4" max="4" width="10.140625" bestFit="1" customWidth="1"/>
    <col min="5" max="5" width="15.7109375" bestFit="1" customWidth="1"/>
    <col min="6" max="6" width="23.7109375" bestFit="1" customWidth="1"/>
    <col min="7" max="7" width="10.28515625" bestFit="1"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1" bestFit="1" customWidth="1"/>
    <col min="16" max="16" width="67.7109375" bestFit="1" customWidth="1"/>
    <col min="17" max="17" width="10.140625" bestFit="1" customWidth="1"/>
    <col min="18" max="18" width="10.28515625" bestFit="1" customWidth="1"/>
  </cols>
  <sheetData>
    <row r="1" spans="1:18">
      <c r="A1" s="48" t="s">
        <v>6</v>
      </c>
      <c r="B1" s="48" t="s">
        <v>7</v>
      </c>
      <c r="C1" s="48" t="s">
        <v>8</v>
      </c>
      <c r="D1" s="49" t="s">
        <v>9</v>
      </c>
      <c r="E1" s="49" t="s">
        <v>10</v>
      </c>
      <c r="F1" s="49" t="s">
        <v>11</v>
      </c>
      <c r="G1" s="49" t="s">
        <v>12</v>
      </c>
      <c r="H1" s="49" t="s">
        <v>13</v>
      </c>
      <c r="I1" s="49" t="s">
        <v>3126</v>
      </c>
      <c r="J1" s="49" t="s">
        <v>3189</v>
      </c>
      <c r="K1" s="49" t="s">
        <v>3190</v>
      </c>
      <c r="L1" s="48" t="s">
        <v>14</v>
      </c>
      <c r="M1" s="48" t="s">
        <v>15</v>
      </c>
      <c r="N1" s="48" t="s">
        <v>16</v>
      </c>
      <c r="O1" s="48" t="s">
        <v>17</v>
      </c>
      <c r="P1" s="10" t="s">
        <v>18</v>
      </c>
      <c r="Q1" s="9" t="s">
        <v>19</v>
      </c>
      <c r="R1" s="9" t="s">
        <v>20</v>
      </c>
    </row>
    <row r="2" spans="1:18">
      <c r="A2" s="112" t="s">
        <v>3998</v>
      </c>
      <c r="B2" s="109" t="s">
        <v>3999</v>
      </c>
      <c r="C2" s="107" t="s">
        <v>2316</v>
      </c>
      <c r="D2" s="81" t="s">
        <v>23</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2018-04-03_G-001_CA</v>
      </c>
      <c r="G2" s="85">
        <v>43208</v>
      </c>
      <c r="H2" s="85">
        <v>43210</v>
      </c>
      <c r="I2" s="70">
        <v>0.65625</v>
      </c>
      <c r="J2" s="69">
        <v>218.37</v>
      </c>
      <c r="K2" s="74">
        <f>IF(AND(NOT(I2=""),NOT(J2=""),NOT(H2="")),J2/I2,"")</f>
        <v>332.75428571428574</v>
      </c>
      <c r="L2" s="106">
        <v>43236</v>
      </c>
      <c r="M2" s="81" t="str">
        <f>IF(AND(NOT(OR(G2="",G2="Ø")),H2=""),"In Progress",IF(AND(NOT(OR(H2="Ø",H2="")),NOT(OR(G2="Ø",G2=""))),"Completed",IF(AND(NOT(A2=""),NOT(OR(D2="",D2="???")),G2=""),"Waiting",IF(D2="???","Waiting",""))))</f>
        <v>Completed</v>
      </c>
      <c r="N2" s="107"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7" t="s">
        <v>0</v>
      </c>
      <c r="P2" s="4"/>
      <c r="Q2" s="111" t="s">
        <v>25</v>
      </c>
      <c r="R2" s="107" t="s">
        <v>4000</v>
      </c>
    </row>
    <row r="3" spans="1:18">
      <c r="A3" s="107"/>
      <c r="B3" s="107"/>
      <c r="C3" s="107"/>
      <c r="D3" s="81" t="s">
        <v>187</v>
      </c>
      <c r="E3" s="81"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2018-04-03_G-001_MW</v>
      </c>
      <c r="G3" s="85">
        <v>43209</v>
      </c>
      <c r="H3" s="85">
        <v>43213</v>
      </c>
      <c r="I3" s="69"/>
      <c r="J3" s="69"/>
      <c r="K3" s="74" t="str">
        <f>IF(AND(NOT(I3=""),NOT(J3=""),NOT(H3="")),J3/I3,"")</f>
        <v/>
      </c>
      <c r="L3" s="107"/>
      <c r="M3" s="81" t="str">
        <f>IF(AND(NOT(OR(G3="",G3="Ø")),H3=""),"In Progress",IF(AND(NOT(OR(H3="Ø",H3="")),NOT(OR(G3="Ø",G3=""))),"Completed",IF(AND(NOT(A2=""),NOT(OR(D3="",D3="???")),G3=""),"Waiting",IF(D3="???","Waiting",""))))</f>
        <v>Completed</v>
      </c>
      <c r="N3" s="107"/>
      <c r="O3" s="107"/>
      <c r="P3" s="4"/>
      <c r="Q3" s="111"/>
      <c r="R3" s="107"/>
    </row>
    <row r="4" spans="1:18">
      <c r="A4" s="112" t="s">
        <v>4001</v>
      </c>
      <c r="B4" s="109" t="s">
        <v>4002</v>
      </c>
      <c r="C4" s="107" t="s">
        <v>4003</v>
      </c>
      <c r="D4" s="81" t="s">
        <v>161</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2018-04-03_G-002_BD</v>
      </c>
      <c r="G4" s="85">
        <v>43210</v>
      </c>
      <c r="H4" s="85" t="s">
        <v>51</v>
      </c>
      <c r="I4" s="101"/>
      <c r="J4" s="69"/>
      <c r="K4" s="74" t="str">
        <f>IF(AND(NOT(I4=""),NOT(J4=""),NOT(H4="")),J4/I4,"")</f>
        <v/>
      </c>
      <c r="L4" s="106" t="str">
        <f>IF(AND(NOT(OR(H4="",H4="Ø")),NOT(OR(H5="",H5="Ø"))),"Needs to be Split","")</f>
        <v/>
      </c>
      <c r="M4" s="81" t="s">
        <v>2</v>
      </c>
      <c r="N4" s="107" t="s">
        <v>2</v>
      </c>
      <c r="O4" s="107" t="str">
        <f>IF(OR(N4="Untraceable",N4="Incomplete"),"Ignore",IF(N4="Completed","Waiting",IF(OR(N4="Waiting",N4="In Progress",N4="Review",N4="Other"),"HOLD","")))</f>
        <v>Ignore</v>
      </c>
      <c r="P4" s="4" t="s">
        <v>1716</v>
      </c>
      <c r="Q4" s="111" t="str">
        <f>IF(OR(N4="Untraceable",N4="Incomplete"),"No",IF(N4="Completed","In Progress",""))</f>
        <v>No</v>
      </c>
      <c r="R4" s="107"/>
    </row>
    <row r="5" spans="1:18">
      <c r="A5" s="107"/>
      <c r="B5" s="107"/>
      <c r="C5" s="107"/>
      <c r="D5" s="81"/>
      <c r="E5" s="81"/>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5"/>
      <c r="H5" s="85"/>
      <c r="I5" s="69"/>
      <c r="J5" s="69"/>
      <c r="K5" s="74" t="str">
        <f>IF(AND(NOT(I5=""),NOT(J5=""),NOT(H5="")),J5/I5,"")</f>
        <v/>
      </c>
      <c r="L5" s="107"/>
      <c r="M5" s="81" t="str">
        <f>IF(AND(NOT(OR(G5="",G5="Ø")),H5=""),"In Progress",IF(AND(NOT(OR(H5="Ø",H5="")),NOT(OR(G5="Ø",G5=""))),"Completed",IF(AND(NOT(A4=""),NOT(OR(D5="",D5="???")),G5=""),"Waiting",IF(D5="???","Waiting",""))))</f>
        <v/>
      </c>
      <c r="N5" s="107"/>
      <c r="O5" s="107"/>
      <c r="P5" s="4"/>
      <c r="Q5" s="111"/>
      <c r="R5" s="107"/>
    </row>
    <row r="6" spans="1:18">
      <c r="A6" s="112" t="s">
        <v>4004</v>
      </c>
      <c r="B6" s="109" t="s">
        <v>4005</v>
      </c>
      <c r="C6" s="107" t="s">
        <v>2065</v>
      </c>
      <c r="D6" s="81" t="s">
        <v>161</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2018-04-03_G-003_BD</v>
      </c>
      <c r="G6" s="85">
        <v>43208</v>
      </c>
      <c r="H6" s="85">
        <v>43209</v>
      </c>
      <c r="I6" s="69">
        <v>3.5</v>
      </c>
      <c r="J6" s="69">
        <v>122</v>
      </c>
      <c r="K6" s="74">
        <f>IF(AND(NOT(I6=""),NOT(J6=""),NOT(H6="")),J6/I6,"")</f>
        <v>34.857142857142854</v>
      </c>
      <c r="L6" s="106">
        <v>43215</v>
      </c>
      <c r="M6" s="81" t="str">
        <f>IF(AND(NOT(OR(G6="",G6="Ø")),H6=""),"In Progress",IF(AND(NOT(OR(H6="Ø",H6="")),NOT(OR(G6="Ø",G6=""))),"Completed",IF(AND(NOT(A6=""),NOT(OR(D6="",D6="???")),G6=""),"Waiting",IF(D6="???","Waiting",""))))</f>
        <v>Completed</v>
      </c>
      <c r="N6" s="107" t="s">
        <v>0</v>
      </c>
      <c r="O6" s="107" t="s">
        <v>1</v>
      </c>
      <c r="P6" s="4" t="s">
        <v>4006</v>
      </c>
      <c r="Q6" s="111" t="s">
        <v>25</v>
      </c>
      <c r="R6" s="107" t="s">
        <v>4007</v>
      </c>
    </row>
    <row r="7" spans="1:18">
      <c r="A7" s="107"/>
      <c r="B7" s="107"/>
      <c r="C7" s="107"/>
      <c r="D7" s="81" t="s">
        <v>187</v>
      </c>
      <c r="E7" s="81"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2018-04-03_G-003_MW</v>
      </c>
      <c r="G7" s="85">
        <v>43213</v>
      </c>
      <c r="H7" s="85">
        <v>43215</v>
      </c>
      <c r="I7" s="69"/>
      <c r="J7" s="69"/>
      <c r="K7" s="74" t="str">
        <f>IF(AND(NOT(I7=""),NOT(J7=""),NOT(H7="")),J7/I7,"")</f>
        <v/>
      </c>
      <c r="L7" s="107"/>
      <c r="M7" s="81" t="str">
        <f>IF(AND(NOT(OR(G7="",G7="Ø")),H7=""),"In Progress",IF(AND(NOT(OR(H7="Ø",H7="")),NOT(OR(G7="Ø",G7=""))),"Completed",IF(AND(NOT(A6=""),NOT(OR(D7="",D7="???")),G7=""),"Waiting",IF(D7="???","Waiting",""))))</f>
        <v>Completed</v>
      </c>
      <c r="N7" s="107"/>
      <c r="O7" s="107"/>
      <c r="P7" s="4"/>
      <c r="Q7" s="111"/>
      <c r="R7" s="107"/>
    </row>
    <row r="8" spans="1:18">
      <c r="A8" s="112" t="s">
        <v>4008</v>
      </c>
      <c r="B8" s="109" t="s">
        <v>4009</v>
      </c>
      <c r="C8" s="107" t="s">
        <v>2065</v>
      </c>
      <c r="D8" s="81" t="s">
        <v>187</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2018-04-03_G-004_MW</v>
      </c>
      <c r="G8" s="85">
        <v>43209</v>
      </c>
      <c r="H8" s="85">
        <v>43209</v>
      </c>
      <c r="I8" s="69"/>
      <c r="J8" s="69">
        <v>36</v>
      </c>
      <c r="K8" s="74" t="str">
        <f>IF(AND(NOT(I8=""),NOT(J8=""),NOT(H8="")),J8/I8,"")</f>
        <v/>
      </c>
      <c r="L8" s="106">
        <v>43238</v>
      </c>
      <c r="M8" s="81" t="str">
        <f>IF(AND(NOT(OR(G8="",G8="Ø")),H8=""),"In Progress",IF(AND(NOT(OR(H8="Ø",H8="")),NOT(OR(G8="Ø",G8=""))),"Completed",IF(AND(NOT(A8=""),NOT(OR(D8="",D8="???")),G8=""),"Waiting",IF(D8="???","Waiting",""))))</f>
        <v>Completed</v>
      </c>
      <c r="N8" s="107"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07" t="s">
        <v>0</v>
      </c>
      <c r="P8" s="4"/>
      <c r="Q8" s="111" t="s">
        <v>25</v>
      </c>
      <c r="R8" s="107" t="s">
        <v>4010</v>
      </c>
    </row>
    <row r="9" spans="1:18">
      <c r="A9" s="107"/>
      <c r="B9" s="107"/>
      <c r="C9" s="107"/>
      <c r="D9" s="81" t="s">
        <v>23</v>
      </c>
      <c r="E9" s="81" t="s">
        <v>1731</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2018-04-03_G-004_CA</v>
      </c>
      <c r="G9" s="85">
        <v>43210</v>
      </c>
      <c r="H9" s="85">
        <v>43213</v>
      </c>
      <c r="I9" s="69"/>
      <c r="J9" s="69"/>
      <c r="K9" s="74" t="str">
        <f>IF(AND(NOT(I9=""),NOT(J9=""),NOT(H9="")),J9/I9,"")</f>
        <v/>
      </c>
      <c r="L9" s="107"/>
      <c r="M9" s="81" t="str">
        <f>IF(AND(NOT(OR(G9="",G9="Ø")),H9=""),"In Progress",IF(AND(NOT(OR(H9="Ø",H9="")),NOT(OR(G9="Ø",G9=""))),"Completed",IF(AND(NOT(A8=""),NOT(OR(D9="",D9="???")),G9=""),"Waiting",IF(D9="???","Waiting",""))))</f>
        <v>Completed</v>
      </c>
      <c r="N9" s="107"/>
      <c r="O9" s="107"/>
      <c r="P9" s="4"/>
      <c r="Q9" s="111"/>
      <c r="R9" s="107"/>
    </row>
    <row r="10" spans="1:18">
      <c r="A10" s="112" t="s">
        <v>4011</v>
      </c>
      <c r="B10" s="109" t="s">
        <v>4012</v>
      </c>
      <c r="C10" s="107"/>
      <c r="D10" s="81" t="s">
        <v>32</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2018-04-03_G-005_AZ</v>
      </c>
      <c r="G10" s="85">
        <v>43208</v>
      </c>
      <c r="H10" s="85">
        <v>43213</v>
      </c>
      <c r="I10" s="69"/>
      <c r="J10" s="69"/>
      <c r="K10" s="74" t="str">
        <f>IF(AND(NOT(I10=""),NOT(J10=""),NOT(H10="")),J10/I10,"")</f>
        <v/>
      </c>
      <c r="L10" s="106">
        <v>43237</v>
      </c>
      <c r="M10" s="81" t="str">
        <f>IF(AND(NOT(OR(G10="",G10="Ø")),H10=""),"In Progress",IF(AND(NOT(OR(H10="Ø",H10="")),NOT(OR(G10="Ø",G10=""))),"Completed",IF(AND(NOT(A10=""),NOT(OR(D10="",D10="???")),G10=""),"Waiting",IF(D10="???","Waiting",""))))</f>
        <v>Completed</v>
      </c>
      <c r="N10" s="107"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07" t="s">
        <v>0</v>
      </c>
      <c r="P10" s="4"/>
      <c r="Q10" s="111" t="s">
        <v>25</v>
      </c>
      <c r="R10" s="107" t="s">
        <v>4013</v>
      </c>
    </row>
    <row r="11" spans="1:18">
      <c r="A11" s="107"/>
      <c r="B11" s="107"/>
      <c r="C11" s="107"/>
      <c r="D11" s="81" t="s">
        <v>187</v>
      </c>
      <c r="E11" s="81"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2018-04-03_G-005_MW</v>
      </c>
      <c r="G11" s="85">
        <v>43213</v>
      </c>
      <c r="H11" s="85">
        <v>43213</v>
      </c>
      <c r="I11" s="69"/>
      <c r="J11" s="69"/>
      <c r="K11" s="74" t="str">
        <f>IF(AND(NOT(I11=""),NOT(J11=""),NOT(H11="")),J11/I11,"")</f>
        <v/>
      </c>
      <c r="L11" s="107"/>
      <c r="M11" s="81" t="str">
        <f>IF(AND(NOT(OR(G11="",G11="Ø")),H11=""),"In Progress",IF(AND(NOT(OR(H11="Ø",H11="")),NOT(OR(G11="Ø",G11=""))),"Completed",IF(AND(NOT(A10=""),NOT(OR(D11="",D11="???")),G11=""),"Waiting",IF(D11="???","Waiting",""))))</f>
        <v>Completed</v>
      </c>
      <c r="N11" s="107"/>
      <c r="O11" s="107"/>
      <c r="P11" s="4"/>
      <c r="Q11" s="111"/>
      <c r="R11" s="107"/>
    </row>
    <row r="12" spans="1:18">
      <c r="A12" s="112" t="s">
        <v>4014</v>
      </c>
      <c r="B12" s="109" t="s">
        <v>4015</v>
      </c>
      <c r="C12" s="107" t="s">
        <v>1001</v>
      </c>
      <c r="D12" s="81" t="s">
        <v>161</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2018-04-03_G-007_BD</v>
      </c>
      <c r="G12" s="85">
        <v>43208</v>
      </c>
      <c r="H12" s="85">
        <v>43209</v>
      </c>
      <c r="I12" s="69">
        <v>1</v>
      </c>
      <c r="J12" s="69">
        <v>43</v>
      </c>
      <c r="K12" s="74">
        <f>IF(AND(NOT(I12=""),NOT(J12=""),NOT(H12="")),J12/I12,"")</f>
        <v>43</v>
      </c>
      <c r="L12" s="106">
        <v>43215</v>
      </c>
      <c r="M12" s="81" t="s">
        <v>0</v>
      </c>
      <c r="N12" s="107"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7" t="s">
        <v>0</v>
      </c>
      <c r="P12" s="4" t="s">
        <v>4016</v>
      </c>
      <c r="Q12" s="111" t="s">
        <v>25</v>
      </c>
      <c r="R12" s="107" t="s">
        <v>4017</v>
      </c>
    </row>
    <row r="13" spans="1:18">
      <c r="A13" s="107"/>
      <c r="B13" s="107"/>
      <c r="C13" s="107"/>
      <c r="D13" s="81" t="s">
        <v>32</v>
      </c>
      <c r="E13" s="81" t="s">
        <v>1731</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2018-04-03_G-007_AZ</v>
      </c>
      <c r="G13" s="85">
        <v>43213</v>
      </c>
      <c r="H13" s="85">
        <v>43214</v>
      </c>
      <c r="I13" s="69"/>
      <c r="J13" s="69"/>
      <c r="K13" s="74" t="str">
        <f>IF(AND(NOT(I13=""),NOT(J13=""),NOT(H13="")),J13/I13,"")</f>
        <v/>
      </c>
      <c r="L13" s="107"/>
      <c r="M13" s="81" t="s">
        <v>0</v>
      </c>
      <c r="N13" s="107"/>
      <c r="O13" s="107"/>
      <c r="P13" s="4"/>
      <c r="Q13" s="111"/>
      <c r="R13" s="107"/>
    </row>
    <row r="14" spans="1:18">
      <c r="A14" s="112" t="s">
        <v>4018</v>
      </c>
      <c r="B14" s="109" t="s">
        <v>4019</v>
      </c>
      <c r="C14" s="107"/>
      <c r="D14" s="81" t="s">
        <v>2404</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2018-04-03_G-008_MH</v>
      </c>
      <c r="G14" s="85">
        <v>43208</v>
      </c>
      <c r="H14" s="85" t="s">
        <v>51</v>
      </c>
      <c r="I14" s="69"/>
      <c r="J14" s="69"/>
      <c r="K14" s="74" t="str">
        <f>IF(AND(NOT(I14=""),NOT(J14=""),NOT(H14="")),J14/I14,"")</f>
        <v/>
      </c>
      <c r="L14" s="106" t="str">
        <f>IF(AND(NOT(OR(H14="",H14="Ø")),NOT(OR(H15="",H15="Ø"))),"Needs to be Split","")</f>
        <v/>
      </c>
      <c r="M14" s="81" t="s">
        <v>2</v>
      </c>
      <c r="N14" s="107"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07" t="str">
        <f>IF(OR(N14="Untraceable",N14="Incomplete"),"Ignore",IF(N14="Completed","Waiting",IF(OR(N14="Waiting",N14="In Progress",N14="Review",N14="Other"),"HOLD","")))</f>
        <v>Ignore</v>
      </c>
      <c r="P14" s="4" t="s">
        <v>4020</v>
      </c>
      <c r="Q14" s="111" t="str">
        <f>IF(OR(N14="Untraceable",N14="Incomplete"),"No",IF(N14="Completed","In Progress",""))</f>
        <v>No</v>
      </c>
      <c r="R14" s="107"/>
    </row>
    <row r="15" spans="1:18">
      <c r="A15" s="107"/>
      <c r="B15" s="107"/>
      <c r="C15" s="107"/>
      <c r="D15" s="81" t="s">
        <v>161</v>
      </c>
      <c r="E15" s="81" t="s">
        <v>1731</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2018-04-03_G-008_BD</v>
      </c>
      <c r="G15" s="85">
        <v>43215</v>
      </c>
      <c r="H15" s="85" t="s">
        <v>51</v>
      </c>
      <c r="I15" s="69"/>
      <c r="J15" s="69"/>
      <c r="K15" s="74" t="str">
        <f>IF(AND(NOT(I15=""),NOT(J15=""),NOT(H15="")),J15/I15,"")</f>
        <v/>
      </c>
      <c r="L15" s="107"/>
      <c r="M15" s="81" t="s">
        <v>2</v>
      </c>
      <c r="N15" s="107"/>
      <c r="O15" s="107"/>
      <c r="P15" s="4"/>
      <c r="Q15" s="111"/>
      <c r="R15" s="107"/>
    </row>
    <row r="16" spans="1:18">
      <c r="A16" s="112" t="s">
        <v>4021</v>
      </c>
      <c r="B16" s="109" t="s">
        <v>4022</v>
      </c>
      <c r="C16" s="107" t="s">
        <v>1001</v>
      </c>
      <c r="D16" s="81" t="s">
        <v>161</v>
      </c>
      <c r="E16" s="81"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2018-04-03_G-009_BD</v>
      </c>
      <c r="G16" s="85">
        <v>43208</v>
      </c>
      <c r="H16" s="85">
        <v>43209</v>
      </c>
      <c r="I16" s="69">
        <v>2.5</v>
      </c>
      <c r="J16" s="69">
        <v>82</v>
      </c>
      <c r="K16" s="74">
        <f>IF(AND(NOT(I16=""),NOT(J16=""),NOT(H16="")),J16/I16,"")</f>
        <v>32.799999999999997</v>
      </c>
      <c r="L16" s="106">
        <v>43215</v>
      </c>
      <c r="M16" s="81" t="str">
        <f>IF(AND(NOT(OR(G16="",G16="Ø")),H16=""),"In Progress",IF(AND(NOT(OR(H16="Ø",H16="")),NOT(OR(G16="Ø",G16=""))),"Completed",IF(AND(NOT(A16=""),NOT(OR(D16="",D16="???")),G16=""),"Waiting",IF(D16="???","Waiting",""))))</f>
        <v>Completed</v>
      </c>
      <c r="N16" s="107"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7" t="s">
        <v>0</v>
      </c>
      <c r="P16" s="4" t="s">
        <v>4023</v>
      </c>
      <c r="Q16" s="111" t="s">
        <v>25</v>
      </c>
      <c r="R16" s="107" t="s">
        <v>4024</v>
      </c>
    </row>
    <row r="17" spans="1:18">
      <c r="A17" s="107"/>
      <c r="B17" s="107"/>
      <c r="C17" s="107"/>
      <c r="D17" s="81" t="s">
        <v>2404</v>
      </c>
      <c r="E17" s="81" t="s">
        <v>1731</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2018-04-03_G-009_MH</v>
      </c>
      <c r="G17" s="85">
        <v>43213</v>
      </c>
      <c r="H17" s="85">
        <v>43214</v>
      </c>
      <c r="I17" s="69"/>
      <c r="J17" s="69">
        <v>84</v>
      </c>
      <c r="K17" s="74" t="str">
        <f>IF(AND(NOT(I17=""),NOT(J17=""),NOT(H17="")),J17/I17,"")</f>
        <v/>
      </c>
      <c r="L17" s="107"/>
      <c r="M17" s="81" t="str">
        <f>IF(AND(NOT(OR(G17="",G17="Ø")),H17=""),"In Progress",IF(AND(NOT(OR(H17="Ø",H17="")),NOT(OR(G17="Ø",G17=""))),"Completed",IF(AND(NOT(A16=""),NOT(OR(D17="",D17="???")),G17=""),"Waiting",IF(D17="???","Waiting",""))))</f>
        <v>Completed</v>
      </c>
      <c r="N17" s="107"/>
      <c r="O17" s="107"/>
      <c r="P17" s="4"/>
      <c r="Q17" s="111"/>
      <c r="R17" s="107"/>
    </row>
    <row r="18" spans="1:18">
      <c r="A18" s="112" t="s">
        <v>4025</v>
      </c>
      <c r="B18" s="109" t="s">
        <v>4026</v>
      </c>
      <c r="C18" s="107" t="s">
        <v>1001</v>
      </c>
      <c r="D18" s="81" t="s">
        <v>161</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2018-04-03_G-010_BD</v>
      </c>
      <c r="G18" s="85">
        <v>43209</v>
      </c>
      <c r="H18" s="85" t="s">
        <v>51</v>
      </c>
      <c r="I18" s="69">
        <v>0.2</v>
      </c>
      <c r="J18" s="69"/>
      <c r="K18" s="74" t="str">
        <f>IF(AND(NOT(I18=""),NOT(J18=""),NOT(H18="")),J18/I18,"")</f>
        <v/>
      </c>
      <c r="L18" s="106" t="str">
        <f>IF(AND(NOT(OR(H18="",H18="Ø")),NOT(OR(H19="",H19="Ø"))),"Needs to be Split","")</f>
        <v/>
      </c>
      <c r="M18" s="81" t="s">
        <v>2</v>
      </c>
      <c r="N18" s="107" t="s">
        <v>2</v>
      </c>
      <c r="O18" s="107" t="str">
        <f>IF(OR(N18="Untraceable",N18="Incomplete"),"Ignore",IF(N18="Completed","Waiting",IF(OR(N18="Waiting",N18="In Progress",N18="Review",N18="Other"),"HOLD","")))</f>
        <v>Ignore</v>
      </c>
      <c r="P18" s="4" t="s">
        <v>4027</v>
      </c>
      <c r="Q18" s="111" t="str">
        <f>IF(OR(N18="Untraceable",N18="Incomplete"),"No",IF(N18="Completed","In Progress",""))</f>
        <v>No</v>
      </c>
      <c r="R18" s="107"/>
    </row>
    <row r="19" spans="1:18">
      <c r="A19" s="107"/>
      <c r="B19" s="107"/>
      <c r="C19" s="107"/>
      <c r="D19" s="81"/>
      <c r="E19" s="81"/>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5"/>
      <c r="H19" s="85"/>
      <c r="I19" s="69"/>
      <c r="J19" s="69"/>
      <c r="K19" s="74" t="str">
        <f>IF(AND(NOT(I19=""),NOT(J19=""),NOT(H19="")),J19/I19,"")</f>
        <v/>
      </c>
      <c r="L19" s="107"/>
      <c r="M19" s="81" t="str">
        <f>IF(AND(NOT(OR(G19="",G19="Ø")),H19=""),"In Progress",IF(AND(NOT(OR(H19="Ø",H19="")),NOT(OR(G19="Ø",G19=""))),"Completed",IF(AND(NOT(A18=""),NOT(OR(D19="",D19="???")),G19=""),"Waiting",IF(D19="???","Waiting",""))))</f>
        <v/>
      </c>
      <c r="N19" s="107"/>
      <c r="O19" s="107"/>
      <c r="P19" s="4"/>
      <c r="Q19" s="111"/>
      <c r="R19" s="107"/>
    </row>
    <row r="20" spans="1:18">
      <c r="A20" s="112" t="s">
        <v>4028</v>
      </c>
      <c r="B20" s="109" t="s">
        <v>4029</v>
      </c>
      <c r="C20" s="107" t="s">
        <v>1001</v>
      </c>
      <c r="D20" s="81" t="s">
        <v>161</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2018-04-03_G-011_BD</v>
      </c>
      <c r="G20" s="85">
        <v>43209</v>
      </c>
      <c r="H20" s="85">
        <v>43210</v>
      </c>
      <c r="I20" s="69">
        <v>3.25</v>
      </c>
      <c r="J20" s="69">
        <v>82</v>
      </c>
      <c r="K20" s="74">
        <f>IF(AND(NOT(I20=""),NOT(J20=""),NOT(H20="")),J20/I20,"")</f>
        <v>25.23076923076923</v>
      </c>
      <c r="L20" s="106">
        <v>43236</v>
      </c>
      <c r="M20" s="81" t="s">
        <v>0</v>
      </c>
      <c r="N20" s="107"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7" t="s">
        <v>0</v>
      </c>
      <c r="P20" s="4"/>
      <c r="Q20" s="111" t="s">
        <v>25</v>
      </c>
      <c r="R20" s="107" t="s">
        <v>4030</v>
      </c>
    </row>
    <row r="21" spans="1:18">
      <c r="A21" s="107"/>
      <c r="B21" s="107"/>
      <c r="C21" s="107"/>
      <c r="D21" s="81" t="s">
        <v>23</v>
      </c>
      <c r="E21" s="81" t="s">
        <v>1731</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2018-04-03_G-011_CA</v>
      </c>
      <c r="G21" s="85">
        <v>43213</v>
      </c>
      <c r="H21" s="85">
        <v>43214</v>
      </c>
      <c r="I21" s="69">
        <v>3.3</v>
      </c>
      <c r="J21" s="69">
        <v>88</v>
      </c>
      <c r="K21" s="74">
        <f>IF(AND(NOT(I21=""),NOT(J21=""),NOT(H21="")),J21/I21,"")</f>
        <v>26.666666666666668</v>
      </c>
      <c r="L21" s="107"/>
      <c r="M21" s="81" t="str">
        <f>IF(AND(NOT(OR(G21="",G21="Ø")),H21=""),"In Progress",IF(AND(NOT(OR(H21="Ø",H21="")),NOT(OR(G21="Ø",G21=""))),"Completed",IF(AND(NOT(A20=""),NOT(OR(D21="",D21="???")),G21=""),"Waiting",IF(D21="???","Waiting",""))))</f>
        <v>Completed</v>
      </c>
      <c r="N21" s="107"/>
      <c r="O21" s="107"/>
      <c r="P21" s="4"/>
      <c r="Q21" s="111"/>
      <c r="R21" s="107"/>
    </row>
    <row r="22" spans="1:18">
      <c r="A22" s="112" t="s">
        <v>4031</v>
      </c>
      <c r="B22" s="109" t="s">
        <v>4032</v>
      </c>
      <c r="C22" s="107" t="s">
        <v>1001</v>
      </c>
      <c r="D22" s="81" t="s">
        <v>161</v>
      </c>
      <c r="E22" s="81"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2018-04-03_G-012_BD</v>
      </c>
      <c r="G22" s="85">
        <v>43210</v>
      </c>
      <c r="H22" s="85" t="s">
        <v>51</v>
      </c>
      <c r="I22" s="69">
        <v>0.5</v>
      </c>
      <c r="J22" s="69"/>
      <c r="K22" s="74" t="str">
        <f>IF(AND(NOT(I22=""),NOT(J22=""),NOT(H22="")),J22/I22,"")</f>
        <v/>
      </c>
      <c r="L22" s="106" t="str">
        <f>IF(AND(NOT(OR(H22="",H22="Ø")),NOT(OR(H23="",H23="Ø"))),"Needs to be Split","")</f>
        <v/>
      </c>
      <c r="M22" s="81" t="s">
        <v>2</v>
      </c>
      <c r="N22" s="107" t="s">
        <v>2</v>
      </c>
      <c r="O22" s="107" t="str">
        <f>IF(OR(N22="Untraceable",N22="Incomplete"),"Ignore",IF(N22="Completed","Waiting",IF(OR(N22="Waiting",N22="In Progress",N22="Review",N22="Other"),"HOLD","")))</f>
        <v>Ignore</v>
      </c>
      <c r="P22" s="4" t="s">
        <v>4033</v>
      </c>
      <c r="Q22" s="111" t="str">
        <f>IF(OR(N22="Untraceable",N22="Incomplete"),"No",IF(N22="Completed","In Progress",""))</f>
        <v>No</v>
      </c>
      <c r="R22" s="107"/>
    </row>
    <row r="23" spans="1:18">
      <c r="A23" s="107"/>
      <c r="B23" s="107"/>
      <c r="C23" s="107"/>
      <c r="D23" s="81"/>
      <c r="E23" s="81"/>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5"/>
      <c r="H23" s="85"/>
      <c r="I23" s="69"/>
      <c r="J23" s="69"/>
      <c r="K23" s="74" t="str">
        <f>IF(AND(NOT(I23=""),NOT(J23=""),NOT(H23="")),J23/I23,"")</f>
        <v/>
      </c>
      <c r="L23" s="107"/>
      <c r="M23" s="81" t="str">
        <f>IF(AND(NOT(OR(G23="",G23="Ø")),H23=""),"In Progress",IF(AND(NOT(OR(H23="Ø",H23="")),NOT(OR(G23="Ø",G23=""))),"Completed",IF(AND(NOT(A22=""),NOT(OR(D23="",D23="???")),G23=""),"Waiting",IF(D23="???","Waiting",""))))</f>
        <v/>
      </c>
      <c r="N23" s="107"/>
      <c r="O23" s="107"/>
      <c r="P23" s="4"/>
      <c r="Q23" s="111"/>
      <c r="R23" s="107"/>
    </row>
  </sheetData>
  <mergeCells count="88">
    <mergeCell ref="O2:O3"/>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 ref="O6:O7"/>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Q10:Q11"/>
    <mergeCell ref="R10:R11"/>
    <mergeCell ref="A10:A11"/>
    <mergeCell ref="B10:B11"/>
    <mergeCell ref="C10:C11"/>
    <mergeCell ref="L10:L11"/>
    <mergeCell ref="N10:N11"/>
    <mergeCell ref="O10:O11"/>
    <mergeCell ref="R12:R13"/>
    <mergeCell ref="A14:A15"/>
    <mergeCell ref="B14:B15"/>
    <mergeCell ref="C14:C15"/>
    <mergeCell ref="L14:L15"/>
    <mergeCell ref="N14:N15"/>
    <mergeCell ref="O14:O15"/>
    <mergeCell ref="Q14:Q15"/>
    <mergeCell ref="R14:R15"/>
    <mergeCell ref="A12:A13"/>
    <mergeCell ref="B12:B13"/>
    <mergeCell ref="C12:C13"/>
    <mergeCell ref="L12:L13"/>
    <mergeCell ref="N12:N13"/>
    <mergeCell ref="O12:O13"/>
    <mergeCell ref="Q12:Q13"/>
    <mergeCell ref="O16:O17"/>
    <mergeCell ref="Q16:Q17"/>
    <mergeCell ref="R16:R17"/>
    <mergeCell ref="A18:A19"/>
    <mergeCell ref="B18:B19"/>
    <mergeCell ref="C18:C19"/>
    <mergeCell ref="L18:L19"/>
    <mergeCell ref="N18:N19"/>
    <mergeCell ref="O18:O19"/>
    <mergeCell ref="Q18:Q19"/>
    <mergeCell ref="R18:R19"/>
    <mergeCell ref="A16:A17"/>
    <mergeCell ref="B16:B17"/>
    <mergeCell ref="C16:C17"/>
    <mergeCell ref="L16:L17"/>
    <mergeCell ref="N16:N17"/>
    <mergeCell ref="O20:O21"/>
    <mergeCell ref="Q20:Q21"/>
    <mergeCell ref="R20:R21"/>
    <mergeCell ref="A22:A23"/>
    <mergeCell ref="B22:B23"/>
    <mergeCell ref="C22:C23"/>
    <mergeCell ref="L22:L23"/>
    <mergeCell ref="N22:N23"/>
    <mergeCell ref="O22:O23"/>
    <mergeCell ref="Q22:Q23"/>
    <mergeCell ref="R22:R23"/>
    <mergeCell ref="A20:A21"/>
    <mergeCell ref="B20:B21"/>
    <mergeCell ref="C20:C21"/>
    <mergeCell ref="L20:L21"/>
    <mergeCell ref="N20:N21"/>
  </mergeCells>
  <conditionalFormatting sqref="O1:O23">
    <cfRule type="containsText" dxfId="54" priority="4" operator="containsText" text="HOLD">
      <formula>NOT(ISERROR(SEARCH("HOLD",O1)))</formula>
    </cfRule>
    <cfRule type="containsText" dxfId="53" priority="13" operator="containsText" text="Ignore">
      <formula>NOT(ISERROR(SEARCH("Ignore",O1)))</formula>
    </cfRule>
  </conditionalFormatting>
  <conditionalFormatting sqref="M1:O23">
    <cfRule type="containsText" dxfId="52" priority="3" operator="containsText" text="Waiting">
      <formula>NOT(ISERROR(SEARCH("Waiting",M1)))</formula>
    </cfRule>
    <cfRule type="containsText" dxfId="51" priority="7" operator="containsText" text="Review">
      <formula>NOT(ISERROR(SEARCH("Review",M1)))</formula>
    </cfRule>
    <cfRule type="containsText" dxfId="50" priority="8" operator="containsText" text="Other">
      <formula>NOT(ISERROR(SEARCH("Other",M1)))</formula>
    </cfRule>
    <cfRule type="containsText" dxfId="49" priority="9" operator="containsText" text="Incomplete">
      <formula>NOT(ISERROR(SEARCH("Incomplete",M1)))</formula>
    </cfRule>
    <cfRule type="containsText" dxfId="48" priority="10" operator="containsText" text="Untraceable">
      <formula>NOT(ISERROR(SEARCH("Untraceable",M1)))</formula>
    </cfRule>
    <cfRule type="containsText" dxfId="47" priority="11" operator="containsText" text="Completed">
      <formula>NOT(ISERROR(SEARCH("Completed",M1)))</formula>
    </cfRule>
  </conditionalFormatting>
  <conditionalFormatting sqref="M1:O23 Q1:Q23">
    <cfRule type="containsText" dxfId="46" priority="12" operator="containsText" text="In Progress">
      <formula>NOT(ISERROR(SEARCH("In Progress",M1)))</formula>
    </cfRule>
  </conditionalFormatting>
  <conditionalFormatting sqref="Q1:Q23">
    <cfRule type="containsText" dxfId="45" priority="5" operator="containsText" text="No">
      <formula>NOT(ISERROR(SEARCH("No",Q1)))</formula>
    </cfRule>
    <cfRule type="containsText" dxfId="44" priority="6" operator="containsText" text="Yes">
      <formula>NOT(ISERROR(SEARCH("Yes",Q1)))</formula>
    </cfRule>
  </conditionalFormatting>
  <conditionalFormatting sqref="L1:L23">
    <cfRule type="containsText" dxfId="43" priority="2" operator="containsText" text="Needs to be">
      <formula>NOT(ISERROR(SEARCH("Needs to be",L1)))</formula>
    </cfRule>
  </conditionalFormatting>
  <conditionalFormatting sqref="I1:K23">
    <cfRule type="containsText" dxfId="42" priority="1" operator="containsText" text="Please Enter Tracing Time">
      <formula>NOT(ISERROR(SEARCH("Please Enter Tracing Time",I1)))</formula>
    </cfRule>
  </conditionalFormatting>
  <dataValidations count="7">
    <dataValidation type="list" allowBlank="1" showInputMessage="1" sqref="L2:L23" xr:uid="{00000000-0002-0000-0300-000006000000}">
      <formula1>"Ø, Split"</formula1>
    </dataValidation>
    <dataValidation type="list" allowBlank="1" showInputMessage="1" showErrorMessage="1" sqref="M2:N23" xr:uid="{00000000-0002-0000-0300-000005000000}">
      <formula1>"In Progress, Completed, Untraceable, Incomplete, Other, Review"</formula1>
    </dataValidation>
    <dataValidation type="list" operator="equal" allowBlank="1" showInputMessage="1" showErrorMessage="1" sqref="E2:E23" xr:uid="{00000000-0002-0000-0300-000004000000}">
      <formula1>"Manual,Assisted Manual, De-Novo Merge, Assisted Merge"</formula1>
    </dataValidation>
    <dataValidation type="list" operator="equal" allowBlank="1" showInputMessage="1" sqref="H2:H23" xr:uid="{00000000-0002-0000-0300-000003000000}">
      <formula1>"Ø"</formula1>
    </dataValidation>
    <dataValidation type="list" allowBlank="1" showInputMessage="1" showErrorMessage="1" sqref="O2:O23" xr:uid="{00000000-0002-0000-0300-000002000000}">
      <formula1>"In Progress, Completed, Untraceable, Review, Ignore"</formula1>
    </dataValidation>
    <dataValidation type="list" allowBlank="1" showInputMessage="1" sqref="G2:G23" xr:uid="{00000000-0002-0000-0300-000001000000}">
      <formula1>"Ø"</formula1>
    </dataValidation>
    <dataValidation type="list" operator="equal" allowBlank="1" showInputMessage="1" showErrorMessage="1" sqref="D2:D23" xr:uid="{00000000-0002-0000-0300-000000000000}">
      <formula1>"Amina,Bruno,Cameron,Daniel,Gina,Mashtura,Monet,Reem,???"</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DA4C1-5E92-414F-86EC-87C794206202}">
  <dimension ref="A1:R315"/>
  <sheetViews>
    <sheetView workbookViewId="0" xr3:uid="{7DFFC6D0-3CFD-5D12-95FF-7C45A53F5373}">
      <pane ySplit="1" topLeftCell="A2" activePane="bottomLeft" state="frozen"/>
      <selection pane="bottomLeft" activeCell="B14" sqref="B14:B15"/>
    </sheetView>
  </sheetViews>
  <sheetFormatPr defaultRowHeight="15"/>
  <cols>
    <col min="1" max="1" width="28.42578125" customWidth="1"/>
    <col min="2" max="2" width="30.140625" customWidth="1"/>
    <col min="3" max="3" width="19" bestFit="1" customWidth="1"/>
    <col min="4" max="4" width="10.140625" bestFit="1" customWidth="1"/>
    <col min="5" max="5" width="15.7109375" bestFit="1" customWidth="1"/>
    <col min="6" max="6" width="21.28515625" bestFit="1" customWidth="1"/>
    <col min="7" max="8" width="9.85546875" bestFit="1" customWidth="1"/>
    <col min="9" max="9" width="14"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59.42578125" customWidth="1"/>
    <col min="17" max="17" width="10.140625" bestFit="1" customWidth="1"/>
    <col min="18" max="18" width="10.28515625" bestFit="1" customWidth="1"/>
  </cols>
  <sheetData>
    <row r="1" spans="1:18">
      <c r="A1" s="48" t="s">
        <v>6</v>
      </c>
      <c r="B1" s="48" t="s">
        <v>7</v>
      </c>
      <c r="C1" s="48" t="s">
        <v>8</v>
      </c>
      <c r="D1" s="49" t="s">
        <v>9</v>
      </c>
      <c r="E1" s="49" t="s">
        <v>10</v>
      </c>
      <c r="F1" s="49" t="s">
        <v>11</v>
      </c>
      <c r="G1" s="49" t="s">
        <v>12</v>
      </c>
      <c r="H1" s="49" t="s">
        <v>13</v>
      </c>
      <c r="I1" s="49" t="s">
        <v>3126</v>
      </c>
      <c r="J1" s="49" t="s">
        <v>3189</v>
      </c>
      <c r="K1" s="49" t="s">
        <v>3190</v>
      </c>
      <c r="L1" s="48" t="s">
        <v>14</v>
      </c>
      <c r="M1" s="48" t="s">
        <v>15</v>
      </c>
      <c r="N1" s="48" t="s">
        <v>16</v>
      </c>
      <c r="O1" s="48" t="s">
        <v>17</v>
      </c>
      <c r="P1" s="10" t="s">
        <v>18</v>
      </c>
      <c r="Q1" s="9" t="s">
        <v>19</v>
      </c>
      <c r="R1" s="9" t="s">
        <v>20</v>
      </c>
    </row>
    <row r="2" spans="1:18">
      <c r="A2" s="164" t="s">
        <v>4034</v>
      </c>
      <c r="B2" s="109" t="s">
        <v>4035</v>
      </c>
      <c r="C2" s="107" t="s">
        <v>2065</v>
      </c>
      <c r="D2" s="81" t="s">
        <v>161</v>
      </c>
      <c r="E2" s="81"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2018-04-13_G-001_BD</v>
      </c>
      <c r="G2" s="85">
        <v>43215</v>
      </c>
      <c r="H2" s="85">
        <v>43216</v>
      </c>
      <c r="I2" s="69">
        <v>6.25</v>
      </c>
      <c r="J2" s="69">
        <v>249</v>
      </c>
      <c r="K2" s="74">
        <f>IF(AND(NOT(I2=""),NOT(J2=""),NOT(H2="")),J2/I2,"")</f>
        <v>39.840000000000003</v>
      </c>
      <c r="L2" s="106">
        <v>43263</v>
      </c>
      <c r="M2" s="81" t="str">
        <f>IF(AND(NOT(OR(G2="",G2="Ø")),H2=""),"In Progress",IF(AND(NOT(OR(H2="Ø",H2="")),NOT(OR(G2="Ø",G2=""))),"Completed",IF(AND(NOT(A2=""),NOT(OR(D2="",D2="???")),G2=""),"Waiting",IF(D2="???","Waiting",""))))</f>
        <v>Completed</v>
      </c>
      <c r="N2" s="107"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7" t="s">
        <v>0</v>
      </c>
      <c r="P2" s="4"/>
      <c r="Q2" s="111" t="s">
        <v>25</v>
      </c>
      <c r="R2" s="107" t="s">
        <v>4036</v>
      </c>
    </row>
    <row r="3" spans="1:18">
      <c r="A3" s="165"/>
      <c r="B3" s="107"/>
      <c r="C3" s="107"/>
      <c r="D3" s="81" t="s">
        <v>113</v>
      </c>
      <c r="E3" s="81" t="s">
        <v>1731</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2018-04-13_G-001_DR</v>
      </c>
      <c r="G3" s="85">
        <v>43227</v>
      </c>
      <c r="H3" s="85">
        <v>43229</v>
      </c>
      <c r="I3" s="69">
        <v>12</v>
      </c>
      <c r="J3" s="69">
        <v>268.47199999999998</v>
      </c>
      <c r="K3" s="74">
        <f>IF(AND(NOT(I3=""),NOT(J3=""),NOT(H3="")),J3/I3,"")</f>
        <v>22.372666666666664</v>
      </c>
      <c r="L3" s="107"/>
      <c r="M3" s="81" t="str">
        <f>IF(AND(NOT(OR(G3="",G3="Ø")),H3=""),"In Progress",IF(AND(NOT(OR(H3="Ø",H3="")),NOT(OR(G3="Ø",G3=""))),"Completed",IF(AND(NOT(A2=""),NOT(OR(D3="",D3="???")),G3=""),"Waiting",IF(D3="???","Waiting",""))))</f>
        <v>Completed</v>
      </c>
      <c r="N3" s="107"/>
      <c r="O3" s="107"/>
      <c r="P3" s="4"/>
      <c r="Q3" s="111"/>
      <c r="R3" s="107"/>
    </row>
    <row r="4" spans="1:18">
      <c r="A4" s="164" t="s">
        <v>4037</v>
      </c>
      <c r="B4" s="109" t="s">
        <v>4038</v>
      </c>
      <c r="C4" s="107" t="s">
        <v>2065</v>
      </c>
      <c r="D4" s="81" t="s">
        <v>2404</v>
      </c>
      <c r="E4" s="81"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2018-04-13_G-002_MH</v>
      </c>
      <c r="G4" s="85">
        <v>43215</v>
      </c>
      <c r="H4" s="85">
        <v>43216</v>
      </c>
      <c r="I4" s="69">
        <v>4.5</v>
      </c>
      <c r="J4" s="69">
        <v>114</v>
      </c>
      <c r="K4" s="74">
        <f>IF(AND(NOT(I4=""),NOT(J4=""),NOT(H4="")),J4/I4,"")</f>
        <v>25.333333333333332</v>
      </c>
      <c r="L4" s="106">
        <v>43263</v>
      </c>
      <c r="M4" s="81" t="str">
        <f>IF(AND(NOT(OR(G4="",G4="Ø")),H4=""),"In Progress",IF(AND(NOT(OR(H4="Ø",H4="")),NOT(OR(G4="Ø",G4=""))),"Completed",IF(AND(NOT(A4=""),NOT(OR(D4="",D4="???")),G4=""),"Waiting",IF(D4="???","Waiting",""))))</f>
        <v>Completed</v>
      </c>
      <c r="N4" s="107"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7" t="s">
        <v>0</v>
      </c>
      <c r="P4" s="4"/>
      <c r="Q4" s="111" t="s">
        <v>25</v>
      </c>
      <c r="R4" s="107" t="s">
        <v>4039</v>
      </c>
    </row>
    <row r="5" spans="1:18">
      <c r="A5" s="165"/>
      <c r="B5" s="107"/>
      <c r="C5" s="107"/>
      <c r="D5" s="81" t="s">
        <v>32</v>
      </c>
      <c r="E5" s="81"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2018-04-13_G-002_AZ</v>
      </c>
      <c r="G5" s="85">
        <v>43224</v>
      </c>
      <c r="H5" s="85">
        <v>43227</v>
      </c>
      <c r="I5" s="69"/>
      <c r="J5" s="69"/>
      <c r="K5" s="74" t="str">
        <f>IF(AND(NOT(I5=""),NOT(J5=""),NOT(H5="")),J5/I5,"")</f>
        <v/>
      </c>
      <c r="L5" s="107"/>
      <c r="M5" s="81" t="str">
        <f>IF(AND(NOT(OR(G5="",G5="Ø")),H5=""),"In Progress",IF(AND(NOT(OR(H5="Ø",H5="")),NOT(OR(G5="Ø",G5=""))),"Completed",IF(AND(NOT(A4=""),NOT(OR(D5="",D5="???")),G5=""),"Waiting",IF(D5="???","Waiting",""))))</f>
        <v>Completed</v>
      </c>
      <c r="N5" s="107"/>
      <c r="O5" s="107"/>
      <c r="P5" s="4"/>
      <c r="Q5" s="111"/>
      <c r="R5" s="107"/>
    </row>
    <row r="6" spans="1:18">
      <c r="A6" s="112" t="s">
        <v>4040</v>
      </c>
      <c r="B6" s="109" t="s">
        <v>4041</v>
      </c>
      <c r="C6" s="107" t="s">
        <v>1052</v>
      </c>
      <c r="D6" s="81" t="s">
        <v>23</v>
      </c>
      <c r="E6" s="81"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2018-04-13_R-001_CA</v>
      </c>
      <c r="G6" s="85">
        <v>43215</v>
      </c>
      <c r="H6" s="85">
        <v>43216</v>
      </c>
      <c r="I6" s="69">
        <v>8</v>
      </c>
      <c r="J6" s="69">
        <v>122.5</v>
      </c>
      <c r="K6" s="74">
        <f>IF(AND(NOT(I6=""),NOT(J6=""),NOT(H6="")),J6/I6,"")</f>
        <v>15.3125</v>
      </c>
      <c r="L6" s="106">
        <v>43245</v>
      </c>
      <c r="M6" s="81" t="str">
        <f>IF(AND(NOT(OR(G6="",G6="Ø")),H6=""),"In Progress",IF(AND(NOT(OR(H6="Ø",H6="")),NOT(OR(G6="Ø",G6=""))),"Completed",IF(AND(NOT(A6=""),NOT(OR(D6="",D6="???")),G6=""),"Waiting",IF(D6="???","Waiting",""))))</f>
        <v>Completed</v>
      </c>
      <c r="N6" s="107"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07" t="s">
        <v>0</v>
      </c>
      <c r="P6" s="4" t="s">
        <v>4042</v>
      </c>
      <c r="Q6" s="111" t="s">
        <v>25</v>
      </c>
      <c r="R6" s="107" t="s">
        <v>4043</v>
      </c>
    </row>
    <row r="7" spans="1:18">
      <c r="A7" s="107"/>
      <c r="B7" s="107"/>
      <c r="C7" s="107"/>
      <c r="D7" s="81" t="s">
        <v>113</v>
      </c>
      <c r="E7" s="81" t="s">
        <v>1731</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2018-04-13_R-001_DR</v>
      </c>
      <c r="G7" s="85">
        <v>43241</v>
      </c>
      <c r="H7" s="85">
        <v>43244</v>
      </c>
      <c r="I7" s="69">
        <v>8</v>
      </c>
      <c r="J7" s="69">
        <v>123.429</v>
      </c>
      <c r="K7" s="74">
        <f>IF(AND(NOT(I7=""),NOT(J7=""),NOT(H7="")),J7/I7,"")</f>
        <v>15.428625</v>
      </c>
      <c r="L7" s="107"/>
      <c r="M7" s="81" t="str">
        <f>IF(AND(NOT(OR(G7="",G7="Ø")),H7=""),"In Progress",IF(AND(NOT(OR(H7="Ø",H7="")),NOT(OR(G7="Ø",G7=""))),"Completed",IF(AND(NOT(A6=""),NOT(OR(D7="",D7="???")),G7=""),"Waiting",IF(D7="???","Waiting",""))))</f>
        <v>Completed</v>
      </c>
      <c r="N7" s="107"/>
      <c r="O7" s="107"/>
      <c r="P7" s="4"/>
      <c r="Q7" s="111"/>
      <c r="R7" s="107"/>
    </row>
    <row r="8" spans="1:18">
      <c r="A8" s="112" t="s">
        <v>4044</v>
      </c>
      <c r="B8" s="109" t="s">
        <v>4045</v>
      </c>
      <c r="C8" s="107"/>
      <c r="D8" s="81" t="s">
        <v>32</v>
      </c>
      <c r="E8" s="81"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2018-04-13_G-003_AZ</v>
      </c>
      <c r="G8" s="85">
        <v>43215</v>
      </c>
      <c r="H8" s="85">
        <v>43217</v>
      </c>
      <c r="I8" s="69"/>
      <c r="J8" s="69"/>
      <c r="K8" s="74" t="str">
        <f>IF(AND(NOT(I8=""),NOT(J8=""),NOT(H8="")),J8/I8,"")</f>
        <v/>
      </c>
      <c r="L8" s="106">
        <v>43263</v>
      </c>
      <c r="M8" s="81" t="str">
        <f>IF(AND(NOT(OR(G8="",G8="Ø")),H8=""),"In Progress",IF(AND(NOT(OR(H8="Ø",H8="")),NOT(OR(G8="Ø",G8=""))),"Completed",IF(AND(NOT(A8=""),NOT(OR(D8="",D8="???")),G8=""),"Waiting",IF(D8="???","Waiting",""))))</f>
        <v>Completed</v>
      </c>
      <c r="N8" s="107"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07" t="s">
        <v>0</v>
      </c>
      <c r="P8" s="4"/>
      <c r="Q8" s="111" t="s">
        <v>25</v>
      </c>
      <c r="R8" s="107" t="s">
        <v>4046</v>
      </c>
    </row>
    <row r="9" spans="1:18">
      <c r="A9" s="107"/>
      <c r="B9" s="107"/>
      <c r="C9" s="107"/>
      <c r="D9" s="81" t="s">
        <v>187</v>
      </c>
      <c r="E9" s="81"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2018-04-13_G-003_MW</v>
      </c>
      <c r="G9" s="85">
        <v>43223</v>
      </c>
      <c r="H9" s="85">
        <v>43223</v>
      </c>
      <c r="I9" s="69"/>
      <c r="J9" s="69"/>
      <c r="K9" s="74" t="str">
        <f>IF(AND(NOT(I9=""),NOT(J9=""),NOT(H9="")),J9/I9,"")</f>
        <v/>
      </c>
      <c r="L9" s="107"/>
      <c r="M9" s="81" t="str">
        <f>IF(AND(NOT(OR(G9="",G9="Ø")),H9=""),"In Progress",IF(AND(NOT(OR(H9="Ø",H9="")),NOT(OR(G9="Ø",G9=""))),"Completed",IF(AND(NOT(A8=""),NOT(OR(D9="",D9="???")),G9=""),"Waiting",IF(D9="???","Waiting",""))))</f>
        <v>Completed</v>
      </c>
      <c r="N9" s="107"/>
      <c r="O9" s="107"/>
      <c r="P9" s="4"/>
      <c r="Q9" s="111"/>
      <c r="R9" s="107"/>
    </row>
    <row r="10" spans="1:18">
      <c r="A10" s="112" t="s">
        <v>4047</v>
      </c>
      <c r="B10" s="109" t="s">
        <v>4048</v>
      </c>
      <c r="C10" s="107"/>
      <c r="D10" s="81" t="s">
        <v>187</v>
      </c>
      <c r="E10" s="81"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2018-04-13_G-004_MW</v>
      </c>
      <c r="G10" s="85">
        <v>43215</v>
      </c>
      <c r="H10" s="85">
        <v>43216</v>
      </c>
      <c r="I10" s="69"/>
      <c r="J10" s="69"/>
      <c r="K10" s="74" t="str">
        <f>IF(AND(NOT(I10=""),NOT(J10=""),NOT(H10="")),J10/I10,"")</f>
        <v/>
      </c>
      <c r="L10" s="106">
        <v>43263</v>
      </c>
      <c r="M10" s="81" t="str">
        <f>IF(AND(NOT(OR(G10="",G10="Ø")),H10=""),"In Progress",IF(AND(NOT(OR(H10="Ø",H10="")),NOT(OR(G10="Ø",G10=""))),"Completed",IF(AND(NOT(A10=""),NOT(OR(D10="",D10="???")),G10=""),"Waiting",IF(D10="???","Waiting",""))))</f>
        <v>Completed</v>
      </c>
      <c r="N10" s="107" t="s">
        <v>0</v>
      </c>
      <c r="O10" s="107" t="s">
        <v>1</v>
      </c>
      <c r="P10" s="4" t="s">
        <v>4049</v>
      </c>
      <c r="Q10" s="111" t="s">
        <v>25</v>
      </c>
      <c r="R10" s="107" t="s">
        <v>4050</v>
      </c>
    </row>
    <row r="11" spans="1:18">
      <c r="A11" s="107"/>
      <c r="B11" s="107"/>
      <c r="C11" s="107"/>
      <c r="D11" s="81" t="s">
        <v>32</v>
      </c>
      <c r="E11" s="81"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2018-04-13_G-004_AZ</v>
      </c>
      <c r="G11" s="85">
        <v>43227</v>
      </c>
      <c r="H11" s="85">
        <v>42865</v>
      </c>
      <c r="I11" s="69"/>
      <c r="J11" s="69"/>
      <c r="K11" s="74" t="str">
        <f>IF(AND(NOT(I11=""),NOT(J11=""),NOT(H11="")),J11/I11,"")</f>
        <v/>
      </c>
      <c r="L11" s="107"/>
      <c r="M11" s="81" t="str">
        <f>IF(AND(NOT(OR(G11="",G11="Ø")),H11=""),"In Progress",IF(AND(NOT(OR(H11="Ø",H11="")),NOT(OR(G11="Ø",G11=""))),"Completed",IF(AND(NOT(A10=""),NOT(OR(D11="",D11="???")),G11=""),"Waiting",IF(D11="???","Waiting",""))))</f>
        <v>Completed</v>
      </c>
      <c r="N11" s="107"/>
      <c r="O11" s="107"/>
      <c r="P11" s="4"/>
      <c r="Q11" s="111"/>
      <c r="R11" s="107"/>
    </row>
    <row r="12" spans="1:18">
      <c r="A12" s="112" t="s">
        <v>4051</v>
      </c>
      <c r="B12" s="109" t="s">
        <v>4052</v>
      </c>
      <c r="C12" s="107" t="s">
        <v>1001</v>
      </c>
      <c r="D12" s="81" t="s">
        <v>161</v>
      </c>
      <c r="E12" s="81"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2018-04-13_G-005_BD</v>
      </c>
      <c r="G12" s="85">
        <v>43216</v>
      </c>
      <c r="H12" s="85">
        <v>43217</v>
      </c>
      <c r="I12" s="69">
        <v>4.25</v>
      </c>
      <c r="J12" s="69">
        <v>98</v>
      </c>
      <c r="K12" s="74">
        <f>IF(AND(NOT(I12=""),NOT(J12=""),NOT(H12="")),J12/I12,"")</f>
        <v>23.058823529411764</v>
      </c>
      <c r="L12" s="106">
        <v>43269</v>
      </c>
      <c r="M12" s="81" t="str">
        <f>IF(AND(NOT(OR(G12="",G12="Ø")),H12=""),"In Progress",IF(AND(NOT(OR(H12="Ø",H12="")),NOT(OR(G12="Ø",G12=""))),"Completed",IF(AND(NOT(A12=""),NOT(OR(D12="",D12="???")),G12=""),"Waiting",IF(D12="???","Waiting",""))))</f>
        <v>Completed</v>
      </c>
      <c r="N12" s="107"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7" t="s">
        <v>0</v>
      </c>
      <c r="P12" s="4"/>
      <c r="Q12" s="111" t="s">
        <v>25</v>
      </c>
      <c r="R12" s="107" t="s">
        <v>4053</v>
      </c>
    </row>
    <row r="13" spans="1:18">
      <c r="A13" s="107"/>
      <c r="B13" s="107"/>
      <c r="C13" s="107"/>
      <c r="D13" s="81" t="s">
        <v>113</v>
      </c>
      <c r="E13" s="81" t="s">
        <v>1731</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2018-04-13_G-005_DR</v>
      </c>
      <c r="G13" s="85">
        <v>43237</v>
      </c>
      <c r="H13" s="85">
        <v>43238</v>
      </c>
      <c r="I13" s="69">
        <v>5.5</v>
      </c>
      <c r="J13" s="69">
        <v>101.32899999999999</v>
      </c>
      <c r="K13" s="74">
        <f>IF(AND(NOT(I13=""),NOT(J13=""),NOT(H13="")),J13/I13,"")</f>
        <v>18.423454545454543</v>
      </c>
      <c r="L13" s="107"/>
      <c r="M13" s="81" t="str">
        <f>IF(AND(NOT(OR(G13="",G13="Ø")),H13=""),"In Progress",IF(AND(NOT(OR(H13="Ø",H13="")),NOT(OR(G13="Ø",G13=""))),"Completed",IF(AND(NOT(A12=""),NOT(OR(D13="",D13="???")),G13=""),"Waiting",IF(D13="???","Waiting",""))))</f>
        <v>Completed</v>
      </c>
      <c r="N13" s="107"/>
      <c r="O13" s="107"/>
      <c r="P13" s="4"/>
      <c r="Q13" s="111"/>
      <c r="R13" s="107"/>
    </row>
    <row r="14" spans="1:18">
      <c r="A14" s="112" t="s">
        <v>4054</v>
      </c>
      <c r="B14" s="109" t="s">
        <v>4055</v>
      </c>
      <c r="C14" s="107"/>
      <c r="D14" s="81" t="s">
        <v>113</v>
      </c>
      <c r="E14" s="81"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2018-04-13_G-006_DR</v>
      </c>
      <c r="G14" s="85">
        <v>43216</v>
      </c>
      <c r="H14" s="85">
        <v>43227</v>
      </c>
      <c r="I14" s="69">
        <v>16</v>
      </c>
      <c r="J14" s="69">
        <v>124.923</v>
      </c>
      <c r="K14" s="74">
        <f>IF(AND(NOT(I14=""),NOT(J14=""),NOT(H14="")),J14/I14,"")</f>
        <v>7.8076875000000001</v>
      </c>
      <c r="L14" s="106">
        <v>43263</v>
      </c>
      <c r="M14" s="81" t="str">
        <f>IF(AND(NOT(OR(G14="",G14="Ø")),H14=""),"In Progress",IF(AND(NOT(OR(H14="Ø",H14="")),NOT(OR(G14="Ø",G14=""))),"Completed",IF(AND(NOT(A14=""),NOT(OR(D14="",D14="???")),G14=""),"Waiting",IF(D14="???","Waiting",""))))</f>
        <v>Completed</v>
      </c>
      <c r="N14" s="107"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07" t="s">
        <v>0</v>
      </c>
      <c r="P14" s="4"/>
      <c r="Q14" s="111" t="s">
        <v>25</v>
      </c>
      <c r="R14" s="107" t="s">
        <v>4056</v>
      </c>
    </row>
    <row r="15" spans="1:18">
      <c r="A15" s="107"/>
      <c r="B15" s="107"/>
      <c r="C15" s="107"/>
      <c r="D15" s="81" t="s">
        <v>187</v>
      </c>
      <c r="E15" s="81"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2018-04-13_G-006_MW</v>
      </c>
      <c r="G15" s="85">
        <v>43224</v>
      </c>
      <c r="H15" s="85">
        <v>43227</v>
      </c>
      <c r="I15" s="69"/>
      <c r="J15" s="69"/>
      <c r="K15" s="74" t="str">
        <f>IF(AND(NOT(I15=""),NOT(J15=""),NOT(H15="")),J15/I15,"")</f>
        <v/>
      </c>
      <c r="L15" s="107"/>
      <c r="M15" s="81" t="str">
        <f>IF(AND(NOT(OR(G15="",G15="Ø")),H15=""),"In Progress",IF(AND(NOT(OR(H15="Ø",H15="")),NOT(OR(G15="Ø",G15=""))),"Completed",IF(AND(NOT(A14=""),NOT(OR(D15="",D15="???")),G15=""),"Waiting",IF(D15="???","Waiting",""))))</f>
        <v>Completed</v>
      </c>
      <c r="N15" s="107"/>
      <c r="O15" s="107"/>
      <c r="P15" s="4"/>
      <c r="Q15" s="111"/>
      <c r="R15" s="107"/>
    </row>
    <row r="16" spans="1:18">
      <c r="A16" s="112" t="s">
        <v>4057</v>
      </c>
      <c r="B16" s="109" t="s">
        <v>4058</v>
      </c>
      <c r="C16" s="107"/>
      <c r="D16" s="81" t="s">
        <v>187</v>
      </c>
      <c r="E16" s="81"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2018-04-13_G-007_MW</v>
      </c>
      <c r="G16" s="85">
        <v>43216</v>
      </c>
      <c r="H16" s="85">
        <v>43252</v>
      </c>
      <c r="I16" s="69"/>
      <c r="J16" s="69"/>
      <c r="K16" s="74" t="str">
        <f>IF(AND(NOT(I16=""),NOT(J16=""),NOT(H16="")),J16/I16,"")</f>
        <v/>
      </c>
      <c r="L16" s="106">
        <v>43263</v>
      </c>
      <c r="M16" s="81" t="s">
        <v>0</v>
      </c>
      <c r="N16" s="107"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7" t="s">
        <v>0</v>
      </c>
      <c r="P16" s="4" t="s">
        <v>4059</v>
      </c>
      <c r="Q16" s="111" t="s">
        <v>25</v>
      </c>
      <c r="R16" s="107" t="s">
        <v>4060</v>
      </c>
    </row>
    <row r="17" spans="1:18">
      <c r="A17" s="107"/>
      <c r="B17" s="107"/>
      <c r="C17" s="107"/>
      <c r="D17" s="81" t="s">
        <v>4061</v>
      </c>
      <c r="E17" s="81" t="s">
        <v>1731</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2018-04-13_G-007_JS</v>
      </c>
      <c r="G17" s="85">
        <v>43252</v>
      </c>
      <c r="H17" s="85">
        <v>43256</v>
      </c>
      <c r="I17" s="69"/>
      <c r="J17" s="69"/>
      <c r="K17" s="74" t="str">
        <f>IF(AND(NOT(I17=""),NOT(J17=""),NOT(H17="")),J17/I17,"")</f>
        <v/>
      </c>
      <c r="L17" s="107"/>
      <c r="M17" s="81" t="str">
        <f>IF(AND(NOT(OR(G17="",G17="Ø")),H17=""),"In Progress",IF(AND(NOT(OR(H17="Ø",H17="")),NOT(OR(G17="Ø",G17=""))),"Completed",IF(AND(NOT(A16=""),NOT(OR(D17="",D17="???")),G17=""),"Waiting",IF(D17="???","Waiting",""))))</f>
        <v>Completed</v>
      </c>
      <c r="N17" s="107"/>
      <c r="O17" s="107"/>
      <c r="P17" s="4"/>
      <c r="Q17" s="111"/>
      <c r="R17" s="107"/>
    </row>
    <row r="18" spans="1:18">
      <c r="A18" s="112" t="s">
        <v>4062</v>
      </c>
      <c r="B18" s="109" t="s">
        <v>4063</v>
      </c>
      <c r="C18" s="107"/>
      <c r="D18" s="81" t="s">
        <v>2404</v>
      </c>
      <c r="E18" s="81"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2018-04-13_G-008_MH</v>
      </c>
      <c r="G18" s="85">
        <v>43216</v>
      </c>
      <c r="H18" s="85">
        <v>43263</v>
      </c>
      <c r="I18" s="69"/>
      <c r="J18" s="69"/>
      <c r="K18" s="74" t="str">
        <f>IF(AND(NOT(I18=""),NOT(J18=""),NOT(H18="")),J18/I18,"")</f>
        <v/>
      </c>
      <c r="L18" s="106">
        <v>43264</v>
      </c>
      <c r="M18" s="81" t="str">
        <f>IF(AND(NOT(OR(G18="",G18="Ø")),H18=""),"In Progress",IF(AND(NOT(OR(H18="Ø",H18="")),NOT(OR(G18="Ø",G18=""))),"Completed",IF(AND(NOT(A18=""),NOT(OR(D18="",D18="???")),G18=""),"Waiting",IF(D18="???","Waiting",""))))</f>
        <v>Completed</v>
      </c>
      <c r="N18" s="107"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07" t="s">
        <v>0</v>
      </c>
      <c r="P18" s="4" t="s">
        <v>4064</v>
      </c>
      <c r="Q18" s="111" t="s">
        <v>25</v>
      </c>
      <c r="R18" s="107" t="s">
        <v>4065</v>
      </c>
    </row>
    <row r="19" spans="1:18">
      <c r="A19" s="107"/>
      <c r="B19" s="107"/>
      <c r="C19" s="107"/>
      <c r="D19" s="81" t="s">
        <v>187</v>
      </c>
      <c r="E19" s="81"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2018-04-13_G-008_MW</v>
      </c>
      <c r="G19" s="85">
        <v>43227</v>
      </c>
      <c r="H19" s="85">
        <v>43228</v>
      </c>
      <c r="I19" s="69"/>
      <c r="J19" s="69"/>
      <c r="K19" s="74" t="str">
        <f>IF(AND(NOT(I19=""),NOT(J19=""),NOT(H19="")),J19/I19,"")</f>
        <v/>
      </c>
      <c r="L19" s="107"/>
      <c r="M19" s="81" t="str">
        <f>IF(AND(NOT(OR(G19="",G19="Ø")),H19=""),"In Progress",IF(AND(NOT(OR(H19="Ø",H19="")),NOT(OR(G19="Ø",G19=""))),"Completed",IF(AND(NOT(A18=""),NOT(OR(D19="",D19="???")),G19=""),"Waiting",IF(D19="???","Waiting",""))))</f>
        <v>Completed</v>
      </c>
      <c r="N19" s="107"/>
      <c r="O19" s="107"/>
      <c r="P19" s="4"/>
      <c r="Q19" s="111"/>
      <c r="R19" s="107"/>
    </row>
    <row r="20" spans="1:18">
      <c r="A20" s="112" t="s">
        <v>4066</v>
      </c>
      <c r="B20" s="109" t="s">
        <v>4067</v>
      </c>
      <c r="C20" s="107"/>
      <c r="D20" s="81" t="s">
        <v>187</v>
      </c>
      <c r="E20" s="81"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2018-04-13_G-009_MW</v>
      </c>
      <c r="G20" s="85">
        <v>43216</v>
      </c>
      <c r="H20" s="85">
        <v>43217</v>
      </c>
      <c r="I20" s="69"/>
      <c r="J20" s="69"/>
      <c r="K20" s="74" t="str">
        <f>IF(AND(NOT(I20=""),NOT(J20=""),NOT(H20="")),J20/I20,"")</f>
        <v/>
      </c>
      <c r="L20" s="106">
        <v>43264</v>
      </c>
      <c r="M20" s="81" t="str">
        <f>IF(AND(NOT(OR(G20="",G20="Ø")),H20=""),"In Progress",IF(AND(NOT(OR(H20="Ø",H20="")),NOT(OR(G20="Ø",G20=""))),"Completed",IF(AND(NOT(A20=""),NOT(OR(D20="",D20="???")),G20=""),"Waiting",IF(D20="???","Waiting",""))))</f>
        <v>Completed</v>
      </c>
      <c r="N20" s="107"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7" t="s">
        <v>1</v>
      </c>
      <c r="P20" s="4" t="s">
        <v>4068</v>
      </c>
      <c r="Q20" s="111" t="s">
        <v>25</v>
      </c>
      <c r="R20" s="107" t="s">
        <v>4069</v>
      </c>
    </row>
    <row r="21" spans="1:18">
      <c r="A21" s="107"/>
      <c r="B21" s="107"/>
      <c r="C21" s="107"/>
      <c r="D21" s="81" t="s">
        <v>2404</v>
      </c>
      <c r="E21" s="81" t="s">
        <v>1731</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2018-04-13_G-009_MH</v>
      </c>
      <c r="G21" s="85">
        <v>43238</v>
      </c>
      <c r="H21" s="85">
        <v>43241</v>
      </c>
      <c r="I21" s="69"/>
      <c r="J21" s="69"/>
      <c r="K21" s="74" t="str">
        <f>IF(AND(NOT(I21=""),NOT(J21=""),NOT(H21="")),J21/I21,"")</f>
        <v/>
      </c>
      <c r="L21" s="107"/>
      <c r="M21" s="81" t="str">
        <f>IF(AND(NOT(OR(G21="",G21="Ø")),H21=""),"In Progress",IF(AND(NOT(OR(H21="Ø",H21="")),NOT(OR(G21="Ø",G21=""))),"Completed",IF(AND(NOT(A20=""),NOT(OR(D21="",D21="???")),G21=""),"Waiting",IF(D21="???","Waiting",""))))</f>
        <v>Completed</v>
      </c>
      <c r="N21" s="107"/>
      <c r="O21" s="107"/>
      <c r="P21" s="4"/>
      <c r="Q21" s="111"/>
      <c r="R21" s="107"/>
    </row>
    <row r="22" spans="1:18">
      <c r="A22" s="112" t="s">
        <v>4070</v>
      </c>
      <c r="B22" s="109" t="s">
        <v>4071</v>
      </c>
      <c r="C22" s="107" t="s">
        <v>2065</v>
      </c>
      <c r="D22" s="81" t="s">
        <v>161</v>
      </c>
      <c r="E22" s="81"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2018-04-13_G-010_BD</v>
      </c>
      <c r="G22" s="85">
        <v>43222</v>
      </c>
      <c r="H22" s="85">
        <v>43223</v>
      </c>
      <c r="I22" s="69">
        <v>4.75</v>
      </c>
      <c r="J22" s="69">
        <v>80</v>
      </c>
      <c r="K22" s="74">
        <f>IF(AND(NOT(I22=""),NOT(J22=""),NOT(H22="")),J22/I22,"")</f>
        <v>16.842105263157894</v>
      </c>
      <c r="L22" s="106">
        <v>43276</v>
      </c>
      <c r="M22" s="81" t="str">
        <f>IF(AND(NOT(OR(G22="",G22="Ø")),H22=""),"In Progress",IF(AND(NOT(OR(H22="Ø",H22="")),NOT(OR(G22="Ø",G22=""))),"Completed",IF(AND(NOT(A22=""),NOT(OR(D22="",D22="???")),G22=""),"Waiting",IF(D22="???","Waiting",""))))</f>
        <v>Completed</v>
      </c>
      <c r="N22" s="107"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07" t="s">
        <v>0</v>
      </c>
      <c r="P22" s="4" t="s">
        <v>4072</v>
      </c>
      <c r="Q22" s="111" t="s">
        <v>25</v>
      </c>
      <c r="R22" s="107" t="s">
        <v>4073</v>
      </c>
    </row>
    <row r="23" spans="1:18">
      <c r="A23" s="107"/>
      <c r="B23" s="107"/>
      <c r="C23" s="107"/>
      <c r="D23" s="81" t="s">
        <v>113</v>
      </c>
      <c r="E23" s="81" t="s">
        <v>1731</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2018-04-13_G-010_DR</v>
      </c>
      <c r="G23" s="85">
        <v>43238</v>
      </c>
      <c r="H23" s="85">
        <v>43241</v>
      </c>
      <c r="I23" s="69">
        <v>2.67</v>
      </c>
      <c r="J23" s="69">
        <v>83.486999999999995</v>
      </c>
      <c r="K23" s="74">
        <f>IF(AND(NOT(I23=""),NOT(J23=""),NOT(H23="")),J23/I23,"")</f>
        <v>31.268539325842696</v>
      </c>
      <c r="L23" s="107"/>
      <c r="M23" s="81" t="str">
        <f>IF(AND(NOT(OR(G23="",G23="Ø")),H23=""),"In Progress",IF(AND(NOT(OR(H23="Ø",H23="")),NOT(OR(G23="Ø",G23=""))),"Completed",IF(AND(NOT(A22=""),NOT(OR(D23="",D23="???")),G23=""),"Waiting",IF(D23="???","Waiting",""))))</f>
        <v>Completed</v>
      </c>
      <c r="N23" s="107"/>
      <c r="O23" s="107"/>
      <c r="P23" s="4"/>
      <c r="Q23" s="111"/>
      <c r="R23" s="107"/>
    </row>
    <row r="24" spans="1:18">
      <c r="A24" s="112" t="s">
        <v>4074</v>
      </c>
      <c r="B24" s="109" t="s">
        <v>4075</v>
      </c>
      <c r="C24" s="107" t="s">
        <v>1001</v>
      </c>
      <c r="D24" s="81" t="s">
        <v>161</v>
      </c>
      <c r="E24" s="81"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2018-04-13_G-011_BD</v>
      </c>
      <c r="G24" s="85">
        <v>43217</v>
      </c>
      <c r="H24" s="85">
        <v>43220</v>
      </c>
      <c r="I24" s="69">
        <v>4.75</v>
      </c>
      <c r="J24" s="69">
        <v>109</v>
      </c>
      <c r="K24" s="74">
        <f>IF(AND(NOT(I24=""),NOT(J24=""),NOT(H24="")),J24/I24,"")</f>
        <v>22.94736842105263</v>
      </c>
      <c r="L24" s="106">
        <v>43263</v>
      </c>
      <c r="M24" s="81" t="str">
        <f>IF(AND(NOT(OR(G24="",G24="Ø")),H24=""),"In Progress",IF(AND(NOT(OR(H24="Ø",H24="")),NOT(OR(G24="Ø",G24=""))),"Completed",IF(AND(NOT(A24=""),NOT(OR(D24="",D24="???")),G24=""),"Waiting",IF(D24="???","Waiting",""))))</f>
        <v>Completed</v>
      </c>
      <c r="N24" s="107"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07" t="s">
        <v>0</v>
      </c>
      <c r="P24" s="4"/>
      <c r="Q24" s="111" t="s">
        <v>25</v>
      </c>
      <c r="R24" s="107" t="s">
        <v>4076</v>
      </c>
    </row>
    <row r="25" spans="1:18">
      <c r="A25" s="107"/>
      <c r="B25" s="107"/>
      <c r="C25" s="107"/>
      <c r="D25" s="81" t="s">
        <v>187</v>
      </c>
      <c r="E25" s="81"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2018-04-13_G-011_MW</v>
      </c>
      <c r="G25" s="85">
        <v>43228</v>
      </c>
      <c r="H25" s="85">
        <v>43230</v>
      </c>
      <c r="I25" s="69">
        <v>4.5</v>
      </c>
      <c r="J25" s="69">
        <v>112</v>
      </c>
      <c r="K25" s="74">
        <f>IF(AND(NOT(I25=""),NOT(J25=""),NOT(H25="")),J25/I25,"")</f>
        <v>24.888888888888889</v>
      </c>
      <c r="L25" s="107"/>
      <c r="M25" s="81" t="str">
        <f>IF(AND(NOT(OR(G25="",G25="Ø")),H25=""),"In Progress",IF(AND(NOT(OR(H25="Ø",H25="")),NOT(OR(G25="Ø",G25=""))),"Completed",IF(AND(NOT(A24=""),NOT(OR(D25="",D25="???")),G25=""),"Waiting",IF(D25="???","Waiting",""))))</f>
        <v>Completed</v>
      </c>
      <c r="N25" s="107"/>
      <c r="O25" s="107"/>
      <c r="P25" s="4"/>
      <c r="Q25" s="111"/>
      <c r="R25" s="107"/>
    </row>
    <row r="26" spans="1:18">
      <c r="A26" s="112" t="s">
        <v>4077</v>
      </c>
      <c r="B26" s="109" t="s">
        <v>4078</v>
      </c>
      <c r="C26" s="107"/>
      <c r="D26" s="81" t="s">
        <v>187</v>
      </c>
      <c r="E26" s="81"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2018-04-13_G-012_MW</v>
      </c>
      <c r="G26" s="85">
        <v>43217</v>
      </c>
      <c r="H26" s="85">
        <v>43223</v>
      </c>
      <c r="I26" s="69"/>
      <c r="J26" s="69"/>
      <c r="K26" s="74" t="str">
        <f>IF(AND(NOT(I26=""),NOT(J26=""),NOT(H26="")),J26/I26,"")</f>
        <v/>
      </c>
      <c r="L26" s="106">
        <v>43265</v>
      </c>
      <c r="M26" s="81" t="str">
        <f>IF(AND(NOT(OR(G26="",G26="Ø")),H26=""),"In Progress",IF(AND(NOT(OR(H26="Ø",H26="")),NOT(OR(G26="Ø",G26=""))),"Completed",IF(AND(NOT(A26=""),NOT(OR(D26="",D26="???")),G26=""),"Waiting",IF(D26="???","Waiting",""))))</f>
        <v>Completed</v>
      </c>
      <c r="N26" s="107"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07" t="s">
        <v>0</v>
      </c>
      <c r="P26" s="4"/>
      <c r="Q26" s="111" t="s">
        <v>25</v>
      </c>
      <c r="R26" s="107" t="s">
        <v>4079</v>
      </c>
    </row>
    <row r="27" spans="1:18">
      <c r="A27" s="107"/>
      <c r="B27" s="107"/>
      <c r="C27" s="107"/>
      <c r="D27" s="81" t="s">
        <v>161</v>
      </c>
      <c r="E27" s="81" t="s">
        <v>1731</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2018-04-13_G-012_BD</v>
      </c>
      <c r="G27" s="85">
        <v>43236</v>
      </c>
      <c r="H27" s="85">
        <v>43241</v>
      </c>
      <c r="I27" s="69">
        <v>9.5</v>
      </c>
      <c r="J27" s="69">
        <v>197</v>
      </c>
      <c r="K27" s="74">
        <f>IF(AND(NOT(I27=""),NOT(J27=""),NOT(H27="")),J27/I27,"")</f>
        <v>20.736842105263158</v>
      </c>
      <c r="L27" s="107"/>
      <c r="M27" s="81" t="str">
        <f>IF(AND(NOT(OR(G27="",G27="Ø")),H27=""),"In Progress",IF(AND(NOT(OR(H27="Ø",H27="")),NOT(OR(G27="Ø",G27=""))),"Completed",IF(AND(NOT(A26=""),NOT(OR(D27="",D27="???")),G27=""),"Waiting",IF(D27="???","Waiting",""))))</f>
        <v>Completed</v>
      </c>
      <c r="N27" s="107"/>
      <c r="O27" s="107"/>
      <c r="P27" s="4"/>
      <c r="Q27" s="111"/>
      <c r="R27" s="107"/>
    </row>
    <row r="28" spans="1:18">
      <c r="A28" s="112" t="s">
        <v>4080</v>
      </c>
      <c r="B28" s="109" t="s">
        <v>4081</v>
      </c>
      <c r="C28" s="107" t="s">
        <v>1001</v>
      </c>
      <c r="D28" s="81" t="s">
        <v>161</v>
      </c>
      <c r="E28" s="81"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2018-04-13_G-013_BD</v>
      </c>
      <c r="G28" s="85">
        <v>43220</v>
      </c>
      <c r="H28" s="85">
        <v>43222</v>
      </c>
      <c r="I28" s="69">
        <v>3.5</v>
      </c>
      <c r="J28" s="69">
        <v>86</v>
      </c>
      <c r="K28" s="74">
        <f>IF(AND(NOT(I28=""),NOT(J28=""),NOT(H28="")),J28/I28,"")</f>
        <v>24.571428571428573</v>
      </c>
      <c r="L28" s="106">
        <v>43264</v>
      </c>
      <c r="M28" s="81" t="str">
        <f>IF(AND(NOT(OR(G28="",G28="Ø")),H28=""),"In Progress",IF(AND(NOT(OR(H28="Ø",H28="")),NOT(OR(G28="Ø",G28=""))),"Completed",IF(AND(NOT(A28=""),NOT(OR(D28="",D28="???")),G28=""),"Waiting",IF(D28="???","Waiting",""))))</f>
        <v>Completed</v>
      </c>
      <c r="N28" s="107"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7" t="s">
        <v>0</v>
      </c>
      <c r="P28" s="4"/>
      <c r="Q28" s="111" t="s">
        <v>25</v>
      </c>
      <c r="R28" s="107" t="s">
        <v>4082</v>
      </c>
    </row>
    <row r="29" spans="1:18">
      <c r="A29" s="107"/>
      <c r="B29" s="107"/>
      <c r="C29" s="107"/>
      <c r="D29" s="81" t="s">
        <v>187</v>
      </c>
      <c r="E29" s="81" t="s">
        <v>1731</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2018-04-13_G-013_MW</v>
      </c>
      <c r="G29" s="85">
        <v>43230</v>
      </c>
      <c r="H29" s="85">
        <v>43235</v>
      </c>
      <c r="I29" s="69">
        <v>3.25</v>
      </c>
      <c r="J29" s="69">
        <v>89</v>
      </c>
      <c r="K29" s="74">
        <f>IF(AND(NOT(I29=""),NOT(J29=""),NOT(H29="")),J29/I29,"")</f>
        <v>27.384615384615383</v>
      </c>
      <c r="L29" s="107"/>
      <c r="M29" s="81" t="str">
        <f>IF(AND(NOT(OR(G29="",G29="Ø")),H29=""),"In Progress",IF(AND(NOT(OR(H29="Ø",H29="")),NOT(OR(G29="Ø",G29=""))),"Completed",IF(AND(NOT(A28=""),NOT(OR(D29="",D29="???")),G29=""),"Waiting",IF(D29="???","Waiting",""))))</f>
        <v>Completed</v>
      </c>
      <c r="N29" s="107"/>
      <c r="O29" s="107"/>
      <c r="P29" s="4" t="s">
        <v>4083</v>
      </c>
      <c r="Q29" s="111"/>
      <c r="R29" s="107"/>
    </row>
    <row r="30" spans="1:18">
      <c r="A30" s="112" t="s">
        <v>4084</v>
      </c>
      <c r="B30" s="109" t="s">
        <v>4085</v>
      </c>
      <c r="C30" s="107"/>
      <c r="D30" s="81" t="s">
        <v>23</v>
      </c>
      <c r="E30" s="81"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2018-04-13_G-014_CA</v>
      </c>
      <c r="G30" s="85">
        <v>43222</v>
      </c>
      <c r="H30" s="85" t="s">
        <v>51</v>
      </c>
      <c r="I30" s="69"/>
      <c r="J30" s="69"/>
      <c r="K30" s="74" t="str">
        <f>IF(AND(NOT(I30=""),NOT(J30=""),NOT(H30="")),J30/I30,"")</f>
        <v/>
      </c>
      <c r="L30" s="106" t="str">
        <f>IF(AND(NOT(OR(H30="",H30="Ø")),NOT(OR(H31="",H31="Ø"))),"Needs to be Split","")</f>
        <v/>
      </c>
      <c r="M30" s="81" t="s">
        <v>2</v>
      </c>
      <c r="N30" s="107" t="s">
        <v>2</v>
      </c>
      <c r="O30" s="107" t="str">
        <f>IF(OR(N30="Untraceable",N30="Incomplete"),"Ignore",IF(N30="Completed","Waiting",IF(OR(N30="Waiting",N30="In Progress",N30="Review",N30="Other"),"HOLD","")))</f>
        <v>Ignore</v>
      </c>
      <c r="P30" s="4" t="s">
        <v>4086</v>
      </c>
      <c r="Q30" s="111" t="str">
        <f>IF(OR(N30="Untraceable",N30="Incomplete"),"No",IF(N30="Completed","In Progress",""))</f>
        <v>No</v>
      </c>
      <c r="R30" s="107"/>
    </row>
    <row r="31" spans="1:18">
      <c r="A31" s="107"/>
      <c r="B31" s="107"/>
      <c r="C31" s="107"/>
      <c r="D31" s="81"/>
      <c r="E31" s="81"/>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
      </c>
      <c r="G31" s="85"/>
      <c r="H31" s="85"/>
      <c r="I31" s="69"/>
      <c r="J31" s="69"/>
      <c r="K31" s="74" t="str">
        <f>IF(AND(NOT(I31=""),NOT(J31=""),NOT(H31="")),J31/I31,"")</f>
        <v/>
      </c>
      <c r="L31" s="107"/>
      <c r="M31" s="81" t="str">
        <f>IF(AND(NOT(OR(G31="",G31="Ø")),H31=""),"In Progress",IF(AND(NOT(OR(H31="Ø",H31="")),NOT(OR(G31="Ø",G31=""))),"Completed",IF(AND(NOT(A30=""),NOT(OR(D31="",D31="???")),G31=""),"Waiting",IF(D31="???","Waiting",""))))</f>
        <v/>
      </c>
      <c r="N31" s="107"/>
      <c r="O31" s="107"/>
      <c r="P31" s="4"/>
      <c r="Q31" s="111"/>
      <c r="R31" s="107"/>
    </row>
    <row r="32" spans="1:18">
      <c r="A32" s="138" t="s">
        <v>4087</v>
      </c>
      <c r="B32" s="109" t="s">
        <v>4088</v>
      </c>
      <c r="C32" s="107"/>
      <c r="D32" s="81" t="s">
        <v>2404</v>
      </c>
      <c r="E32" s="81"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2018-04-13_G-015
_MH</v>
      </c>
      <c r="G32" s="85">
        <v>43223</v>
      </c>
      <c r="H32" s="85">
        <v>43227</v>
      </c>
      <c r="I32" s="69"/>
      <c r="J32" s="69"/>
      <c r="K32" s="74" t="str">
        <f>IF(AND(NOT(I32=""),NOT(J32=""),NOT(H32="")),J32/I32,"")</f>
        <v/>
      </c>
      <c r="L32" s="106">
        <v>43277</v>
      </c>
      <c r="M32" s="81" t="str">
        <f>IF(AND(NOT(OR(G32="",G32="Ø")),H32=""),"In Progress",IF(AND(NOT(OR(H32="Ø",H32="")),NOT(OR(G32="Ø",G32=""))),"Completed",IF(AND(NOT(A32=""),NOT(OR(D32="",D32="???")),G32=""),"Waiting",IF(D32="???","Waiting",""))))</f>
        <v>Completed</v>
      </c>
      <c r="N32" s="107"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07" t="s">
        <v>0</v>
      </c>
      <c r="P32" s="4"/>
      <c r="Q32" s="111" t="s">
        <v>25</v>
      </c>
      <c r="R32" s="107" t="s">
        <v>4089</v>
      </c>
    </row>
    <row r="33" spans="1:18">
      <c r="A33" s="107"/>
      <c r="B33" s="107"/>
      <c r="C33" s="107"/>
      <c r="D33" s="81" t="s">
        <v>187</v>
      </c>
      <c r="E33" s="81" t="s">
        <v>1731</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2018-04-13_G-015
_MW</v>
      </c>
      <c r="G33" s="85">
        <v>43241</v>
      </c>
      <c r="H33" s="85">
        <v>43241</v>
      </c>
      <c r="I33" s="69">
        <v>3.75</v>
      </c>
      <c r="J33" s="69">
        <v>78</v>
      </c>
      <c r="K33" s="74">
        <f>IF(AND(NOT(I33=""),NOT(J33=""),NOT(H33="")),J33/I33,"")</f>
        <v>20.8</v>
      </c>
      <c r="L33" s="107"/>
      <c r="M33" s="81" t="str">
        <f>IF(AND(NOT(OR(G33="",G33="Ø")),H33=""),"In Progress",IF(AND(NOT(OR(H33="Ø",H33="")),NOT(OR(G33="Ø",G33=""))),"Completed",IF(AND(NOT(A32=""),NOT(OR(D33="",D33="???")),G33=""),"Waiting",IF(D33="???","Waiting",""))))</f>
        <v>Completed</v>
      </c>
      <c r="N33" s="107"/>
      <c r="O33" s="107"/>
      <c r="P33" s="4"/>
      <c r="Q33" s="111"/>
      <c r="R33" s="107"/>
    </row>
    <row r="34" spans="1:18">
      <c r="A34" s="112" t="s">
        <v>4090</v>
      </c>
      <c r="B34" s="109" t="s">
        <v>4091</v>
      </c>
      <c r="C34" s="107" t="s">
        <v>1052</v>
      </c>
      <c r="D34" s="81" t="s">
        <v>23</v>
      </c>
      <c r="E34" s="81"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2018-04-13_R-002_CA</v>
      </c>
      <c r="G34" s="85">
        <v>43216</v>
      </c>
      <c r="H34" s="85">
        <v>43217</v>
      </c>
      <c r="I34" s="69"/>
      <c r="J34" s="69"/>
      <c r="K34" s="74" t="str">
        <f>IF(AND(NOT(I34=""),NOT(J34=""),NOT(H34="")),J34/I34,"")</f>
        <v/>
      </c>
      <c r="L34" s="106">
        <v>43278</v>
      </c>
      <c r="M34" s="81" t="str">
        <f>IF(AND(NOT(OR(G34="",G34="Ø")),H34=""),"In Progress",IF(AND(NOT(OR(H34="Ø",H34="")),NOT(OR(G34="Ø",G34=""))),"Completed",IF(AND(NOT(A34=""),NOT(OR(D34="",D34="???")),G34=""),"Waiting",IF(D34="???","Waiting",""))))</f>
        <v>Completed</v>
      </c>
      <c r="N34" s="107"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7" t="s">
        <v>0</v>
      </c>
      <c r="P34" s="4"/>
      <c r="Q34" s="111" t="s">
        <v>25</v>
      </c>
      <c r="R34" s="107" t="s">
        <v>4092</v>
      </c>
    </row>
    <row r="35" spans="1:18">
      <c r="A35" s="107"/>
      <c r="B35" s="107"/>
      <c r="C35" s="107"/>
      <c r="D35" s="81" t="s">
        <v>32</v>
      </c>
      <c r="E35" s="81"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2018-04-13_R-002_AZ</v>
      </c>
      <c r="G35" s="85">
        <v>43242</v>
      </c>
      <c r="H35" s="85">
        <v>43243</v>
      </c>
      <c r="I35" s="69"/>
      <c r="J35" s="69"/>
      <c r="K35" s="74" t="str">
        <f>IF(AND(NOT(I35=""),NOT(J35=""),NOT(H35="")),J35/I35,"")</f>
        <v/>
      </c>
      <c r="L35" s="107"/>
      <c r="M35" s="81" t="str">
        <f>IF(AND(NOT(OR(G35="",G35="Ø")),H35=""),"In Progress",IF(AND(NOT(OR(H35="Ø",H35="")),NOT(OR(G35="Ø",G35=""))),"Completed",IF(AND(NOT(A34=""),NOT(OR(D35="",D35="???")),G35=""),"Waiting",IF(D35="???","Waiting",""))))</f>
        <v>Completed</v>
      </c>
      <c r="N35" s="107"/>
      <c r="O35" s="107"/>
      <c r="P35" s="4"/>
      <c r="Q35" s="111"/>
      <c r="R35" s="107"/>
    </row>
    <row r="36" spans="1:18">
      <c r="A36" s="112" t="s">
        <v>4093</v>
      </c>
      <c r="B36" s="109" t="s">
        <v>4094</v>
      </c>
      <c r="C36" s="107"/>
      <c r="D36" s="81" t="s">
        <v>32</v>
      </c>
      <c r="E36" s="81"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2018-04-13_R-003_AZ</v>
      </c>
      <c r="G36" s="85">
        <v>43217</v>
      </c>
      <c r="H36" s="85">
        <v>43220</v>
      </c>
      <c r="I36" s="69"/>
      <c r="J36" s="69"/>
      <c r="K36" s="74" t="str">
        <f>IF(AND(NOT(I36=""),NOT(J36=""),NOT(H36="")),J36/I36,"")</f>
        <v/>
      </c>
      <c r="L36" s="106">
        <v>43265</v>
      </c>
      <c r="M36" s="81" t="str">
        <f>IF(AND(NOT(OR(G36="",G36="Ø")),H36=""),"In Progress",IF(AND(NOT(OR(H36="Ø",H36="")),NOT(OR(G36="Ø",G36=""))),"Completed",IF(AND(NOT(A36=""),NOT(OR(D36="",D36="???")),G36=""),"Waiting",IF(D36="???","Waiting",""))))</f>
        <v>Completed</v>
      </c>
      <c r="N36" s="107"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07" t="s">
        <v>0</v>
      </c>
      <c r="P36" s="4"/>
      <c r="Q36" s="111" t="s">
        <v>25</v>
      </c>
      <c r="R36" s="107" t="s">
        <v>4095</v>
      </c>
    </row>
    <row r="37" spans="1:18">
      <c r="A37" s="107"/>
      <c r="B37" s="107"/>
      <c r="C37" s="107"/>
      <c r="D37" s="81" t="s">
        <v>113</v>
      </c>
      <c r="E37" s="81" t="s">
        <v>1731</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2018-04-13_R-003_DR</v>
      </c>
      <c r="G37" s="85">
        <v>43235</v>
      </c>
      <c r="H37" s="85">
        <v>43237</v>
      </c>
      <c r="I37" s="69">
        <v>6.2</v>
      </c>
      <c r="J37" s="69">
        <v>113.401</v>
      </c>
      <c r="K37" s="74">
        <f>IF(AND(NOT(I37=""),NOT(J37=""),NOT(H37="")),J37/I37,"")</f>
        <v>18.290483870967741</v>
      </c>
      <c r="L37" s="107"/>
      <c r="M37" s="81" t="str">
        <f>IF(AND(NOT(OR(G37="",G37="Ø")),H37=""),"In Progress",IF(AND(NOT(OR(H37="Ø",H37="")),NOT(OR(G37="Ø",G37=""))),"Completed",IF(AND(NOT(A36=""),NOT(OR(D37="",D37="???")),G37=""),"Waiting",IF(D37="???","Waiting",""))))</f>
        <v>Completed</v>
      </c>
      <c r="N37" s="107"/>
      <c r="O37" s="107"/>
      <c r="P37" s="4"/>
      <c r="Q37" s="111"/>
      <c r="R37" s="107"/>
    </row>
    <row r="38" spans="1:18">
      <c r="A38" s="112" t="s">
        <v>4096</v>
      </c>
      <c r="B38" s="109" t="s">
        <v>4097</v>
      </c>
      <c r="C38" s="107"/>
      <c r="D38" s="81" t="s">
        <v>32</v>
      </c>
      <c r="E38" s="81"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2018-04-13_R-004_AZ</v>
      </c>
      <c r="G38" s="85">
        <v>43220</v>
      </c>
      <c r="H38" s="85">
        <v>43220</v>
      </c>
      <c r="I38" s="69"/>
      <c r="J38" s="69"/>
      <c r="K38" s="74" t="str">
        <f>IF(AND(NOT(I38=""),NOT(J38=""),NOT(H38="")),J38/I38,"")</f>
        <v/>
      </c>
      <c r="L38" s="106">
        <v>43264</v>
      </c>
      <c r="M38" s="81" t="str">
        <f>IF(AND(NOT(OR(G38="",G38="Ø")),H38=""),"In Progress",IF(AND(NOT(OR(H38="Ø",H38="")),NOT(OR(G38="Ø",G38=""))),"Completed",IF(AND(NOT(A38=""),NOT(OR(D38="",D38="???")),G38=""),"Waiting",IF(D38="???","Waiting",""))))</f>
        <v>Completed</v>
      </c>
      <c r="N38" s="107"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07" t="s">
        <v>0</v>
      </c>
      <c r="P38" s="4"/>
      <c r="Q38" s="111" t="s">
        <v>25</v>
      </c>
      <c r="R38" s="107" t="s">
        <v>4098</v>
      </c>
    </row>
    <row r="39" spans="1:18">
      <c r="A39" s="107"/>
      <c r="B39" s="107"/>
      <c r="C39" s="107"/>
      <c r="D39" s="81" t="s">
        <v>2404</v>
      </c>
      <c r="E39" s="81" t="s">
        <v>1731</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2018-04-13_R-004_MH</v>
      </c>
      <c r="G39" s="85">
        <v>43243</v>
      </c>
      <c r="H39" s="85">
        <v>43243</v>
      </c>
      <c r="I39" s="69"/>
      <c r="J39" s="69"/>
      <c r="K39" s="74" t="str">
        <f>IF(AND(NOT(I39=""),NOT(J39=""),NOT(H39="")),J39/I39,"")</f>
        <v/>
      </c>
      <c r="L39" s="107"/>
      <c r="M39" s="81" t="str">
        <f>IF(AND(NOT(OR(G39="",G39="Ø")),H39=""),"In Progress",IF(AND(NOT(OR(H39="Ø",H39="")),NOT(OR(G39="Ø",G39=""))),"Completed",IF(AND(NOT(A38=""),NOT(OR(D39="",D39="???")),G39=""),"Waiting",IF(D39="???","Waiting",""))))</f>
        <v>Completed</v>
      </c>
      <c r="N39" s="107"/>
      <c r="O39" s="107"/>
      <c r="P39" s="4"/>
      <c r="Q39" s="111"/>
      <c r="R39" s="107"/>
    </row>
    <row r="40" spans="1:18">
      <c r="A40" s="112" t="s">
        <v>4099</v>
      </c>
      <c r="B40" s="109" t="s">
        <v>4100</v>
      </c>
      <c r="C40" s="107"/>
      <c r="D40" s="81" t="s">
        <v>23</v>
      </c>
      <c r="E40" s="81"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2018-04-13_R-005_CA</v>
      </c>
      <c r="G40" s="85">
        <v>43222</v>
      </c>
      <c r="H40" s="85">
        <v>43222</v>
      </c>
      <c r="I40" s="69">
        <v>1.5</v>
      </c>
      <c r="J40" s="69">
        <v>23</v>
      </c>
      <c r="K40" s="74">
        <f>IF(AND(NOT(I40=""),NOT(J40=""),NOT(H40="")),J40/I40,"")</f>
        <v>15.333333333333334</v>
      </c>
      <c r="L40" s="106">
        <v>43256</v>
      </c>
      <c r="M40" s="81" t="str">
        <f>IF(AND(NOT(OR(G40="",G40="Ø")),H40=""),"In Progress",IF(AND(NOT(OR(H40="Ø",H40="")),NOT(OR(G40="Ø",G40=""))),"Completed",IF(AND(NOT(A40=""),NOT(OR(D40="",D40="???")),G40=""),"Waiting",IF(D40="???","Waiting",""))))</f>
        <v>Completed</v>
      </c>
      <c r="N40" s="107"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07" t="s">
        <v>0</v>
      </c>
      <c r="P40" s="4"/>
      <c r="Q40" s="111" t="s">
        <v>25</v>
      </c>
      <c r="R40" s="107" t="s">
        <v>4101</v>
      </c>
    </row>
    <row r="41" spans="1:18">
      <c r="A41" s="107"/>
      <c r="B41" s="107"/>
      <c r="C41" s="107"/>
      <c r="D41" s="81" t="s">
        <v>32</v>
      </c>
      <c r="E41" s="81" t="s">
        <v>1731</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2018-04-13_R-005_AZ</v>
      </c>
      <c r="G41" s="85">
        <v>43243</v>
      </c>
      <c r="H41" s="85">
        <v>43243</v>
      </c>
      <c r="I41" s="69"/>
      <c r="J41" s="69"/>
      <c r="K41" s="74" t="str">
        <f>IF(AND(NOT(I41=""),NOT(J41=""),NOT(H41="")),J41/I41,"")</f>
        <v/>
      </c>
      <c r="L41" s="107"/>
      <c r="M41" s="81" t="str">
        <f>IF(AND(NOT(OR(G41="",G41="Ø")),H41=""),"In Progress",IF(AND(NOT(OR(H41="Ø",H41="")),NOT(OR(G41="Ø",G41=""))),"Completed",IF(AND(NOT(A40=""),NOT(OR(D41="",D41="???")),G41=""),"Waiting",IF(D41="???","Waiting",""))))</f>
        <v>Completed</v>
      </c>
      <c r="N41" s="107"/>
      <c r="O41" s="107"/>
      <c r="P41" s="4"/>
      <c r="Q41" s="111"/>
      <c r="R41" s="107"/>
    </row>
    <row r="42" spans="1:18">
      <c r="A42" s="112" t="s">
        <v>4102</v>
      </c>
      <c r="B42" s="109" t="s">
        <v>4103</v>
      </c>
      <c r="C42" s="107"/>
      <c r="D42" s="81" t="s">
        <v>32</v>
      </c>
      <c r="E42" s="81"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2018-04-13_R-006_AZ</v>
      </c>
      <c r="G42" s="85">
        <v>43222</v>
      </c>
      <c r="H42" s="85">
        <v>43223</v>
      </c>
      <c r="I42" s="69"/>
      <c r="J42" s="69"/>
      <c r="K42" s="74" t="str">
        <f>IF(AND(NOT(I42=""),NOT(J42=""),NOT(H42="")),J42/I42,"")</f>
        <v/>
      </c>
      <c r="L42" s="106">
        <v>43278</v>
      </c>
      <c r="M42" s="81" t="str">
        <f>IF(AND(NOT(OR(G42="",G42="Ø")),H42=""),"In Progress",IF(AND(NOT(OR(H42="Ø",H42="")),NOT(OR(G42="Ø",G42=""))),"Completed",IF(AND(NOT(A42=""),NOT(OR(D42="",D42="???")),G42=""),"Waiting",IF(D42="???","Waiting",""))))</f>
        <v>Completed</v>
      </c>
      <c r="N42" s="107"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07" t="s">
        <v>0</v>
      </c>
      <c r="P42" s="4"/>
      <c r="Q42" s="111" t="s">
        <v>25</v>
      </c>
      <c r="R42" s="107" t="s">
        <v>4104</v>
      </c>
    </row>
    <row r="43" spans="1:18">
      <c r="A43" s="107"/>
      <c r="B43" s="107"/>
      <c r="C43" s="107"/>
      <c r="D43" s="81" t="s">
        <v>23</v>
      </c>
      <c r="E43" s="81" t="s">
        <v>1731</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2018-04-13_R-006_CA</v>
      </c>
      <c r="G43" s="85">
        <v>43265</v>
      </c>
      <c r="H43" s="85">
        <v>43265</v>
      </c>
      <c r="I43" s="102">
        <v>2.75</v>
      </c>
      <c r="J43" s="69">
        <v>40</v>
      </c>
      <c r="K43" s="74">
        <f>IF(AND(NOT(I43=""),NOT(J43=""),NOT(H43="")),J43/I43,"")</f>
        <v>14.545454545454545</v>
      </c>
      <c r="L43" s="107"/>
      <c r="M43" s="81" t="str">
        <f>IF(AND(NOT(OR(G43="",G43="Ø")),H43=""),"In Progress",IF(AND(NOT(OR(H43="Ø",H43="")),NOT(OR(G43="Ø",G43=""))),"Completed",IF(AND(NOT(A42=""),NOT(OR(D43="",D43="???")),G43=""),"Waiting",IF(D43="???","Waiting",""))))</f>
        <v>Completed</v>
      </c>
      <c r="N43" s="107"/>
      <c r="O43" s="107"/>
      <c r="P43" s="4"/>
      <c r="Q43" s="111"/>
      <c r="R43" s="107"/>
    </row>
    <row r="44" spans="1:18">
      <c r="A44" s="112" t="s">
        <v>4105</v>
      </c>
      <c r="B44" s="109" t="s">
        <v>4106</v>
      </c>
      <c r="C44" s="107"/>
      <c r="D44" s="81" t="s">
        <v>23</v>
      </c>
      <c r="E44" s="81"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2018-04-13_R-007_CA</v>
      </c>
      <c r="G44" s="85">
        <v>43222</v>
      </c>
      <c r="H44" s="85">
        <v>43224</v>
      </c>
      <c r="I44" s="69"/>
      <c r="J44" s="69"/>
      <c r="K44" s="74" t="str">
        <f>IF(AND(NOT(I44=""),NOT(J44=""),NOT(H44="")),J44/I44,"")</f>
        <v/>
      </c>
      <c r="L44" s="106">
        <v>43278</v>
      </c>
      <c r="M44" s="81" t="str">
        <f>IF(AND(NOT(OR(G44="",G44="Ø")),H44=""),"In Progress",IF(AND(NOT(OR(H44="Ø",H44="")),NOT(OR(G44="Ø",G44=""))),"Completed",IF(AND(NOT(A44=""),NOT(OR(D44="",D44="???")),G44=""),"Waiting",IF(D44="???","Waiting",""))))</f>
        <v>Completed</v>
      </c>
      <c r="N44" s="107"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07" t="s">
        <v>0</v>
      </c>
      <c r="P44" s="4"/>
      <c r="Q44" s="111" t="s">
        <v>25</v>
      </c>
      <c r="R44" s="107" t="s">
        <v>4107</v>
      </c>
    </row>
    <row r="45" spans="1:18">
      <c r="A45" s="107"/>
      <c r="B45" s="107"/>
      <c r="C45" s="107"/>
      <c r="D45" s="81" t="s">
        <v>2404</v>
      </c>
      <c r="E45" s="81" t="s">
        <v>1731</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2018-04-13_R-007_MH</v>
      </c>
      <c r="G45" s="85">
        <v>43244</v>
      </c>
      <c r="H45" s="85">
        <v>43245</v>
      </c>
      <c r="I45" s="69"/>
      <c r="J45" s="69"/>
      <c r="K45" s="74" t="str">
        <f>IF(AND(NOT(I45=""),NOT(J45=""),NOT(H45="")),J45/I45,"")</f>
        <v/>
      </c>
      <c r="L45" s="107"/>
      <c r="M45" s="81" t="str">
        <f>IF(AND(NOT(OR(G45="",G45="Ø")),H45=""),"In Progress",IF(AND(NOT(OR(H45="Ø",H45="")),NOT(OR(G45="Ø",G45=""))),"Completed",IF(AND(NOT(A44=""),NOT(OR(D45="",D45="???")),G45=""),"Waiting",IF(D45="???","Waiting",""))))</f>
        <v>Completed</v>
      </c>
      <c r="N45" s="107"/>
      <c r="O45" s="107"/>
      <c r="P45" s="4"/>
      <c r="Q45" s="111"/>
      <c r="R45" s="107"/>
    </row>
    <row r="46" spans="1:18">
      <c r="A46" s="112" t="s">
        <v>4108</v>
      </c>
      <c r="B46" s="109" t="s">
        <v>4109</v>
      </c>
      <c r="C46" s="107"/>
      <c r="D46" s="81" t="s">
        <v>32</v>
      </c>
      <c r="E46" s="81"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2018-04-13_R-008_AZ</v>
      </c>
      <c r="G46" s="85">
        <v>43223</v>
      </c>
      <c r="H46" s="85">
        <v>43223</v>
      </c>
      <c r="I46" s="69"/>
      <c r="J46" s="69"/>
      <c r="K46" s="74" t="str">
        <f>IF(AND(NOT(I46=""),NOT(J46=""),NOT(H46="")),J46/I46,"")</f>
        <v/>
      </c>
      <c r="L46" s="106">
        <v>43278</v>
      </c>
      <c r="M46" s="81" t="str">
        <f>IF(AND(NOT(OR(G46="",G46="Ø")),H46=""),"In Progress",IF(AND(NOT(OR(H46="Ø",H46="")),NOT(OR(G46="Ø",G46=""))),"Completed",IF(AND(NOT(A46=""),NOT(OR(D46="",D46="???")),G46=""),"Waiting",IF(D46="???","Waiting",""))))</f>
        <v>Completed</v>
      </c>
      <c r="N46" s="107"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07" t="s">
        <v>0</v>
      </c>
      <c r="P46" s="4"/>
      <c r="Q46" s="111" t="s">
        <v>25</v>
      </c>
      <c r="R46" s="107" t="s">
        <v>4110</v>
      </c>
    </row>
    <row r="47" spans="1:18">
      <c r="A47" s="107"/>
      <c r="B47" s="107"/>
      <c r="C47" s="107"/>
      <c r="D47" s="81" t="s">
        <v>23</v>
      </c>
      <c r="E47" s="81" t="s">
        <v>1731</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2018-04-13_R-008_CA</v>
      </c>
      <c r="G47" s="85">
        <v>43249</v>
      </c>
      <c r="H47" s="85">
        <v>43249</v>
      </c>
      <c r="I47" s="69">
        <v>2</v>
      </c>
      <c r="J47" s="69">
        <v>43</v>
      </c>
      <c r="K47" s="74">
        <f>IF(AND(NOT(I47=""),NOT(J47=""),NOT(H47="")),J47/I47,"")</f>
        <v>21.5</v>
      </c>
      <c r="L47" s="107"/>
      <c r="M47" s="81" t="str">
        <f>IF(AND(NOT(OR(G47="",G47="Ø")),H47=""),"In Progress",IF(AND(NOT(OR(H47="Ø",H47="")),NOT(OR(G47="Ø",G47=""))),"Completed",IF(AND(NOT(A46=""),NOT(OR(D47="",D47="???")),G47=""),"Waiting",IF(D47="???","Waiting",""))))</f>
        <v>Completed</v>
      </c>
      <c r="N47" s="107"/>
      <c r="O47" s="107"/>
      <c r="P47" s="4"/>
      <c r="Q47" s="111"/>
      <c r="R47" s="107"/>
    </row>
    <row r="48" spans="1:18">
      <c r="A48" s="112" t="s">
        <v>4111</v>
      </c>
      <c r="B48" s="109" t="s">
        <v>4112</v>
      </c>
      <c r="C48" s="107" t="s">
        <v>1001</v>
      </c>
      <c r="D48" s="81" t="s">
        <v>161</v>
      </c>
      <c r="E48" s="81"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2018-04-13_G-016_BD</v>
      </c>
      <c r="G48" s="85">
        <v>43223</v>
      </c>
      <c r="H48" s="85">
        <v>43227</v>
      </c>
      <c r="I48" s="69">
        <v>6.5</v>
      </c>
      <c r="J48" s="69">
        <v>138</v>
      </c>
      <c r="K48" s="74">
        <f>IF(AND(NOT(I48=""),NOT(J48=""),NOT(H48="")),J48/I48,"")</f>
        <v>21.23076923076923</v>
      </c>
      <c r="L48" s="106">
        <v>43265</v>
      </c>
      <c r="M48" s="81" t="str">
        <f>IF(AND(NOT(OR(G48="",G48="Ø")),H48=""),"In Progress",IF(AND(NOT(OR(H48="Ø",H48="")),NOT(OR(G48="Ø",G48=""))),"Completed",IF(AND(NOT(A48=""),NOT(OR(D48="",D48="???")),G48=""),"Waiting",IF(D48="???","Waiting",""))))</f>
        <v>Completed</v>
      </c>
      <c r="N48" s="107"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07" t="s">
        <v>0</v>
      </c>
      <c r="P48" s="4" t="s">
        <v>4113</v>
      </c>
      <c r="Q48" s="111" t="s">
        <v>25</v>
      </c>
      <c r="R48" s="107" t="s">
        <v>4114</v>
      </c>
    </row>
    <row r="49" spans="1:18">
      <c r="A49" s="107"/>
      <c r="B49" s="107"/>
      <c r="C49" s="107"/>
      <c r="D49" s="81" t="s">
        <v>187</v>
      </c>
      <c r="E49" s="81" t="s">
        <v>1731</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2018-04-13_G-016_MW</v>
      </c>
      <c r="G49" s="85">
        <v>43242</v>
      </c>
      <c r="H49" s="85">
        <v>43243</v>
      </c>
      <c r="I49" s="69"/>
      <c r="J49" s="69"/>
      <c r="K49" s="74" t="str">
        <f>IF(AND(NOT(I49=""),NOT(J49=""),NOT(H49="")),J49/I49,"")</f>
        <v/>
      </c>
      <c r="L49" s="107"/>
      <c r="M49" s="81" t="s">
        <v>0</v>
      </c>
      <c r="N49" s="107"/>
      <c r="O49" s="107"/>
      <c r="P49" s="4"/>
      <c r="Q49" s="111"/>
      <c r="R49" s="107"/>
    </row>
    <row r="50" spans="1:18">
      <c r="A50" s="112" t="s">
        <v>4115</v>
      </c>
      <c r="B50" s="109" t="s">
        <v>4116</v>
      </c>
      <c r="C50" s="107" t="s">
        <v>2065</v>
      </c>
      <c r="D50" s="81" t="s">
        <v>161</v>
      </c>
      <c r="E50" s="81"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2018-04-13_G-017_BD</v>
      </c>
      <c r="G50" s="85">
        <v>43227</v>
      </c>
      <c r="H50" s="85">
        <v>43229</v>
      </c>
      <c r="I50" s="69">
        <v>5</v>
      </c>
      <c r="J50" s="69">
        <v>44</v>
      </c>
      <c r="K50" s="74">
        <f>IF(AND(NOT(I50=""),NOT(J50=""),NOT(H50="")),J50/I50,"")</f>
        <v>8.8000000000000007</v>
      </c>
      <c r="L50" s="106">
        <v>43264</v>
      </c>
      <c r="M50" s="81" t="str">
        <f>IF(AND(NOT(OR(G50="",G50="Ø")),H50=""),"In Progress",IF(AND(NOT(OR(H50="Ø",H50="")),NOT(OR(G50="Ø",G50=""))),"Completed",IF(AND(NOT(A50=""),NOT(OR(D50="",D50="???")),G50=""),"Waiting",IF(D50="???","Waiting",""))))</f>
        <v>Completed</v>
      </c>
      <c r="N50" s="107"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07" t="s">
        <v>0</v>
      </c>
      <c r="P50" s="4" t="s">
        <v>4117</v>
      </c>
      <c r="Q50" s="111" t="s">
        <v>25</v>
      </c>
      <c r="R50" s="107" t="s">
        <v>4118</v>
      </c>
    </row>
    <row r="51" spans="1:18">
      <c r="A51" s="107"/>
      <c r="B51" s="107"/>
      <c r="C51" s="107"/>
      <c r="D51" s="81" t="s">
        <v>4061</v>
      </c>
      <c r="E51" s="81" t="s">
        <v>1731</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2018-04-13_G-017_JS</v>
      </c>
      <c r="G51" s="85">
        <v>43244</v>
      </c>
      <c r="H51" s="85">
        <v>43245</v>
      </c>
      <c r="I51" s="69"/>
      <c r="J51" s="69"/>
      <c r="K51" s="74" t="str">
        <f>IF(AND(NOT(I51=""),NOT(J51=""),NOT(H51="")),J51/I51,"")</f>
        <v/>
      </c>
      <c r="L51" s="107"/>
      <c r="M51" s="81" t="str">
        <f>IF(AND(NOT(OR(G51="",G51="Ø")),H51=""),"In Progress",IF(AND(NOT(OR(H51="Ø",H51="")),NOT(OR(G51="Ø",G51=""))),"Completed",IF(AND(NOT(A50=""),NOT(OR(D51="",D51="???")),G51=""),"Waiting",IF(D51="???","Waiting",""))))</f>
        <v>Completed</v>
      </c>
      <c r="N51" s="107"/>
      <c r="O51" s="107"/>
      <c r="P51" s="4"/>
      <c r="Q51" s="111"/>
      <c r="R51" s="107"/>
    </row>
    <row r="52" spans="1:18">
      <c r="A52" s="112" t="s">
        <v>4119</v>
      </c>
      <c r="B52" s="109" t="s">
        <v>4120</v>
      </c>
      <c r="C52" s="107"/>
      <c r="D52" s="81" t="s">
        <v>2404</v>
      </c>
      <c r="E52" s="81"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2018-04-13_G-018_MH</v>
      </c>
      <c r="G52" s="85">
        <v>43228</v>
      </c>
      <c r="H52" s="85">
        <v>43229</v>
      </c>
      <c r="I52" s="69"/>
      <c r="J52" s="69">
        <v>62</v>
      </c>
      <c r="K52" s="74" t="str">
        <f>IF(AND(NOT(I52=""),NOT(J52=""),NOT(H52="")),J52/I52,"")</f>
        <v/>
      </c>
      <c r="L52" s="106">
        <v>43265</v>
      </c>
      <c r="M52" s="81" t="str">
        <f>IF(AND(NOT(OR(G52="",G52="Ø")),H52=""),"In Progress",IF(AND(NOT(OR(H52="Ø",H52="")),NOT(OR(G52="Ø",G52=""))),"Completed",IF(AND(NOT(A52=""),NOT(OR(D52="",D52="???")),G52=""),"Waiting",IF(D52="???","Waiting",""))))</f>
        <v>Completed</v>
      </c>
      <c r="N52" s="107"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07" t="s">
        <v>0</v>
      </c>
      <c r="P52" s="4"/>
      <c r="Q52" s="111" t="s">
        <v>25</v>
      </c>
      <c r="R52" s="107" t="s">
        <v>4121</v>
      </c>
    </row>
    <row r="53" spans="1:18">
      <c r="A53" s="107"/>
      <c r="B53" s="107"/>
      <c r="C53" s="107"/>
      <c r="D53" s="81" t="s">
        <v>187</v>
      </c>
      <c r="E53" s="81" t="s">
        <v>1731</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2018-04-13_G-018_MW</v>
      </c>
      <c r="G53" s="85">
        <v>43230</v>
      </c>
      <c r="H53" s="85">
        <v>43230</v>
      </c>
      <c r="I53" s="69"/>
      <c r="J53" s="69"/>
      <c r="K53" s="74" t="str">
        <f>IF(AND(NOT(I53=""),NOT(J53=""),NOT(H53="")),J53/I53,"")</f>
        <v/>
      </c>
      <c r="L53" s="107"/>
      <c r="M53" s="81" t="str">
        <f>IF(AND(NOT(OR(G53="",G53="Ø")),H53=""),"In Progress",IF(AND(NOT(OR(H53="Ø",H53="")),NOT(OR(G53="Ø",G53=""))),"Completed",IF(AND(NOT(A52=""),NOT(OR(D53="",D53="???")),G53=""),"Waiting",IF(D53="???","Waiting",""))))</f>
        <v>Completed</v>
      </c>
      <c r="N53" s="107"/>
      <c r="O53" s="107"/>
      <c r="P53" s="4"/>
      <c r="Q53" s="111"/>
      <c r="R53" s="107"/>
    </row>
    <row r="54" spans="1:18">
      <c r="A54" s="112" t="s">
        <v>4122</v>
      </c>
      <c r="B54" s="109" t="s">
        <v>4123</v>
      </c>
      <c r="C54" s="107" t="s">
        <v>1001</v>
      </c>
      <c r="D54" s="81" t="s">
        <v>161</v>
      </c>
      <c r="E54" s="81"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2018-04-13_G-019_BD</v>
      </c>
      <c r="G54" s="85">
        <v>43229</v>
      </c>
      <c r="H54" s="85">
        <v>43230</v>
      </c>
      <c r="I54" s="69">
        <v>6</v>
      </c>
      <c r="J54" s="69">
        <v>66</v>
      </c>
      <c r="K54" s="74">
        <f>IF(AND(NOT(I54=""),NOT(J54=""),NOT(H54="")),J54/I54,"")</f>
        <v>11</v>
      </c>
      <c r="L54" s="106">
        <v>43277</v>
      </c>
      <c r="M54" s="81" t="str">
        <f>IF(AND(NOT(OR(G54="",G54="Ø")),H54=""),"In Progress",IF(AND(NOT(OR(H54="Ø",H54="")),NOT(OR(G54="Ø",G54=""))),"Completed",IF(AND(NOT(A54=""),NOT(OR(D54="",D54="???")),G54=""),"Waiting",IF(D54="???","Waiting",""))))</f>
        <v>Completed</v>
      </c>
      <c r="N54" s="107"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07" t="s">
        <v>0</v>
      </c>
      <c r="P54" s="4"/>
      <c r="Q54" s="111" t="s">
        <v>25</v>
      </c>
      <c r="R54" s="107" t="s">
        <v>4124</v>
      </c>
    </row>
    <row r="55" spans="1:18">
      <c r="A55" s="107"/>
      <c r="B55" s="107"/>
      <c r="C55" s="107"/>
      <c r="D55" s="81" t="s">
        <v>4061</v>
      </c>
      <c r="E55" s="81" t="s">
        <v>1731</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2018-04-13_G-019_JS</v>
      </c>
      <c r="G55" s="85">
        <v>43241</v>
      </c>
      <c r="H55" s="85">
        <v>43243</v>
      </c>
      <c r="I55" s="69"/>
      <c r="J55" s="69"/>
      <c r="K55" s="74" t="str">
        <f>IF(AND(NOT(I55=""),NOT(J55=""),NOT(H55="")),J55/I55,"")</f>
        <v/>
      </c>
      <c r="L55" s="107"/>
      <c r="M55" s="81" t="str">
        <f>IF(AND(NOT(OR(G55="",G55="Ø")),H55=""),"In Progress",IF(AND(NOT(OR(H55="Ø",H55="")),NOT(OR(G55="Ø",G55=""))),"Completed",IF(AND(NOT(A54=""),NOT(OR(D55="",D55="???")),G55=""),"Waiting",IF(D55="???","Waiting",""))))</f>
        <v>Completed</v>
      </c>
      <c r="N55" s="107"/>
      <c r="O55" s="107"/>
      <c r="P55" s="4"/>
      <c r="Q55" s="111"/>
      <c r="R55" s="107"/>
    </row>
    <row r="56" spans="1:18">
      <c r="A56" s="112" t="s">
        <v>4125</v>
      </c>
      <c r="B56" s="109" t="s">
        <v>4126</v>
      </c>
      <c r="C56" s="107"/>
      <c r="D56" s="81" t="s">
        <v>2404</v>
      </c>
      <c r="E56" s="81"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Merge")),A56&amp;"_SA_MW",IF(AND(D56="Julia",OR(E56="Manual",E56="Assisted Manual")),A56&amp;"_JS",IF(AND(D56="Julia",OR(E56="De-Novo Merge",E56="Assisted Merge")),A56&amp;"_SA_JS",""))))))))))))))))))</f>
        <v>2018-04-13_G-020_MH</v>
      </c>
      <c r="G56" s="85">
        <v>43230</v>
      </c>
      <c r="H56" s="85">
        <v>43236</v>
      </c>
      <c r="I56" s="69"/>
      <c r="J56" s="69">
        <v>48</v>
      </c>
      <c r="K56" s="74" t="str">
        <f>IF(AND(NOT(I56=""),NOT(J56=""),NOT(H56="")),J56/I56,"")</f>
        <v/>
      </c>
      <c r="L56" s="106">
        <v>43265</v>
      </c>
      <c r="M56" s="81" t="str">
        <f>IF(AND(NOT(OR(G56="",G56="Ø")),H56=""),"In Progress",IF(AND(NOT(OR(H56="Ø",H56="")),NOT(OR(G56="Ø",G56=""))),"Completed",IF(AND(NOT(A56=""),NOT(OR(D56="",D56="???")),G56=""),"Waiting",IF(D56="???","Waiting",""))))</f>
        <v>Completed</v>
      </c>
      <c r="N56" s="107"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07" t="s">
        <v>0</v>
      </c>
      <c r="P56" s="4"/>
      <c r="Q56" s="111" t="s">
        <v>25</v>
      </c>
      <c r="R56" s="107" t="s">
        <v>4127</v>
      </c>
    </row>
    <row r="57" spans="1:18">
      <c r="A57" s="107"/>
      <c r="B57" s="107"/>
      <c r="C57" s="107"/>
      <c r="D57" s="81" t="s">
        <v>187</v>
      </c>
      <c r="E57" s="81" t="s">
        <v>1731</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Merge")),A56&amp;"_SA_MW",IF(AND(D57="Julia",OR(E57="Manual",E57="Assisted Manual")),A56&amp;"_JS",IF(AND(D57="Julia",OR(E57="De-Novo Merge",E57="Assisted Merge")),A56&amp;"_SA_JS",""))))))))))))))))))</f>
        <v>2018-04-13_G-020_MW</v>
      </c>
      <c r="G57" s="85">
        <v>43243</v>
      </c>
      <c r="H57" s="85">
        <v>43244</v>
      </c>
      <c r="I57" s="69"/>
      <c r="J57" s="69"/>
      <c r="K57" s="74" t="str">
        <f>IF(AND(NOT(I57=""),NOT(J57=""),NOT(H57="")),J57/I57,"")</f>
        <v/>
      </c>
      <c r="L57" s="107"/>
      <c r="M57" s="81" t="str">
        <f>IF(AND(NOT(OR(G57="",G57="Ø")),H57=""),"In Progress",IF(AND(NOT(OR(H57="Ø",H57="")),NOT(OR(G57="Ø",G57=""))),"Completed",IF(AND(NOT(A56=""),NOT(OR(D57="",D57="???")),G57=""),"Waiting",IF(D57="???","Waiting",""))))</f>
        <v>Completed</v>
      </c>
      <c r="N57" s="107"/>
      <c r="O57" s="107"/>
      <c r="P57" s="4"/>
      <c r="Q57" s="111"/>
      <c r="R57" s="107"/>
    </row>
    <row r="58" spans="1:18">
      <c r="A58" s="112" t="s">
        <v>4128</v>
      </c>
      <c r="B58" s="109" t="s">
        <v>4129</v>
      </c>
      <c r="C58" s="107"/>
      <c r="D58" s="81" t="s">
        <v>23</v>
      </c>
      <c r="E58" s="81"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Merge")),A58&amp;"_SA_MW",IF(AND(D58="Julia",OR(E58="Manual",E58="Assisted Manual")),A58&amp;"_JS",IF(AND(D58="Julia",OR(E58="De-Novo Merge",E58="Assisted Merge")),A58&amp;"_SA_JS",""))))))))))))))))))</f>
        <v>2018-04-13_R-009_CA</v>
      </c>
      <c r="G58" s="85">
        <v>43224</v>
      </c>
      <c r="H58" s="85">
        <v>43224</v>
      </c>
      <c r="I58" s="69"/>
      <c r="J58" s="69"/>
      <c r="K58" s="74" t="str">
        <f>IF(AND(NOT(I58=""),NOT(J58=""),NOT(H58="")),J58/I58,"")</f>
        <v/>
      </c>
      <c r="L58" s="106">
        <v>43278</v>
      </c>
      <c r="M58" s="81" t="str">
        <f>IF(AND(NOT(OR(G58="",G58="Ø")),H58=""),"In Progress",IF(AND(NOT(OR(H58="Ø",H58="")),NOT(OR(G58="Ø",G58=""))),"Completed",IF(AND(NOT(A58=""),NOT(OR(D58="",D58="???")),G58=""),"Waiting",IF(D58="???","Waiting",""))))</f>
        <v>Completed</v>
      </c>
      <c r="N58" s="107"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07" t="s">
        <v>0</v>
      </c>
      <c r="P58" s="4"/>
      <c r="Q58" s="111" t="s">
        <v>25</v>
      </c>
      <c r="R58" s="107" t="s">
        <v>4130</v>
      </c>
    </row>
    <row r="59" spans="1:18">
      <c r="A59" s="107"/>
      <c r="B59" s="107"/>
      <c r="C59" s="107"/>
      <c r="D59" s="81" t="s">
        <v>32</v>
      </c>
      <c r="E59" s="81" t="s">
        <v>1731</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Merge")),A58&amp;"_SA_MW",IF(AND(D59="Julia",OR(E59="Manual",E59="Assisted Manual")),A58&amp;"_JS",IF(AND(D59="Julia",OR(E59="De-Novo Merge",E59="Assisted Merge")),A58&amp;"_SA_JS",""))))))))))))))))))</f>
        <v>2018-04-13_R-009_AZ</v>
      </c>
      <c r="G59" s="85">
        <v>43243</v>
      </c>
      <c r="H59" s="85">
        <v>43244</v>
      </c>
      <c r="I59" s="69"/>
      <c r="J59" s="69"/>
      <c r="K59" s="74" t="str">
        <f>IF(AND(NOT(I59=""),NOT(J59=""),NOT(H59="")),J59/I59,"")</f>
        <v/>
      </c>
      <c r="L59" s="107"/>
      <c r="M59" s="81" t="str">
        <f>IF(AND(NOT(OR(G59="",G59="Ø")),H59=""),"In Progress",IF(AND(NOT(OR(H59="Ø",H59="")),NOT(OR(G59="Ø",G59=""))),"Completed",IF(AND(NOT(A58=""),NOT(OR(D59="",D59="???")),G59=""),"Waiting",IF(D59="???","Waiting",""))))</f>
        <v>Completed</v>
      </c>
      <c r="N59" s="107"/>
      <c r="O59" s="107"/>
      <c r="P59" s="4"/>
      <c r="Q59" s="111"/>
      <c r="R59" s="107"/>
    </row>
    <row r="60" spans="1:18">
      <c r="A60" s="112" t="s">
        <v>4131</v>
      </c>
      <c r="B60" s="109" t="s">
        <v>4132</v>
      </c>
      <c r="C60" s="107"/>
      <c r="D60" s="81" t="s">
        <v>23</v>
      </c>
      <c r="E60" s="81"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Merge")),A60&amp;"_SA_MW",IF(AND(D60="Julia",OR(E60="Manual",E60="Assisted Manual")),A60&amp;"_JS",IF(AND(D60="Julia",OR(E60="De-Novo Merge",E60="Assisted Merge")),A60&amp;"_SA_JS",""))))))))))))))))))</f>
        <v>2018-04-13_R-010_CA</v>
      </c>
      <c r="G60" s="85">
        <v>43224</v>
      </c>
      <c r="H60" s="85">
        <v>43224</v>
      </c>
      <c r="I60" s="69"/>
      <c r="J60" s="69"/>
      <c r="K60" s="74" t="str">
        <f>IF(AND(NOT(I60=""),NOT(J60=""),NOT(H60="")),J60/I60,"")</f>
        <v/>
      </c>
      <c r="L60" s="106">
        <v>43256</v>
      </c>
      <c r="M60" s="81" t="str">
        <f>IF(AND(NOT(OR(G60="",G60="Ø")),H60=""),"In Progress",IF(AND(NOT(OR(H60="Ø",H60="")),NOT(OR(G60="Ø",G60=""))),"Completed",IF(AND(NOT(A60=""),NOT(OR(D60="",D60="???")),G60=""),"Waiting",IF(D60="???","Waiting",""))))</f>
        <v>Completed</v>
      </c>
      <c r="N60" s="107"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07" t="s">
        <v>0</v>
      </c>
      <c r="P60" s="4"/>
      <c r="Q60" s="111" t="s">
        <v>25</v>
      </c>
      <c r="R60" s="107" t="s">
        <v>4133</v>
      </c>
    </row>
    <row r="61" spans="1:18">
      <c r="A61" s="107"/>
      <c r="B61" s="107"/>
      <c r="C61" s="107"/>
      <c r="D61" s="81" t="s">
        <v>32</v>
      </c>
      <c r="E61" s="81" t="s">
        <v>1731</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Merge")),A60&amp;"_SA_MW",IF(AND(D61="Julia",OR(E61="Manual",E61="Assisted Manual")),A60&amp;"_JS",IF(AND(D61="Julia",OR(E61="De-Novo Merge",E61="Assisted Merge")),A60&amp;"_SA_JS",""))))))))))))))))))</f>
        <v>2018-04-13_R-010_AZ</v>
      </c>
      <c r="G61" s="85">
        <v>43244</v>
      </c>
      <c r="H61" s="85">
        <v>43244</v>
      </c>
      <c r="I61" s="69"/>
      <c r="J61" s="69"/>
      <c r="K61" s="74" t="str">
        <f>IF(AND(NOT(I61=""),NOT(J61=""),NOT(H61="")),J61/I61,"")</f>
        <v/>
      </c>
      <c r="L61" s="107"/>
      <c r="M61" s="81" t="str">
        <f>IF(AND(NOT(OR(G61="",G61="Ø")),H61=""),"In Progress",IF(AND(NOT(OR(H61="Ø",H61="")),NOT(OR(G61="Ø",G61=""))),"Completed",IF(AND(NOT(A60=""),NOT(OR(D61="",D61="???")),G61=""),"Waiting",IF(D61="???","Waiting",""))))</f>
        <v>Completed</v>
      </c>
      <c r="N61" s="107"/>
      <c r="O61" s="107"/>
      <c r="P61" s="4"/>
      <c r="Q61" s="111"/>
      <c r="R61" s="107"/>
    </row>
    <row r="62" spans="1:18">
      <c r="A62" s="112" t="s">
        <v>4134</v>
      </c>
      <c r="B62" s="109" t="s">
        <v>4135</v>
      </c>
      <c r="C62" s="107"/>
      <c r="D62" s="81" t="s">
        <v>23</v>
      </c>
      <c r="E62" s="81"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Merge")),A62&amp;"_SA_MW",IF(AND(D62="Julia",OR(E62="Manual",E62="Assisted Manual")),A62&amp;"_JS",IF(AND(D62="Julia",OR(E62="De-Novo Merge",E62="Assisted Merge")),A62&amp;"_SA_JS",""))))))))))))))))))</f>
        <v>2018-04-13_R-011_CA</v>
      </c>
      <c r="G62" s="85">
        <v>43217</v>
      </c>
      <c r="H62" s="85">
        <v>43229</v>
      </c>
      <c r="I62" s="69"/>
      <c r="J62" s="69"/>
      <c r="K62" s="74" t="str">
        <f>IF(AND(NOT(I62=""),NOT(J62=""),NOT(H62="")),J62/I62,"")</f>
        <v/>
      </c>
      <c r="L62" s="106">
        <v>43256</v>
      </c>
      <c r="M62" s="81" t="str">
        <f>IF(AND(NOT(OR(G62="",G62="Ø")),H62=""),"In Progress",IF(AND(NOT(OR(H62="Ø",H62="")),NOT(OR(G62="Ø",G62=""))),"Completed",IF(AND(NOT(A62=""),NOT(OR(D62="",D62="???")),G62=""),"Waiting",IF(D62="???","Waiting",""))))</f>
        <v>Completed</v>
      </c>
      <c r="N62" s="107"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07" t="s">
        <v>0</v>
      </c>
      <c r="P62" s="4"/>
      <c r="Q62" s="111" t="s">
        <v>25</v>
      </c>
      <c r="R62" s="107" t="s">
        <v>4136</v>
      </c>
    </row>
    <row r="63" spans="1:18">
      <c r="A63" s="107"/>
      <c r="B63" s="107"/>
      <c r="C63" s="107"/>
      <c r="D63" s="81" t="s">
        <v>32</v>
      </c>
      <c r="E63" s="81" t="s">
        <v>1731</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Merge")),A62&amp;"_SA_MW",IF(AND(D63="Julia",OR(E63="Manual",E63="Assisted Manual")),A62&amp;"_JS",IF(AND(D63="Julia",OR(E63="De-Novo Merge",E63="Assisted Merge")),A62&amp;"_SA_JS",""))))))))))))))))))</f>
        <v>2018-04-13_R-011_AZ</v>
      </c>
      <c r="G63" s="85">
        <v>43235</v>
      </c>
      <c r="H63" s="85">
        <v>43237</v>
      </c>
      <c r="I63" s="69"/>
      <c r="J63" s="69"/>
      <c r="K63" s="74" t="str">
        <f>IF(AND(NOT(I63=""),NOT(J63=""),NOT(H63="")),J63/I63,"")</f>
        <v/>
      </c>
      <c r="L63" s="107"/>
      <c r="M63" s="81" t="str">
        <f>IF(AND(NOT(OR(G63="",G63="Ø")),H63=""),"In Progress",IF(AND(NOT(OR(H63="Ø",H63="")),NOT(OR(G63="Ø",G63=""))),"Completed",IF(AND(NOT(A62=""),NOT(OR(D63="",D63="???")),G63=""),"Waiting",IF(D63="???","Waiting",""))))</f>
        <v>Completed</v>
      </c>
      <c r="N63" s="107"/>
      <c r="O63" s="107"/>
      <c r="P63" s="4"/>
      <c r="Q63" s="111"/>
      <c r="R63" s="107"/>
    </row>
    <row r="64" spans="1:18">
      <c r="A64" s="112" t="s">
        <v>4137</v>
      </c>
      <c r="B64" s="109" t="s">
        <v>4138</v>
      </c>
      <c r="C64" s="107"/>
      <c r="D64" s="81" t="s">
        <v>23</v>
      </c>
      <c r="E64" s="81"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Merge")),A64&amp;"_SA_MW",IF(AND(D64="Julia",OR(E64="Manual",E64="Assisted Manual")),A64&amp;"_JS",IF(AND(D64="Julia",OR(E64="De-Novo Merge",E64="Assisted Merge")),A64&amp;"_SA_JS",""))))))))))))))))))</f>
        <v>2018-04-13_R-012_CA</v>
      </c>
      <c r="G64" s="85">
        <v>43229</v>
      </c>
      <c r="H64" s="85">
        <v>43244</v>
      </c>
      <c r="I64" s="69"/>
      <c r="J64" s="69"/>
      <c r="K64" s="74" t="str">
        <f>IF(AND(NOT(I64=""),NOT(J64=""),NOT(H64="")),J64/I64,"")</f>
        <v/>
      </c>
      <c r="L64" s="106">
        <v>43278</v>
      </c>
      <c r="M64" s="81" t="s">
        <v>0</v>
      </c>
      <c r="N64" s="107"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07" t="s">
        <v>0</v>
      </c>
      <c r="P64" s="4" t="s">
        <v>4139</v>
      </c>
      <c r="Q64" s="111" t="s">
        <v>25</v>
      </c>
      <c r="R64" s="107" t="s">
        <v>4140</v>
      </c>
    </row>
    <row r="65" spans="1:18">
      <c r="A65" s="107"/>
      <c r="B65" s="107"/>
      <c r="C65" s="107"/>
      <c r="D65" s="81" t="s">
        <v>32</v>
      </c>
      <c r="E65" s="81" t="s">
        <v>1731</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Merge")),A64&amp;"_SA_MW",IF(AND(D65="Julia",OR(E65="Manual",E65="Assisted Manual")),A64&amp;"_JS",IF(AND(D65="Julia",OR(E65="De-Novo Merge",E65="Assisted Merge")),A64&amp;"_SA_JS",""))))))))))))))))))</f>
        <v>2018-04-13_R-012_AZ</v>
      </c>
      <c r="G65" s="85">
        <v>43265</v>
      </c>
      <c r="H65" s="85">
        <v>43272</v>
      </c>
      <c r="I65" s="69"/>
      <c r="J65" s="69"/>
      <c r="K65" s="74" t="str">
        <f>IF(AND(NOT(I65=""),NOT(J65=""),NOT(H65="")),J65/I65,"")</f>
        <v/>
      </c>
      <c r="L65" s="107"/>
      <c r="M65" s="81" t="str">
        <f>IF(AND(NOT(OR(G65="",G65="Ø")),H65=""),"In Progress",IF(AND(NOT(OR(H65="Ø",H65="")),NOT(OR(G65="Ø",G65=""))),"Completed",IF(AND(NOT(A64=""),NOT(OR(D65="",D65="???")),G65=""),"Waiting",IF(D65="???","Waiting",""))))</f>
        <v>Completed</v>
      </c>
      <c r="N65" s="107"/>
      <c r="O65" s="107"/>
      <c r="P65" s="4"/>
      <c r="Q65" s="111"/>
      <c r="R65" s="107"/>
    </row>
    <row r="66" spans="1:18">
      <c r="A66" s="112" t="s">
        <v>4141</v>
      </c>
      <c r="B66" s="109" t="s">
        <v>4142</v>
      </c>
      <c r="C66" s="107"/>
      <c r="D66" s="81" t="s">
        <v>23</v>
      </c>
      <c r="E66" s="81"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Merge")),A66&amp;"_SA_MW",IF(AND(D66="Julia",OR(E66="Manual",E66="Assisted Manual")),A66&amp;"_JS",IF(AND(D66="Julia",OR(E66="De-Novo Merge",E66="Assisted Merge")),A66&amp;"_SA_JS",""))))))))))))))))))</f>
        <v>2018-04-13_R-013_CA</v>
      </c>
      <c r="G66" s="85">
        <v>43229</v>
      </c>
      <c r="H66" s="85" t="s">
        <v>51</v>
      </c>
      <c r="I66" s="69"/>
      <c r="J66" s="69"/>
      <c r="K66" s="74" t="str">
        <f>IF(AND(NOT(I66=""),NOT(J66=""),NOT(H66="")),J66/I66,"")</f>
        <v/>
      </c>
      <c r="L66" s="106" t="str">
        <f>IF(AND(NOT(OR(H66="",H66="Ø")),NOT(OR(H67="",H67="Ø"))),"Needs to be Split","")</f>
        <v/>
      </c>
      <c r="M66" s="81" t="s">
        <v>2</v>
      </c>
      <c r="N66" s="107" t="s">
        <v>2</v>
      </c>
      <c r="O66" s="107" t="str">
        <f>IF(OR(N66="Untraceable",N66="Incomplete"),"Ignore",IF(N66="Completed","Waiting",IF(OR(N66="Waiting",N66="In Progress",N66="Review",N66="Other"),"HOLD","")))</f>
        <v>Ignore</v>
      </c>
      <c r="P66" s="4"/>
      <c r="Q66" s="111" t="str">
        <f>IF(OR(N66="Untraceable",N66="Incomplete"),"No",IF(N66="Completed","In Progress",""))</f>
        <v>No</v>
      </c>
      <c r="R66" s="107"/>
    </row>
    <row r="67" spans="1:18">
      <c r="A67" s="107"/>
      <c r="B67" s="107"/>
      <c r="C67" s="107"/>
      <c r="D67" s="81"/>
      <c r="E67" s="81"/>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Merge")),A66&amp;"_SA_MW",IF(AND(D67="Julia",OR(E67="Manual",E67="Assisted Manual")),A66&amp;"_JS",IF(AND(D67="Julia",OR(E67="De-Novo Merge",E67="Assisted Merge")),A66&amp;"_SA_JS",""))))))))))))))))))</f>
        <v/>
      </c>
      <c r="G67" s="85"/>
      <c r="H67" s="85"/>
      <c r="I67" s="69"/>
      <c r="J67" s="69"/>
      <c r="K67" s="74" t="str">
        <f>IF(AND(NOT(I67=""),NOT(J67=""),NOT(H67="")),J67/I67,"")</f>
        <v/>
      </c>
      <c r="L67" s="107"/>
      <c r="M67" s="81" t="str">
        <f>IF(AND(NOT(OR(G67="",G67="Ø")),H67=""),"In Progress",IF(AND(NOT(OR(H67="Ø",H67="")),NOT(OR(G67="Ø",G67=""))),"Completed",IF(AND(NOT(A66=""),NOT(OR(D67="",D67="???")),G67=""),"Waiting",IF(D67="???","Waiting",""))))</f>
        <v/>
      </c>
      <c r="N67" s="107"/>
      <c r="O67" s="107"/>
      <c r="P67" s="4"/>
      <c r="Q67" s="111"/>
      <c r="R67" s="107"/>
    </row>
    <row r="68" spans="1:18">
      <c r="A68" s="112" t="s">
        <v>4143</v>
      </c>
      <c r="B68" s="109" t="s">
        <v>4144</v>
      </c>
      <c r="C68" s="107"/>
      <c r="D68" s="81" t="s">
        <v>32</v>
      </c>
      <c r="E68" s="81"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Merge")),A68&amp;"_SA_MW",IF(AND(D68="Julia",OR(E68="Manual",E68="Assisted Manual")),A68&amp;"_JS",IF(AND(D68="Julia",OR(E68="De-Novo Merge",E68="Assisted Merge")),A68&amp;"_SA_JS",""))))))))))))))))))</f>
        <v>2018-04-13_G-021_AZ</v>
      </c>
      <c r="G68" s="85">
        <v>43230</v>
      </c>
      <c r="H68" s="85">
        <v>43231</v>
      </c>
      <c r="I68" s="69"/>
      <c r="J68" s="69"/>
      <c r="K68" s="74" t="str">
        <f>IF(AND(NOT(I68=""),NOT(J68=""),NOT(H68="")),J68/I68,"")</f>
        <v/>
      </c>
      <c r="L68" s="106">
        <v>43264</v>
      </c>
      <c r="M68" s="81" t="str">
        <f>IF(AND(NOT(OR(G68="",G68="Ø")),H68=""),"In Progress",IF(AND(NOT(OR(H68="Ø",H68="")),NOT(OR(G68="Ø",G68=""))),"Completed",IF(AND(NOT(A68=""),NOT(OR(D68="",D68="???")),G68=""),"Waiting",IF(D68="???","Waiting",""))))</f>
        <v>Completed</v>
      </c>
      <c r="N68" s="107"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07" t="s">
        <v>0</v>
      </c>
      <c r="P68" s="4"/>
      <c r="Q68" s="111" t="s">
        <v>25</v>
      </c>
      <c r="R68" s="107" t="s">
        <v>4145</v>
      </c>
    </row>
    <row r="69" spans="1:18">
      <c r="A69" s="107"/>
      <c r="B69" s="107"/>
      <c r="C69" s="107"/>
      <c r="D69" s="81" t="s">
        <v>187</v>
      </c>
      <c r="E69" s="81" t="s">
        <v>1731</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Merge")),A68&amp;"_SA_MW",IF(AND(D69="Julia",OR(E69="Manual",E69="Assisted Manual")),A68&amp;"_JS",IF(AND(D69="Julia",OR(E69="De-Novo Merge",E69="Assisted Merge")),A68&amp;"_SA_JS",""))))))))))))))))))</f>
        <v>2018-04-13_G-021_MW</v>
      </c>
      <c r="G69" s="85">
        <v>43235</v>
      </c>
      <c r="H69" s="85">
        <v>43237</v>
      </c>
      <c r="I69" s="69"/>
      <c r="J69" s="69"/>
      <c r="K69" s="74" t="str">
        <f>IF(AND(NOT(I69=""),NOT(J69=""),NOT(H69="")),J69/I69,"")</f>
        <v/>
      </c>
      <c r="L69" s="107"/>
      <c r="M69" s="81" t="s">
        <v>0</v>
      </c>
      <c r="N69" s="107"/>
      <c r="O69" s="107"/>
      <c r="P69" s="4"/>
      <c r="Q69" s="111"/>
      <c r="R69" s="107"/>
    </row>
    <row r="70" spans="1:18">
      <c r="A70" s="112" t="s">
        <v>4146</v>
      </c>
      <c r="B70" s="109" t="s">
        <v>4147</v>
      </c>
      <c r="C70" s="107" t="s">
        <v>1001</v>
      </c>
      <c r="D70" s="81" t="s">
        <v>161</v>
      </c>
      <c r="E70" s="81"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Merge")),A70&amp;"_SA_MW",IF(AND(D70="Julia",OR(E70="Manual",E70="Assisted Manual")),A70&amp;"_JS",IF(AND(D70="Julia",OR(E70="De-Novo Merge",E70="Assisted Merge")),A70&amp;"_SA_JS",""))))))))))))))))))</f>
        <v>2018-04-13_G-022_BD</v>
      </c>
      <c r="G70" s="85">
        <v>43230</v>
      </c>
      <c r="H70" s="85">
        <v>43231</v>
      </c>
      <c r="I70" s="69">
        <v>5.5</v>
      </c>
      <c r="J70" s="69">
        <v>62</v>
      </c>
      <c r="K70" s="74">
        <f>IF(AND(NOT(I70=""),NOT(J70=""),NOT(H70="")),J70/I70,"")</f>
        <v>11.272727272727273</v>
      </c>
      <c r="L70" s="106">
        <v>43276</v>
      </c>
      <c r="M70" s="81" t="str">
        <f>IF(AND(NOT(OR(G70="",G70="Ø")),H70=""),"In Progress",IF(AND(NOT(OR(H70="Ø",H70="")),NOT(OR(G70="Ø",G70=""))),"Completed",IF(AND(NOT(A70=""),NOT(OR(D70="",D70="???")),G70=""),"Waiting",IF(D70="???","Waiting",""))))</f>
        <v>Completed</v>
      </c>
      <c r="N70" s="107"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07" t="s">
        <v>0</v>
      </c>
      <c r="P70" s="4"/>
      <c r="Q70" s="111" t="s">
        <v>25</v>
      </c>
      <c r="R70" s="107" t="s">
        <v>4148</v>
      </c>
    </row>
    <row r="71" spans="1:18">
      <c r="A71" s="107"/>
      <c r="B71" s="107"/>
      <c r="C71" s="107"/>
      <c r="D71" s="81" t="s">
        <v>113</v>
      </c>
      <c r="E71" s="81" t="s">
        <v>1731</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Merge")),A70&amp;"_SA_MW",IF(AND(D71="Julia",OR(E71="Manual",E71="Assisted Manual")),A70&amp;"_JS",IF(AND(D71="Julia",OR(E71="De-Novo Merge",E71="Assisted Merge")),A70&amp;"_SA_JS",""))))))))))))))))))</f>
        <v>2018-04-13_G-022_DR</v>
      </c>
      <c r="G71" s="85">
        <v>43244</v>
      </c>
      <c r="H71" s="85">
        <v>43245</v>
      </c>
      <c r="I71" s="69">
        <v>4</v>
      </c>
      <c r="J71" s="69">
        <v>63.231999999999999</v>
      </c>
      <c r="K71" s="74">
        <f>IF(AND(NOT(I71=""),NOT(J71=""),NOT(H71="")),J71/I71,"")</f>
        <v>15.808</v>
      </c>
      <c r="L71" s="107"/>
      <c r="M71" s="81" t="str">
        <f>IF(AND(NOT(OR(G71="",G71="Ø")),H71=""),"In Progress",IF(AND(NOT(OR(H71="Ø",H71="")),NOT(OR(G71="Ø",G71=""))),"Completed",IF(AND(NOT(A70=""),NOT(OR(D71="",D71="???")),G71=""),"Waiting",IF(D71="???","Waiting",""))))</f>
        <v>Completed</v>
      </c>
      <c r="N71" s="107"/>
      <c r="O71" s="107"/>
      <c r="P71" s="4"/>
      <c r="Q71" s="111"/>
      <c r="R71" s="107"/>
    </row>
    <row r="72" spans="1:18">
      <c r="A72" s="112" t="s">
        <v>4149</v>
      </c>
      <c r="B72" s="109" t="s">
        <v>4150</v>
      </c>
      <c r="C72" s="107"/>
      <c r="D72" s="81" t="s">
        <v>32</v>
      </c>
      <c r="E72" s="81"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Merge")),A72&amp;"_SA_MW",IF(AND(D72="Julia",OR(E72="Manual",E72="Assisted Manual")),A72&amp;"_JS",IF(AND(D72="Julia",OR(E72="De-Novo Merge",E72="Assisted Merge")),A72&amp;"_SA_JS",""))))))))))))))))))</f>
        <v>2018-04-13_G-023_AZ</v>
      </c>
      <c r="G72" s="85">
        <v>43231</v>
      </c>
      <c r="H72" s="85">
        <v>43231</v>
      </c>
      <c r="I72" s="69"/>
      <c r="J72" s="69"/>
      <c r="K72" s="74" t="str">
        <f>IF(AND(NOT(I72=""),NOT(J72=""),NOT(H72="")),J72/I72,"")</f>
        <v/>
      </c>
      <c r="L72" s="106">
        <v>43264</v>
      </c>
      <c r="M72" s="81" t="str">
        <f>IF(AND(NOT(OR(G72="",G72="Ø")),H72=""),"In Progress",IF(AND(NOT(OR(H72="Ø",H72="")),NOT(OR(G72="Ø",G72=""))),"Completed",IF(AND(NOT(A72=""),NOT(OR(D72="",D72="???")),G72=""),"Waiting",IF(D72="???","Waiting",""))))</f>
        <v>Completed</v>
      </c>
      <c r="N72" s="107"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07" t="s">
        <v>0</v>
      </c>
      <c r="P72" s="4"/>
      <c r="Q72" s="111" t="s">
        <v>25</v>
      </c>
      <c r="R72" s="107" t="s">
        <v>4151</v>
      </c>
    </row>
    <row r="73" spans="1:18">
      <c r="A73" s="107"/>
      <c r="B73" s="107"/>
      <c r="C73" s="107"/>
      <c r="D73" s="81" t="s">
        <v>187</v>
      </c>
      <c r="E73" s="81" t="s">
        <v>1731</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Merge")),A72&amp;"_SA_MW",IF(AND(D73="Julia",OR(E73="Manual",E73="Assisted Manual")),A72&amp;"_JS",IF(AND(D73="Julia",OR(E73="De-Novo Merge",E73="Assisted Merge")),A72&amp;"_SA_JS",""))))))))))))))))))</f>
        <v>2018-04-13_G-023_MW</v>
      </c>
      <c r="G73" s="85">
        <v>43241</v>
      </c>
      <c r="H73" s="85">
        <v>43242</v>
      </c>
      <c r="I73" s="69"/>
      <c r="J73" s="69"/>
      <c r="K73" s="74" t="str">
        <f>IF(AND(NOT(I73=""),NOT(J73=""),NOT(H73="")),J73/I73,"")</f>
        <v/>
      </c>
      <c r="L73" s="107"/>
      <c r="M73" s="81" t="str">
        <f>IF(AND(NOT(OR(G73="",G73="Ø")),H73=""),"In Progress",IF(AND(NOT(OR(H73="Ø",H73="")),NOT(OR(G73="Ø",G73=""))),"Completed",IF(AND(NOT(A72=""),NOT(OR(D73="",D73="???")),G73=""),"Waiting",IF(D73="???","Waiting",""))))</f>
        <v>Completed</v>
      </c>
      <c r="N73" s="107"/>
      <c r="O73" s="107"/>
      <c r="P73" s="4"/>
      <c r="Q73" s="111"/>
      <c r="R73" s="107"/>
    </row>
    <row r="74" spans="1:18">
      <c r="A74" s="112" t="s">
        <v>4152</v>
      </c>
      <c r="B74" s="109" t="s">
        <v>4153</v>
      </c>
      <c r="C74" s="107"/>
      <c r="D74" s="81" t="s">
        <v>32</v>
      </c>
      <c r="E74" s="81"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Merge")),A74&amp;"_SA_MW",IF(AND(D74="Julia",OR(E74="Manual",E74="Assisted Manual")),A74&amp;"_JS",IF(AND(D74="Julia",OR(E74="De-Novo Merge",E74="Assisted Merge")),A74&amp;"_SA_JS",""))))))))))))))))))</f>
        <v>2018-04-13_G-024_AZ</v>
      </c>
      <c r="G74" s="85">
        <v>43231</v>
      </c>
      <c r="H74" s="85">
        <v>43235</v>
      </c>
      <c r="I74" s="69"/>
      <c r="J74" s="69"/>
      <c r="K74" s="74" t="str">
        <f>IF(AND(NOT(I74=""),NOT(J74=""),NOT(H74="")),J74/I74,"")</f>
        <v/>
      </c>
      <c r="L74" s="106">
        <v>43264</v>
      </c>
      <c r="M74" s="81" t="str">
        <f>IF(AND(NOT(OR(G74="",G74="Ø")),H74=""),"In Progress",IF(AND(NOT(OR(H74="Ø",H74="")),NOT(OR(G74="Ø",G74=""))),"Completed",IF(AND(NOT(A74=""),NOT(OR(D74="",D74="???")),G74=""),"Waiting",IF(D74="???","Waiting",""))))</f>
        <v>Completed</v>
      </c>
      <c r="N74" s="107"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07" t="s">
        <v>0</v>
      </c>
      <c r="P74" s="4"/>
      <c r="Q74" s="111" t="s">
        <v>25</v>
      </c>
      <c r="R74" s="107" t="s">
        <v>4154</v>
      </c>
    </row>
    <row r="75" spans="1:18">
      <c r="A75" s="107"/>
      <c r="B75" s="107"/>
      <c r="C75" s="107"/>
      <c r="D75" s="81" t="s">
        <v>187</v>
      </c>
      <c r="E75" s="81" t="s">
        <v>24</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Merge")),A74&amp;"_SA_MW",IF(AND(D75="Julia",OR(E75="Manual",E75="Assisted Manual")),A74&amp;"_JS",IF(AND(D75="Julia",OR(E75="De-Novo Merge",E75="Assisted Merge")),A74&amp;"_SA_JS",""))))))))))))))))))</f>
        <v>2018-04-13_G-024_MW</v>
      </c>
      <c r="G75" s="85">
        <v>43237</v>
      </c>
      <c r="H75" s="85">
        <v>43241</v>
      </c>
      <c r="I75" s="69"/>
      <c r="J75" s="69"/>
      <c r="K75" s="74" t="str">
        <f>IF(AND(NOT(I75=""),NOT(J75=""),NOT(H75="")),J75/I75,"")</f>
        <v/>
      </c>
      <c r="L75" s="107"/>
      <c r="M75" s="81" t="str">
        <f>IF(AND(NOT(OR(G75="",G75="Ø")),H75=""),"In Progress",IF(AND(NOT(OR(H75="Ø",H75="")),NOT(OR(G75="Ø",G75=""))),"Completed",IF(AND(NOT(A74=""),NOT(OR(D75="",D75="???")),G75=""),"Waiting",IF(D75="???","Waiting",""))))</f>
        <v>Completed</v>
      </c>
      <c r="N75" s="107"/>
      <c r="O75" s="107"/>
      <c r="P75" s="4"/>
      <c r="Q75" s="111"/>
      <c r="R75" s="107"/>
    </row>
    <row r="76" spans="1:18">
      <c r="A76" s="112" t="s">
        <v>4155</v>
      </c>
      <c r="B76" s="109" t="s">
        <v>4156</v>
      </c>
      <c r="C76" s="107" t="s">
        <v>1167</v>
      </c>
      <c r="D76" s="81" t="s">
        <v>161</v>
      </c>
      <c r="E76" s="81"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Merge")),A76&amp;"_SA_MW",IF(AND(D76="Julia",OR(E76="Manual",E76="Assisted Manual")),A76&amp;"_JS",IF(AND(D76="Julia",OR(E76="De-Novo Merge",E76="Assisted Merge")),A76&amp;"_SA_JS",""))))))))))))))))))</f>
        <v>2018-04-13_R-014_BD</v>
      </c>
      <c r="G76" s="85">
        <v>43269</v>
      </c>
      <c r="H76" s="85">
        <v>43270</v>
      </c>
      <c r="I76" s="69">
        <v>3.75</v>
      </c>
      <c r="J76" s="69">
        <v>64</v>
      </c>
      <c r="K76" s="74">
        <f>IF(AND(NOT(I76=""),NOT(J76=""),NOT(H76="")),J76/I76,"")</f>
        <v>17.066666666666666</v>
      </c>
      <c r="L76" s="106">
        <v>43279</v>
      </c>
      <c r="M76" s="81" t="str">
        <f>IF(AND(NOT(OR(G76="",G76="Ø")),H76=""),"In Progress",IF(AND(NOT(OR(H76="Ø",H76="")),NOT(OR(G76="Ø",G76=""))),"Completed",IF(AND(NOT(A76=""),NOT(OR(D76="",D76="???")),G76=""),"Waiting",IF(D76="???","Waiting",""))))</f>
        <v>Completed</v>
      </c>
      <c r="N76" s="107"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07" t="s">
        <v>0</v>
      </c>
      <c r="P76" s="4"/>
      <c r="Q76" s="111" t="s">
        <v>25</v>
      </c>
      <c r="R76" s="107" t="s">
        <v>4157</v>
      </c>
    </row>
    <row r="77" spans="1:18">
      <c r="A77" s="107"/>
      <c r="B77" s="107"/>
      <c r="C77" s="107"/>
      <c r="D77" s="81" t="s">
        <v>113</v>
      </c>
      <c r="E77" s="81" t="s">
        <v>1731</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Merge")),A76&amp;"_SA_MW",IF(AND(D77="Julia",OR(E77="Manual",E77="Assisted Manual")),A76&amp;"_JS",IF(AND(D77="Julia",OR(E77="De-Novo Merge",E77="Assisted Merge")),A76&amp;"_SA_JS",""))))))))))))))))))</f>
        <v>2018-04-13_R-014_DR</v>
      </c>
      <c r="G77" s="85">
        <v>43272</v>
      </c>
      <c r="H77" s="85">
        <v>43273</v>
      </c>
      <c r="I77" s="69">
        <v>6</v>
      </c>
      <c r="J77" s="69">
        <v>69.762</v>
      </c>
      <c r="K77" s="74">
        <f>IF(AND(NOT(I77=""),NOT(J77=""),NOT(H77="")),J77/I77,"")</f>
        <v>11.627000000000001</v>
      </c>
      <c r="L77" s="107"/>
      <c r="M77" s="81" t="str">
        <f>IF(AND(NOT(OR(G77="",G77="Ø")),H77=""),"In Progress",IF(AND(NOT(OR(H77="Ø",H77="")),NOT(OR(G77="Ø",G77=""))),"Completed",IF(AND(NOT(A76=""),NOT(OR(D77="",D77="???")),G77=""),"Waiting",IF(D77="???","Waiting",""))))</f>
        <v>Completed</v>
      </c>
      <c r="N77" s="107"/>
      <c r="O77" s="107"/>
      <c r="P77" s="4"/>
      <c r="Q77" s="111"/>
      <c r="R77" s="107"/>
    </row>
    <row r="78" spans="1:18">
      <c r="A78" s="112" t="s">
        <v>4158</v>
      </c>
      <c r="B78" s="109" t="s">
        <v>4159</v>
      </c>
      <c r="C78" s="107" t="s">
        <v>1167</v>
      </c>
      <c r="D78" s="81" t="s">
        <v>23</v>
      </c>
      <c r="E78" s="81"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Merge")),A78&amp;"_SA_MW",IF(AND(D78="Julia",OR(E78="Manual",E78="Assisted Manual")),A78&amp;"_JS",IF(AND(D78="Julia",OR(E78="De-Novo Merge",E78="Assisted Merge")),A78&amp;"_SA_JS",""))))))))))))))))))</f>
        <v>2018-04-13_R-015_CA</v>
      </c>
      <c r="G78" s="85">
        <v>43229</v>
      </c>
      <c r="H78" s="85">
        <v>43230</v>
      </c>
      <c r="I78" s="69"/>
      <c r="J78" s="69"/>
      <c r="K78" s="74" t="str">
        <f>IF(AND(NOT(I78=""),NOT(J78=""),NOT(H78="")),J78/I78,"")</f>
        <v/>
      </c>
      <c r="L78" s="106">
        <v>43256</v>
      </c>
      <c r="M78" s="81" t="str">
        <f>IF(AND(NOT(OR(G78="",G78="Ø")),H78=""),"In Progress",IF(AND(NOT(OR(H78="Ø",H78="")),NOT(OR(G78="Ø",G78=""))),"Completed",IF(AND(NOT(A78=""),NOT(OR(D78="",D78="???")),G78=""),"Waiting",IF(D78="???","Waiting",""))))</f>
        <v>Completed</v>
      </c>
      <c r="N78" s="107"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07" t="s">
        <v>0</v>
      </c>
      <c r="P78" s="4"/>
      <c r="Q78" s="111" t="s">
        <v>25</v>
      </c>
      <c r="R78" s="107" t="s">
        <v>4160</v>
      </c>
    </row>
    <row r="79" spans="1:18">
      <c r="A79" s="107"/>
      <c r="B79" s="107"/>
      <c r="C79" s="107"/>
      <c r="D79" s="81" t="s">
        <v>32</v>
      </c>
      <c r="E79" s="81" t="s">
        <v>1731</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Merge")),A78&amp;"_SA_MW",IF(AND(D79="Julia",OR(E79="Manual",E79="Assisted Manual")),A78&amp;"_JS",IF(AND(D79="Julia",OR(E79="De-Novo Merge",E79="Assisted Merge")),A78&amp;"_SA_JS",""))))))))))))))))))</f>
        <v>2018-04-13_R-015_AZ</v>
      </c>
      <c r="G79" s="85">
        <v>43244</v>
      </c>
      <c r="H79" s="85">
        <v>43245</v>
      </c>
      <c r="I79" s="69"/>
      <c r="J79" s="69"/>
      <c r="K79" s="74" t="str">
        <f>IF(AND(NOT(I79=""),NOT(J79=""),NOT(H79="")),J79/I79,"")</f>
        <v/>
      </c>
      <c r="L79" s="107"/>
      <c r="M79" s="81" t="str">
        <f>IF(AND(NOT(OR(G79="",G79="Ø")),H79=""),"In Progress",IF(AND(NOT(OR(H79="Ø",H79="")),NOT(OR(G79="Ø",G79=""))),"Completed",IF(AND(NOT(A78=""),NOT(OR(D79="",D79="???")),G79=""),"Waiting",IF(D79="???","Waiting",""))))</f>
        <v>Completed</v>
      </c>
      <c r="N79" s="107"/>
      <c r="O79" s="107"/>
      <c r="P79" s="4"/>
      <c r="Q79" s="111"/>
      <c r="R79" s="107"/>
    </row>
    <row r="80" spans="1:18">
      <c r="A80" s="112" t="s">
        <v>4161</v>
      </c>
      <c r="B80" s="109" t="s">
        <v>4162</v>
      </c>
      <c r="C80" s="107" t="s">
        <v>1167</v>
      </c>
      <c r="D80" s="81" t="s">
        <v>23</v>
      </c>
      <c r="E80" s="81"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Merge")),A80&amp;"_SA_MW",IF(AND(D80="Julia",OR(E80="Manual",E80="Assisted Manual")),A80&amp;"_JS",IF(AND(D80="Julia",OR(E80="De-Novo Merge",E80="Assisted Merge")),A80&amp;"_SA_JS",""))))))))))))))))))</f>
        <v>2018-04-13_R-016_CA</v>
      </c>
      <c r="G80" s="85">
        <v>43230</v>
      </c>
      <c r="H80" s="85">
        <v>43230</v>
      </c>
      <c r="I80" s="69"/>
      <c r="J80" s="69"/>
      <c r="K80" s="74" t="str">
        <f>IF(AND(NOT(I80=""),NOT(J80=""),NOT(H80="")),J80/I80,"")</f>
        <v/>
      </c>
      <c r="L80" s="106">
        <v>43277</v>
      </c>
      <c r="M80" s="81" t="str">
        <f>IF(AND(NOT(OR(G80="",G80="Ø")),H80=""),"In Progress",IF(AND(NOT(OR(H80="Ø",H80="")),NOT(OR(G80="Ø",G80=""))),"Completed",IF(AND(NOT(A80=""),NOT(OR(D80="",D80="???")),G80=""),"Waiting",IF(D80="???","Waiting",""))))</f>
        <v>Completed</v>
      </c>
      <c r="N80" s="107"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07" t="s">
        <v>0</v>
      </c>
      <c r="P80" s="4"/>
      <c r="Q80" s="111" t="s">
        <v>25</v>
      </c>
      <c r="R80" s="107" t="s">
        <v>4163</v>
      </c>
    </row>
    <row r="81" spans="1:18">
      <c r="A81" s="107"/>
      <c r="B81" s="107"/>
      <c r="C81" s="107"/>
      <c r="D81" s="81" t="s">
        <v>161</v>
      </c>
      <c r="E81" s="81" t="s">
        <v>1731</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Merge")),A80&amp;"_SA_MW",IF(AND(D81="Julia",OR(E81="Manual",E81="Assisted Manual")),A80&amp;"_JS",IF(AND(D81="Julia",OR(E81="De-Novo Merge",E81="Assisted Merge")),A80&amp;"_SA_JS",""))))))))))))))))))</f>
        <v>2018-04-13_R-016_BD</v>
      </c>
      <c r="G81" s="85">
        <v>43266</v>
      </c>
      <c r="H81" s="85">
        <v>43269</v>
      </c>
      <c r="I81" s="69">
        <v>2.75</v>
      </c>
      <c r="J81" s="69">
        <v>52</v>
      </c>
      <c r="K81" s="74">
        <f>IF(AND(NOT(I81=""),NOT(J81=""),NOT(H81="")),J81/I81,"")</f>
        <v>18.90909090909091</v>
      </c>
      <c r="L81" s="107"/>
      <c r="M81" s="81" t="str">
        <f>IF(AND(NOT(OR(G81="",G81="Ø")),H81=""),"In Progress",IF(AND(NOT(OR(H81="Ø",H81="")),NOT(OR(G81="Ø",G81=""))),"Completed",IF(AND(NOT(A80=""),NOT(OR(D81="",D81="???")),G81=""),"Waiting",IF(D81="???","Waiting",""))))</f>
        <v>Completed</v>
      </c>
      <c r="N81" s="107"/>
      <c r="O81" s="107"/>
      <c r="P81" s="4"/>
      <c r="Q81" s="111"/>
      <c r="R81" s="107"/>
    </row>
    <row r="82" spans="1:18">
      <c r="A82" s="112" t="s">
        <v>4164</v>
      </c>
      <c r="B82" s="109" t="s">
        <v>4165</v>
      </c>
      <c r="C82" s="107" t="s">
        <v>1167</v>
      </c>
      <c r="D82" s="81" t="s">
        <v>23</v>
      </c>
      <c r="E82" s="81"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Merge")),A82&amp;"_SA_MW",IF(AND(D82="Julia",OR(E82="Manual",E82="Assisted Manual")),A82&amp;"_JS",IF(AND(D82="Julia",OR(E82="De-Novo Merge",E82="Assisted Merge")),A82&amp;"_SA_JS",""))))))))))))))))))</f>
        <v>2018-04-13_R-017_CA</v>
      </c>
      <c r="G82" s="85">
        <v>43230</v>
      </c>
      <c r="H82" s="85">
        <v>43235</v>
      </c>
      <c r="I82" s="69"/>
      <c r="J82" s="69"/>
      <c r="K82" s="74" t="str">
        <f>IF(AND(NOT(I82=""),NOT(J82=""),NOT(H82="")),J82/I82,"")</f>
        <v/>
      </c>
      <c r="L82" s="106">
        <v>43278</v>
      </c>
      <c r="M82" s="81" t="str">
        <f>IF(AND(NOT(OR(G82="",G82="Ø")),H82=""),"In Progress",IF(AND(NOT(OR(H82="Ø",H82="")),NOT(OR(G82="Ø",G82=""))),"Completed",IF(AND(NOT(A82=""),NOT(OR(D82="",D82="???")),G82=""),"Waiting",IF(D82="???","Waiting",""))))</f>
        <v>Completed</v>
      </c>
      <c r="N82" s="107"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07" t="s">
        <v>0</v>
      </c>
      <c r="P82" s="4"/>
      <c r="Q82" s="111" t="s">
        <v>25</v>
      </c>
      <c r="R82" s="107" t="s">
        <v>4166</v>
      </c>
    </row>
    <row r="83" spans="1:18">
      <c r="A83" s="107"/>
      <c r="B83" s="107"/>
      <c r="C83" s="107"/>
      <c r="D83" s="81" t="s">
        <v>113</v>
      </c>
      <c r="E83" s="81" t="s">
        <v>1731</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Merge")),A82&amp;"_SA_MW",IF(AND(D83="Julia",OR(E83="Manual",E83="Assisted Manual")),A82&amp;"_JS",IF(AND(D83="Julia",OR(E83="De-Novo Merge",E83="Assisted Merge")),A82&amp;"_SA_JS",""))))))))))))))))))</f>
        <v>2018-04-13_R-017_DR</v>
      </c>
      <c r="G83" s="85">
        <v>43269</v>
      </c>
      <c r="H83" s="85">
        <v>43270</v>
      </c>
      <c r="I83" s="69">
        <v>3.5</v>
      </c>
      <c r="J83" s="69">
        <v>63.662999999999997</v>
      </c>
      <c r="K83" s="74">
        <f>IF(AND(NOT(I83=""),NOT(J83=""),NOT(H83="")),J83/I83,"")</f>
        <v>18.189428571428572</v>
      </c>
      <c r="L83" s="107"/>
      <c r="M83" s="81" t="str">
        <f>IF(AND(NOT(OR(G83="",G83="Ø")),H83=""),"In Progress",IF(AND(NOT(OR(H83="Ø",H83="")),NOT(OR(G83="Ø",G83=""))),"Completed",IF(AND(NOT(A82=""),NOT(OR(D83="",D83="???")),G83=""),"Waiting",IF(D83="???","Waiting",""))))</f>
        <v>Completed</v>
      </c>
      <c r="N83" s="107"/>
      <c r="O83" s="107"/>
      <c r="P83" s="4"/>
      <c r="Q83" s="111"/>
      <c r="R83" s="107"/>
    </row>
    <row r="84" spans="1:18">
      <c r="A84" s="112" t="s">
        <v>4167</v>
      </c>
      <c r="B84" s="109" t="s">
        <v>4168</v>
      </c>
      <c r="C84" s="107" t="s">
        <v>1167</v>
      </c>
      <c r="D84" s="81" t="s">
        <v>23</v>
      </c>
      <c r="E84" s="81"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Merge")),A84&amp;"_SA_MW",IF(AND(D84="Julia",OR(E84="Manual",E84="Assisted Manual")),A84&amp;"_JS",IF(AND(D84="Julia",OR(E84="De-Novo Merge",E84="Assisted Merge")),A84&amp;"_SA_JS",""))))))))))))))))))</f>
        <v>2018-04-13_R-018_CA</v>
      </c>
      <c r="G84" s="85">
        <v>43234</v>
      </c>
      <c r="H84" s="85">
        <v>43236</v>
      </c>
      <c r="I84" s="69"/>
      <c r="J84" s="69"/>
      <c r="K84" s="74" t="str">
        <f>IF(AND(NOT(I84=""),NOT(J84=""),NOT(H84="")),J84/I84,"")</f>
        <v/>
      </c>
      <c r="L84" s="106">
        <v>43278</v>
      </c>
      <c r="M84" s="81" t="str">
        <f>IF(AND(NOT(OR(G84="",G84="Ø")),H84=""),"In Progress",IF(AND(NOT(OR(H84="Ø",H84="")),NOT(OR(G84="Ø",G84=""))),"Completed",IF(AND(NOT(A84=""),NOT(OR(D84="",D84="???")),G84=""),"Waiting",IF(D84="???","Waiting",""))))</f>
        <v>Completed</v>
      </c>
      <c r="N84" s="107"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07" t="s">
        <v>0</v>
      </c>
      <c r="P84" s="4"/>
      <c r="Q84" s="111" t="s">
        <v>25</v>
      </c>
      <c r="R84" s="107" t="s">
        <v>4169</v>
      </c>
    </row>
    <row r="85" spans="1:18">
      <c r="A85" s="107"/>
      <c r="B85" s="107"/>
      <c r="C85" s="107"/>
      <c r="D85" s="81" t="s">
        <v>113</v>
      </c>
      <c r="E85" s="81" t="s">
        <v>1731</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Merge")),A84&amp;"_SA_MW",IF(AND(D85="Julia",OR(E85="Manual",E85="Assisted Manual")),A84&amp;"_JS",IF(AND(D85="Julia",OR(E85="De-Novo Merge",E85="Assisted Merge")),A84&amp;"_SA_JS",""))))))))))))))))))</f>
        <v>2018-04-13_R-018_DR</v>
      </c>
      <c r="G85" s="85">
        <v>43270</v>
      </c>
      <c r="H85" s="85">
        <v>43271</v>
      </c>
      <c r="I85" s="69">
        <v>4.75</v>
      </c>
      <c r="J85" s="69">
        <v>67.010000000000005</v>
      </c>
      <c r="K85" s="74">
        <f>IF(AND(NOT(I85=""),NOT(J85=""),NOT(H85="")),J85/I85,"")</f>
        <v>14.107368421052632</v>
      </c>
      <c r="L85" s="107"/>
      <c r="M85" s="81" t="str">
        <f>IF(AND(NOT(OR(G85="",G85="Ø")),H85=""),"In Progress",IF(AND(NOT(OR(H85="Ø",H85="")),NOT(OR(G85="Ø",G85=""))),"Completed",IF(AND(NOT(A84=""),NOT(OR(D85="",D85="???")),G85=""),"Waiting",IF(D85="???","Waiting",""))))</f>
        <v>Completed</v>
      </c>
      <c r="N85" s="107"/>
      <c r="O85" s="107"/>
      <c r="P85" s="4"/>
      <c r="Q85" s="111"/>
      <c r="R85" s="107"/>
    </row>
    <row r="86" spans="1:18">
      <c r="A86" s="112" t="s">
        <v>4170</v>
      </c>
      <c r="B86" s="109" t="s">
        <v>4171</v>
      </c>
      <c r="C86" s="107" t="s">
        <v>1001</v>
      </c>
      <c r="D86" s="81" t="s">
        <v>161</v>
      </c>
      <c r="E86" s="81"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Merge")),A86&amp;"_SA_MW",IF(AND(D86="Julia",OR(E86="Manual",E86="Assisted Manual")),A86&amp;"_JS",IF(AND(D86="Julia",OR(E86="De-Novo Merge",E86="Assisted Merge")),A86&amp;"_SA_JS",""))))))))))))))))))</f>
        <v>2018-04-13_G-025_BD</v>
      </c>
      <c r="G86" s="85">
        <v>43231</v>
      </c>
      <c r="H86" s="85">
        <v>43236</v>
      </c>
      <c r="I86" s="69">
        <v>4.5</v>
      </c>
      <c r="J86" s="69">
        <v>46</v>
      </c>
      <c r="K86" s="74">
        <f>IF(AND(NOT(I86=""),NOT(J86=""),NOT(H86="")),J86/I86,"")</f>
        <v>10.222222222222221</v>
      </c>
      <c r="L86" s="106">
        <v>43279</v>
      </c>
      <c r="M86" s="81" t="str">
        <f>IF(AND(NOT(OR(G86="",G86="Ø")),H86=""),"In Progress",IF(AND(NOT(OR(H86="Ø",H86="")),NOT(OR(G86="Ø",G86=""))),"Completed",IF(AND(NOT(A86=""),NOT(OR(D86="",D86="???")),G86=""),"Waiting",IF(D86="???","Waiting",""))))</f>
        <v>Completed</v>
      </c>
      <c r="N86" s="107"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07" t="s">
        <v>0</v>
      </c>
      <c r="P86" s="4" t="s">
        <v>4172</v>
      </c>
      <c r="Q86" s="111" t="s">
        <v>25</v>
      </c>
      <c r="R86" s="107" t="s">
        <v>4173</v>
      </c>
    </row>
    <row r="87" spans="1:18">
      <c r="A87" s="107"/>
      <c r="B87" s="107"/>
      <c r="C87" s="107"/>
      <c r="D87" s="81" t="s">
        <v>4061</v>
      </c>
      <c r="E87" s="81" t="s">
        <v>1731</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Merge")),A86&amp;"_SA_MW",IF(AND(D87="Julia",OR(E87="Manual",E87="Assisted Manual")),A86&amp;"_JS",IF(AND(D87="Julia",OR(E87="De-Novo Merge",E87="Assisted Merge")),A86&amp;"_SA_JS",""))))))))))))))))))</f>
        <v>2018-04-13_G-025_JS</v>
      </c>
      <c r="G87" s="85">
        <v>43252</v>
      </c>
      <c r="H87" s="85">
        <v>43252</v>
      </c>
      <c r="I87" s="69"/>
      <c r="J87" s="69"/>
      <c r="K87" s="74" t="str">
        <f>IF(AND(NOT(I87=""),NOT(J87=""),NOT(H87="")),J87/I87,"")</f>
        <v/>
      </c>
      <c r="L87" s="107"/>
      <c r="M87" s="81" t="str">
        <f>IF(AND(NOT(OR(G87="",G87="Ø")),H87=""),"In Progress",IF(AND(NOT(OR(H87="Ø",H87="")),NOT(OR(G87="Ø",G87=""))),"Completed",IF(AND(NOT(A86=""),NOT(OR(D87="",D87="???")),G87=""),"Waiting",IF(D87="???","Waiting",""))))</f>
        <v>Completed</v>
      </c>
      <c r="N87" s="107"/>
      <c r="O87" s="107"/>
      <c r="P87" s="4"/>
      <c r="Q87" s="111"/>
      <c r="R87" s="107"/>
    </row>
    <row r="88" spans="1:18">
      <c r="A88" s="112" t="s">
        <v>4174</v>
      </c>
      <c r="B88" s="109" t="s">
        <v>4175</v>
      </c>
      <c r="C88" s="107" t="s">
        <v>2065</v>
      </c>
      <c r="D88" s="81" t="s">
        <v>161</v>
      </c>
      <c r="E88" s="81"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Merge")),A88&amp;"_SA_MW",IF(AND(D88="Julia",OR(E88="Manual",E88="Assisted Manual")),A88&amp;"_JS",IF(AND(D88="Julia",OR(E88="De-Novo Merge",E88="Assisted Merge")),A88&amp;"_SA_JS",""))))))))))))))))))</f>
        <v>2018-04-13_G-026_BD</v>
      </c>
      <c r="G88" s="85">
        <v>43234</v>
      </c>
      <c r="H88" s="85">
        <v>43235</v>
      </c>
      <c r="I88" s="69">
        <v>5.75</v>
      </c>
      <c r="J88" s="69">
        <v>47</v>
      </c>
      <c r="K88" s="74">
        <f>IF(AND(NOT(I88=""),NOT(J88=""),NOT(H88="")),J88/I88,"")</f>
        <v>8.1739130434782616</v>
      </c>
      <c r="L88" s="106">
        <v>43264</v>
      </c>
      <c r="M88" s="81" t="str">
        <f>IF(AND(NOT(OR(G88="",G88="Ø")),H88=""),"In Progress",IF(AND(NOT(OR(H88="Ø",H88="")),NOT(OR(G88="Ø",G88=""))),"Completed",IF(AND(NOT(A88=""),NOT(OR(D88="",D88="???")),G88=""),"Waiting",IF(D88="???","Waiting",""))))</f>
        <v>Completed</v>
      </c>
      <c r="N88" s="107"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07" t="s">
        <v>0</v>
      </c>
      <c r="P88" s="4"/>
      <c r="Q88" s="111" t="s">
        <v>25</v>
      </c>
      <c r="R88" s="107" t="s">
        <v>4176</v>
      </c>
    </row>
    <row r="89" spans="1:18">
      <c r="A89" s="107"/>
      <c r="B89" s="107"/>
      <c r="C89" s="107"/>
      <c r="D89" s="81" t="s">
        <v>4061</v>
      </c>
      <c r="E89" s="81" t="s">
        <v>1731</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Merge")),A88&amp;"_SA_MW",IF(AND(D89="Julia",OR(E89="Manual",E89="Assisted Manual")),A88&amp;"_JS",IF(AND(D89="Julia",OR(E89="De-Novo Merge",E89="Assisted Merge")),A88&amp;"_SA_JS",""))))))))))))))))))</f>
        <v>2018-04-13_G-026_JS</v>
      </c>
      <c r="G89" s="85">
        <v>43243</v>
      </c>
      <c r="H89" s="85">
        <v>43244</v>
      </c>
      <c r="I89" s="69"/>
      <c r="J89" s="69"/>
      <c r="K89" s="74" t="str">
        <f>IF(AND(NOT(I89=""),NOT(J89=""),NOT(H89="")),J89/I89,"")</f>
        <v/>
      </c>
      <c r="L89" s="107"/>
      <c r="M89" s="81" t="str">
        <f>IF(AND(NOT(OR(G89="",G89="Ø")),H89=""),"In Progress",IF(AND(NOT(OR(H89="Ø",H89="")),NOT(OR(G89="Ø",G89=""))),"Completed",IF(AND(NOT(A88=""),NOT(OR(D89="",D89="???")),G89=""),"Waiting",IF(D89="???","Waiting",""))))</f>
        <v>Completed</v>
      </c>
      <c r="N89" s="107"/>
      <c r="O89" s="107"/>
      <c r="P89" s="4"/>
      <c r="Q89" s="111"/>
      <c r="R89" s="107"/>
    </row>
    <row r="90" spans="1:18">
      <c r="A90" s="112" t="s">
        <v>4177</v>
      </c>
      <c r="B90" s="109" t="s">
        <v>4178</v>
      </c>
      <c r="C90" s="107" t="s">
        <v>2065</v>
      </c>
      <c r="D90" s="81" t="s">
        <v>161</v>
      </c>
      <c r="E90" s="81"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Merge")),A90&amp;"_SA_MW",IF(AND(D90="Julia",OR(E90="Manual",E90="Assisted Manual")),A90&amp;"_JS",IF(AND(D90="Julia",OR(E90="De-Novo Merge",E90="Assisted Merge")),A90&amp;"_SA_JS",""))))))))))))))))))</f>
        <v>2018-04-13_G-027_BD</v>
      </c>
      <c r="G90" s="85">
        <v>43241</v>
      </c>
      <c r="H90" s="85">
        <v>43242</v>
      </c>
      <c r="I90" s="69">
        <v>4</v>
      </c>
      <c r="J90" s="69">
        <v>41</v>
      </c>
      <c r="K90" s="74">
        <f>IF(AND(NOT(I90=""),NOT(J90=""),NOT(H90="")),J90/I90,"")</f>
        <v>10.25</v>
      </c>
      <c r="L90" s="106">
        <v>43279</v>
      </c>
      <c r="M90" s="81" t="str">
        <f>IF(AND(NOT(OR(G90="",G90="Ø")),H90=""),"In Progress",IF(AND(NOT(OR(H90="Ø",H90="")),NOT(OR(G90="Ø",G90=""))),"Completed",IF(AND(NOT(A90=""),NOT(OR(D90="",D90="???")),G90=""),"Waiting",IF(D90="???","Waiting",""))))</f>
        <v>Completed</v>
      </c>
      <c r="N90" s="107"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07" t="s">
        <v>0</v>
      </c>
      <c r="P90" s="4"/>
      <c r="Q90" s="111" t="s">
        <v>25</v>
      </c>
      <c r="R90" s="107" t="s">
        <v>4179</v>
      </c>
    </row>
    <row r="91" spans="1:18">
      <c r="A91" s="107"/>
      <c r="B91" s="107"/>
      <c r="C91" s="107"/>
      <c r="D91" s="81" t="s">
        <v>187</v>
      </c>
      <c r="E91" s="81" t="s">
        <v>1731</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Merge")),A90&amp;"_SA_MW",IF(AND(D91="Julia",OR(E91="Manual",E91="Assisted Manual")),A90&amp;"_JS",IF(AND(D91="Julia",OR(E91="De-Novo Merge",E91="Assisted Merge")),A90&amp;"_SA_JS",""))))))))))))))))))</f>
        <v>2018-04-13_G-027_MW</v>
      </c>
      <c r="G91" s="85">
        <v>43244</v>
      </c>
      <c r="H91" s="85">
        <v>43245</v>
      </c>
      <c r="I91" s="69">
        <v>4</v>
      </c>
      <c r="J91" s="69">
        <v>44</v>
      </c>
      <c r="K91" s="74">
        <f>IF(AND(NOT(I91=""),NOT(J91=""),NOT(H91="")),J91/I91,"")</f>
        <v>11</v>
      </c>
      <c r="L91" s="107"/>
      <c r="M91" s="81" t="str">
        <f>IF(AND(NOT(OR(G91="",G91="Ø")),H91=""),"In Progress",IF(AND(NOT(OR(H91="Ø",H91="")),NOT(OR(G91="Ø",G91=""))),"Completed",IF(AND(NOT(A90=""),NOT(OR(D91="",D91="???")),G91=""),"Waiting",IF(D91="???","Waiting",""))))</f>
        <v>Completed</v>
      </c>
      <c r="N91" s="107"/>
      <c r="O91" s="107"/>
      <c r="P91" s="4"/>
      <c r="Q91" s="111"/>
      <c r="R91" s="107"/>
    </row>
    <row r="92" spans="1:18">
      <c r="A92" s="112" t="s">
        <v>4180</v>
      </c>
      <c r="B92" s="109" t="s">
        <v>4181</v>
      </c>
      <c r="C92" s="107" t="s">
        <v>1167</v>
      </c>
      <c r="D92" s="81" t="s">
        <v>161</v>
      </c>
      <c r="E92" s="81"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Merge")),A92&amp;"_SA_MW",IF(AND(D92="Julia",OR(E92="Manual",E92="Assisted Manual")),A92&amp;"_JS",IF(AND(D92="Julia",OR(E92="De-Novo Merge",E92="Assisted Merge")),A92&amp;"_SA_JS",""))))))))))))))))))</f>
        <v>2018-04-13_R-019_BD</v>
      </c>
      <c r="G92" s="85">
        <v>43270</v>
      </c>
      <c r="H92" s="85" t="s">
        <v>51</v>
      </c>
      <c r="I92" s="69"/>
      <c r="J92" s="69"/>
      <c r="K92" s="74" t="str">
        <f>IF(AND(NOT(I92=""),NOT(J92=""),NOT(H92="")),J92/I92,"")</f>
        <v/>
      </c>
      <c r="L92" s="106" t="str">
        <f>IF(AND(NOT(OR(H92="",H92="Ø")),NOT(OR(H93="",H93="Ø"))),"Needs to be Split","")</f>
        <v/>
      </c>
      <c r="M92" s="81" t="s">
        <v>1</v>
      </c>
      <c r="N92" s="107"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07" t="str">
        <f>IF(OR(N92="Untraceable",N92="Incomplete"),"Ignore",IF(N92="Completed","Waiting",IF(OR(N92="Waiting",N92="In Progress",N92="Review",N92="Other"),"HOLD","")))</f>
        <v>Ignore</v>
      </c>
      <c r="P92" s="4" t="s">
        <v>4182</v>
      </c>
      <c r="Q92" s="111" t="str">
        <f>IF(OR(N92="Untraceable",N92="Incomplete"),"No",IF(N92="Completed","In Progress",""))</f>
        <v>No</v>
      </c>
      <c r="R92" s="107"/>
    </row>
    <row r="93" spans="1:18">
      <c r="A93" s="107"/>
      <c r="B93" s="107"/>
      <c r="C93" s="107"/>
      <c r="D93" s="81" t="str">
        <f>IF(AND(NOT(A92=""),NOT(B92=""),NOT(M92="Untraceable")),"???","")</f>
        <v/>
      </c>
      <c r="E93" s="81"/>
      <c r="F93" s="7"/>
      <c r="G93" s="85"/>
      <c r="H93" s="85"/>
      <c r="I93" s="69"/>
      <c r="J93" s="69"/>
      <c r="K93" s="74" t="str">
        <f>IF(AND(NOT(I93=""),NOT(J93=""),NOT(H93="")),J93/I93,"")</f>
        <v/>
      </c>
      <c r="L93" s="107"/>
      <c r="M93" s="81" t="str">
        <f>IF(AND(NOT(OR(G93="",G93="Ø")),H93=""),"In Progress",IF(AND(NOT(OR(H93="Ø",H93="")),NOT(OR(G93="Ø",G93=""))),"Completed",IF(AND(NOT(A92=""),NOT(OR(D93="",D93="???")),G93=""),"Waiting",IF(D93="???","Waiting",""))))</f>
        <v/>
      </c>
      <c r="N93" s="107"/>
      <c r="O93" s="107"/>
      <c r="P93" s="4"/>
      <c r="Q93" s="111"/>
      <c r="R93" s="107"/>
    </row>
    <row r="94" spans="1:18">
      <c r="A94" s="112" t="s">
        <v>4183</v>
      </c>
      <c r="B94" s="109" t="s">
        <v>4184</v>
      </c>
      <c r="C94" s="107"/>
      <c r="D94" s="81" t="s">
        <v>23</v>
      </c>
      <c r="E94" s="81"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Merge")),A94&amp;"_SA_MW",IF(AND(D94="Julia",OR(E94="Manual",E94="Assisted Manual")),A94&amp;"_JS",IF(AND(D94="Julia",OR(E94="De-Novo Merge",E94="Assisted Merge")),A94&amp;"_SA_JS",""))))))))))))))))))</f>
        <v>2018-04-13_G-028_CA</v>
      </c>
      <c r="G94" s="85">
        <v>43236</v>
      </c>
      <c r="H94" s="85">
        <v>43236</v>
      </c>
      <c r="I94" s="69"/>
      <c r="J94" s="69"/>
      <c r="K94" s="74"/>
      <c r="L94" s="106">
        <v>43256</v>
      </c>
      <c r="M94" s="81" t="str">
        <f>IF(AND(NOT(OR(G94="",G94="Ø")),H94=""),"In Progress",IF(AND(NOT(OR(H94="Ø",H94="")),NOT(OR(G94="Ø",G94=""))),"Completed",IF(AND(NOT(A94=""),NOT(OR(D94="",D94="???")),G94=""),"Waiting",IF(D94="???","Waiting",""))))</f>
        <v>Completed</v>
      </c>
      <c r="N94" s="107"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07" t="s">
        <v>0</v>
      </c>
      <c r="P94" s="4"/>
      <c r="Q94" s="111" t="s">
        <v>25</v>
      </c>
      <c r="R94" s="107" t="s">
        <v>4185</v>
      </c>
    </row>
    <row r="95" spans="1:18">
      <c r="A95" s="107"/>
      <c r="B95" s="107"/>
      <c r="C95" s="107"/>
      <c r="D95" s="81" t="s">
        <v>187</v>
      </c>
      <c r="E95" s="81" t="s">
        <v>1731</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Merge")),A94&amp;"_SA_MW",IF(AND(D95="Julia",OR(E95="Manual",E95="Assisted Manual")),A94&amp;"_JS",IF(AND(D95="Julia",OR(E95="De-Novo Merge",E95="Assisted Merge")),A94&amp;"_SA_JS",""))))))))))))))))))</f>
        <v>2018-04-13_G-028_MW</v>
      </c>
      <c r="G95" s="85">
        <v>43249</v>
      </c>
      <c r="H95" s="85">
        <v>43249</v>
      </c>
      <c r="I95" s="69"/>
      <c r="J95" s="69"/>
      <c r="K95" s="74" t="str">
        <f>IF(AND(NOT(I95=""),NOT(J95=""),NOT(H95="")),J95/I95,"")</f>
        <v/>
      </c>
      <c r="L95" s="107"/>
      <c r="M95" s="81" t="str">
        <f>IF(AND(NOT(OR(G95="",G95="Ø")),H95=""),"In Progress",IF(AND(NOT(OR(H95="Ø",H95="")),NOT(OR(G95="Ø",G95=""))),"Completed",IF(AND(NOT(A94=""),NOT(OR(D95="",D95="???")),G95=""),"Waiting",IF(D95="???","Waiting",""))))</f>
        <v>Completed</v>
      </c>
      <c r="N95" s="107"/>
      <c r="O95" s="107"/>
      <c r="P95" s="4"/>
      <c r="Q95" s="111"/>
      <c r="R95" s="107"/>
    </row>
    <row r="96" spans="1:18">
      <c r="A96" s="112" t="s">
        <v>4186</v>
      </c>
      <c r="B96" s="109" t="s">
        <v>4187</v>
      </c>
      <c r="C96" s="107"/>
      <c r="D96" s="81" t="s">
        <v>32</v>
      </c>
      <c r="E96" s="81"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Merge")),A96&amp;"_SA_MW",IF(AND(D96="Julia",OR(E96="Manual",E96="Assisted Manual")),A96&amp;"_JS",IF(AND(D96="Julia",OR(E96="De-Novo Merge",E96="Assisted Merge")),A96&amp;"_SA_JS",""))))))))))))))))))</f>
        <v>2018-04-13_G-029_AZ</v>
      </c>
      <c r="G96" s="85">
        <v>43238</v>
      </c>
      <c r="H96" s="85">
        <v>43241</v>
      </c>
      <c r="I96" s="69"/>
      <c r="J96" s="69"/>
      <c r="K96" s="74" t="str">
        <f>IF(AND(NOT(I96=""),NOT(J96=""),NOT(H96="")),J96/I96,"")</f>
        <v/>
      </c>
      <c r="L96" s="106">
        <v>43264</v>
      </c>
      <c r="M96" s="81" t="str">
        <f>IF(AND(NOT(OR(G96="",G96="Ø")),H96=""),"In Progress",IF(AND(NOT(OR(H96="Ø",H96="")),NOT(OR(G96="Ø",G96=""))),"Completed",IF(AND(NOT(A96=""),NOT(OR(D96="",D96="???")),G96=""),"Waiting",IF(D96="???","Waiting",""))))</f>
        <v>Completed</v>
      </c>
      <c r="N96" s="107"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07" t="s">
        <v>0</v>
      </c>
      <c r="P96" s="4"/>
      <c r="Q96" s="111" t="s">
        <v>25</v>
      </c>
      <c r="R96" s="107" t="s">
        <v>4188</v>
      </c>
    </row>
    <row r="97" spans="1:18">
      <c r="A97" s="107"/>
      <c r="B97" s="107"/>
      <c r="C97" s="107"/>
      <c r="D97" s="81" t="s">
        <v>187</v>
      </c>
      <c r="E97" s="81" t="s">
        <v>1731</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Merge")),A96&amp;"_SA_MW",IF(AND(D97="Julia",OR(E97="Manual",E97="Assisted Manual")),A96&amp;"_JS",IF(AND(D97="Julia",OR(E97="De-Novo Merge",E97="Assisted Merge")),A96&amp;"_SA_JS",""))))))))))))))))))</f>
        <v>2018-04-13_G-029_MW</v>
      </c>
      <c r="G97" s="85">
        <v>43245</v>
      </c>
      <c r="H97" s="85">
        <v>43249</v>
      </c>
      <c r="I97" s="69">
        <v>3</v>
      </c>
      <c r="J97" s="69">
        <v>81</v>
      </c>
      <c r="K97" s="74">
        <f>IF(AND(NOT(I97=""),NOT(J97=""),NOT(H97="")),J97/I97,"")</f>
        <v>27</v>
      </c>
      <c r="L97" s="107"/>
      <c r="M97" s="81" t="str">
        <f>IF(AND(NOT(OR(G97="",G97="Ø")),H97=""),"In Progress",IF(AND(NOT(OR(H97="Ø",H97="")),NOT(OR(G97="Ø",G97=""))),"Completed",IF(AND(NOT(A96=""),NOT(OR(D97="",D97="???")),G97=""),"Waiting",IF(D97="???","Waiting",""))))</f>
        <v>Completed</v>
      </c>
      <c r="N97" s="107"/>
      <c r="O97" s="107"/>
      <c r="P97" s="4"/>
      <c r="Q97" s="111"/>
      <c r="R97" s="107"/>
    </row>
    <row r="98" spans="1:18">
      <c r="A98" s="112" t="s">
        <v>4189</v>
      </c>
      <c r="B98" s="109" t="s">
        <v>4190</v>
      </c>
      <c r="C98" s="107" t="s">
        <v>2065</v>
      </c>
      <c r="D98" s="81" t="s">
        <v>161</v>
      </c>
      <c r="E98" s="81"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Merge")),A98&amp;"_SA_MW",IF(AND(D98="Julia",OR(E98="Manual",E98="Assisted Manual")),A98&amp;"_JS",IF(AND(D98="Julia",OR(E98="De-Novo Merge",E98="Assisted Merge")),A98&amp;"_SA_JS",""))))))))))))))))))</f>
        <v>2018-04-13_G-030_BD</v>
      </c>
      <c r="G98" s="85">
        <v>43242</v>
      </c>
      <c r="H98" s="85" t="s">
        <v>51</v>
      </c>
      <c r="I98" s="69"/>
      <c r="J98" s="69"/>
      <c r="K98" s="74" t="str">
        <f>IF(AND(NOT(I98=""),NOT(J98=""),NOT(H98="")),J98/I98,"")</f>
        <v/>
      </c>
      <c r="L98" s="106" t="str">
        <f>IF(AND(NOT(OR(H98="",H98="Ø")),NOT(OR(H99="",H99="Ø"))),"Needs to be Split","")</f>
        <v/>
      </c>
      <c r="M98" s="81" t="s">
        <v>1</v>
      </c>
      <c r="N98" s="107"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Untraceable</v>
      </c>
      <c r="O98" s="107" t="str">
        <f>IF(OR(N98="Untraceable",N98="Incomplete"),"Ignore",IF(N98="Completed","Waiting",IF(OR(N98="Waiting",N98="In Progress",N98="Review",N98="Other"),"HOLD","")))</f>
        <v>Ignore</v>
      </c>
      <c r="P98" s="4" t="s">
        <v>4191</v>
      </c>
      <c r="Q98" s="111" t="str">
        <f>IF(OR(N98="Untraceable",N98="Incomplete"),"No",IF(N98="Completed","In Progress",""))</f>
        <v>No</v>
      </c>
      <c r="R98" s="107"/>
    </row>
    <row r="99" spans="1:18">
      <c r="A99" s="107"/>
      <c r="B99" s="107"/>
      <c r="C99" s="107"/>
      <c r="D99" s="81" t="str">
        <f>IF(AND(NOT(A98=""),NOT(B98=""),NOT(M98="Untraceable")),"???","")</f>
        <v/>
      </c>
      <c r="E99" s="81"/>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Merge")),A98&amp;"_SA_MW",IF(AND(D99="Julia",OR(E99="Manual",E99="Assisted Manual")),A98&amp;"_JS",IF(AND(D99="Julia",OR(E99="De-Novo Merge",E99="Assisted Merge")),A98&amp;"_SA_JS",""))))))))))))))))))</f>
        <v/>
      </c>
      <c r="G99" s="85"/>
      <c r="H99" s="85"/>
      <c r="I99" s="69"/>
      <c r="J99" s="69"/>
      <c r="K99" s="74" t="str">
        <f>IF(AND(NOT(I99=""),NOT(J99=""),NOT(H99="")),J99/I99,"")</f>
        <v/>
      </c>
      <c r="L99" s="107"/>
      <c r="M99" s="81" t="str">
        <f>IF(AND(NOT(OR(G99="",G99="Ø")),H99=""),"In Progress",IF(AND(NOT(OR(H99="Ø",H99="")),NOT(OR(G99="Ø",G99=""))),"Completed",IF(AND(NOT(A98=""),NOT(OR(D99="",D99="???")),G99=""),"Waiting",IF(D99="???","Waiting",""))))</f>
        <v/>
      </c>
      <c r="N99" s="107"/>
      <c r="O99" s="107"/>
      <c r="P99" s="4"/>
      <c r="Q99" s="111"/>
      <c r="R99" s="107"/>
    </row>
    <row r="100" spans="1:18">
      <c r="A100" s="112" t="s">
        <v>4192</v>
      </c>
      <c r="B100" s="109" t="s">
        <v>4193</v>
      </c>
      <c r="C100" s="107"/>
      <c r="D100" s="81" t="s">
        <v>32</v>
      </c>
      <c r="E100" s="81"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Merge")),A100&amp;"_SA_MW",IF(AND(D100="Julia",OR(E100="Manual",E100="Assisted Manual")),A100&amp;"_JS",IF(AND(D100="Julia",OR(E100="De-Novo Merge",E100="Assisted Merge")),A100&amp;"_SA_JS",""))))))))))))))))))</f>
        <v>2018-04-13_G-031_AZ</v>
      </c>
      <c r="G100" s="85">
        <v>43241</v>
      </c>
      <c r="H100" s="85">
        <v>43251</v>
      </c>
      <c r="I100" s="69"/>
      <c r="J100" s="69"/>
      <c r="K100" s="74" t="str">
        <f>IF(AND(NOT(I100=""),NOT(J100=""),NOT(H100="")),J100/I100,"")</f>
        <v/>
      </c>
      <c r="L100" s="106">
        <v>43297</v>
      </c>
      <c r="M100" s="81" t="str">
        <f>IF(AND(NOT(OR(G100="",G100="Ø")),H100=""),"In Progress",IF(AND(NOT(OR(H100="Ø",H100="")),NOT(OR(G100="Ø",G100=""))),"Completed",IF(AND(NOT(A100=""),NOT(OR(D100="",D100="???")),G100=""),"Waiting",IF(D100="???","Waiting",""))))</f>
        <v>Completed</v>
      </c>
      <c r="N100" s="107"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Completed</v>
      </c>
      <c r="O100" s="107" t="s">
        <v>0</v>
      </c>
      <c r="P100" s="4" t="s">
        <v>4194</v>
      </c>
      <c r="Q100" s="111" t="s">
        <v>25</v>
      </c>
      <c r="R100" s="107" t="s">
        <v>4195</v>
      </c>
    </row>
    <row r="101" spans="1:18">
      <c r="A101" s="107"/>
      <c r="B101" s="107"/>
      <c r="C101" s="107"/>
      <c r="D101" s="81" t="s">
        <v>4061</v>
      </c>
      <c r="E101" s="81" t="s">
        <v>1731</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Merge")),A100&amp;"_SA_MW",IF(AND(D101="Julia",OR(E101="Manual",E101="Assisted Manual")),A100&amp;"_JS",IF(AND(D101="Julia",OR(E101="De-Novo Merge",E101="Assisted Merge")),A100&amp;"_SA_JS",""))))))))))))))))))</f>
        <v>2018-04-13_G-031_JS</v>
      </c>
      <c r="G101" s="85">
        <v>43270</v>
      </c>
      <c r="H101" s="85">
        <v>43273</v>
      </c>
      <c r="I101" s="69"/>
      <c r="J101" s="69"/>
      <c r="K101" s="74" t="str">
        <f>IF(AND(NOT(I101=""),NOT(J101=""),NOT(H101="")),J101/I101,"")</f>
        <v/>
      </c>
      <c r="L101" s="107"/>
      <c r="M101" s="81" t="str">
        <f>IF(AND(NOT(OR(G101="",G101="Ø")),H101=""),"In Progress",IF(AND(NOT(OR(H101="Ø",H101="")),NOT(OR(G101="Ø",G101=""))),"Completed",IF(AND(NOT(A100=""),NOT(OR(D101="",D101="???")),G101=""),"Waiting",IF(D101="???","Waiting",""))))</f>
        <v>Completed</v>
      </c>
      <c r="N101" s="107"/>
      <c r="O101" s="107"/>
      <c r="P101" s="4"/>
      <c r="Q101" s="111"/>
      <c r="R101" s="107"/>
    </row>
    <row r="102" spans="1:18">
      <c r="A102" s="112" t="s">
        <v>4196</v>
      </c>
      <c r="B102" s="109" t="s">
        <v>4197</v>
      </c>
      <c r="C102" s="107"/>
      <c r="D102" s="81" t="s">
        <v>23</v>
      </c>
      <c r="E102" s="81"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Merge")),A102&amp;"_SA_MW",IF(AND(D102="Julia",OR(E102="Manual",E102="Assisted Manual")),A102&amp;"_JS",IF(AND(D102="Julia",OR(E102="De-Novo Merge",E102="Assisted Merge")),A102&amp;"_SA_JS",""))))))))))))))))))</f>
        <v>2018-04-13_R-020_CA</v>
      </c>
      <c r="G102" s="85">
        <v>43241</v>
      </c>
      <c r="H102" s="85">
        <v>43241</v>
      </c>
      <c r="I102" s="69">
        <v>1</v>
      </c>
      <c r="J102" s="69">
        <v>13</v>
      </c>
      <c r="K102" s="74">
        <f>IF(AND(NOT(I102=""),NOT(J102=""),NOT(H102="")),J102/I102,"")</f>
        <v>13</v>
      </c>
      <c r="L102" s="106">
        <v>43271</v>
      </c>
      <c r="M102" s="81" t="str">
        <f>IF(AND(NOT(OR(G102="",G102="Ø")),H102=""),"In Progress",IF(AND(NOT(OR(H102="Ø",H102="")),NOT(OR(G102="Ø",G102=""))),"Completed",IF(AND(NOT(A102=""),NOT(OR(D102="",D102="???")),G102=""),"Waiting",IF(D102="???","Waiting",""))))</f>
        <v>Completed</v>
      </c>
      <c r="N102" s="107"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07" t="s">
        <v>0</v>
      </c>
      <c r="P102" s="4"/>
      <c r="Q102" s="111" t="s">
        <v>25</v>
      </c>
      <c r="R102" s="107" t="s">
        <v>4198</v>
      </c>
    </row>
    <row r="103" spans="1:18">
      <c r="A103" s="107"/>
      <c r="B103" s="107"/>
      <c r="C103" s="107"/>
      <c r="D103" s="81" t="s">
        <v>161</v>
      </c>
      <c r="E103" s="81" t="s">
        <v>1731</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Merge")),A102&amp;"_SA_MW",IF(AND(D103="Julia",OR(E103="Manual",E103="Assisted Manual")),A102&amp;"_JS",IF(AND(D103="Julia",OR(E103="De-Novo Merge",E103="Assisted Merge")),A102&amp;"_SA_JS",""))))))))))))))))))</f>
        <v>2018-04-13_R-020_BD</v>
      </c>
      <c r="G103" s="85">
        <v>43271</v>
      </c>
      <c r="H103" s="85">
        <v>43271</v>
      </c>
      <c r="I103" s="69">
        <v>1.25</v>
      </c>
      <c r="J103" s="69">
        <v>13</v>
      </c>
      <c r="K103" s="74">
        <f>IF(AND(NOT(I103=""),NOT(J103=""),NOT(H103="")),J103/I103,"")</f>
        <v>10.4</v>
      </c>
      <c r="L103" s="107"/>
      <c r="M103" s="81" t="str">
        <f>IF(AND(NOT(OR(G103="",G103="Ø")),H103=""),"In Progress",IF(AND(NOT(OR(H103="Ø",H103="")),NOT(OR(G103="Ø",G103=""))),"Completed",IF(AND(NOT(A102=""),NOT(OR(D103="",D103="???")),G103=""),"Waiting",IF(D103="???","Waiting",""))))</f>
        <v>Completed</v>
      </c>
      <c r="N103" s="107"/>
      <c r="O103" s="107"/>
      <c r="P103" s="4"/>
      <c r="Q103" s="111"/>
      <c r="R103" s="107"/>
    </row>
    <row r="104" spans="1:18">
      <c r="A104" s="112" t="s">
        <v>4199</v>
      </c>
      <c r="B104" s="109" t="s">
        <v>4200</v>
      </c>
      <c r="C104" s="107"/>
      <c r="D104" s="81" t="s">
        <v>23</v>
      </c>
      <c r="E104" s="81"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Merge")),A104&amp;"_SA_MW",IF(AND(D104="Julia",OR(E104="Manual",E104="Assisted Manual")),A104&amp;"_JS",IF(AND(D104="Julia",OR(E104="De-Novo Merge",E104="Assisted Merge")),A104&amp;"_SA_JS",""))))))))))))))))))</f>
        <v>2018-04-13_R-021_CA</v>
      </c>
      <c r="G104" s="85">
        <v>43241</v>
      </c>
      <c r="H104" s="85">
        <v>43241</v>
      </c>
      <c r="I104" s="69">
        <v>1</v>
      </c>
      <c r="J104" s="69">
        <v>10</v>
      </c>
      <c r="K104" s="74">
        <f>IF(AND(NOT(I104=""),NOT(J104=""),NOT(H104="")),J104/I104,"")</f>
        <v>10</v>
      </c>
      <c r="L104" s="106">
        <v>43271</v>
      </c>
      <c r="M104" s="81" t="str">
        <f>IF(AND(NOT(OR(G104="",G104="Ø")),H104=""),"In Progress",IF(AND(NOT(OR(H104="Ø",H104="")),NOT(OR(G104="Ø",G104=""))),"Completed",IF(AND(NOT(A104=""),NOT(OR(D104="",D104="???")),G104=""),"Waiting",IF(D104="???","Waiting",""))))</f>
        <v>Completed</v>
      </c>
      <c r="N104" s="107"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07" t="s">
        <v>0</v>
      </c>
      <c r="P104" s="4"/>
      <c r="Q104" s="111" t="s">
        <v>25</v>
      </c>
      <c r="R104" s="107" t="s">
        <v>4201</v>
      </c>
    </row>
    <row r="105" spans="1:18">
      <c r="A105" s="107"/>
      <c r="B105" s="107"/>
      <c r="C105" s="107"/>
      <c r="D105" s="81" t="s">
        <v>27</v>
      </c>
      <c r="E105" s="81" t="s">
        <v>1731</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Merge")),A104&amp;"_SA_MW",IF(AND(D105="Julia",OR(E105="Manual",E105="Assisted Manual")),A104&amp;"_JS",IF(AND(D105="Julia",OR(E105="De-Novo Merge",E105="Assisted Merge")),A104&amp;"_SA_JS",""))))))))))))))))))</f>
        <v>2018-04-13_R-021_GB</v>
      </c>
      <c r="G105" s="85">
        <v>43271</v>
      </c>
      <c r="H105" s="85">
        <v>43271</v>
      </c>
      <c r="I105" s="69">
        <v>1.25</v>
      </c>
      <c r="J105" s="69">
        <v>12</v>
      </c>
      <c r="K105" s="74">
        <f>IF(AND(NOT(I105=""),NOT(J105=""),NOT(H105="")),J105/I105,"")</f>
        <v>9.6</v>
      </c>
      <c r="L105" s="107"/>
      <c r="M105" s="81" t="str">
        <f>IF(AND(NOT(OR(G105="",G105="Ø")),H105=""),"In Progress",IF(AND(NOT(OR(H105="Ø",H105="")),NOT(OR(G105="Ø",G105=""))),"Completed",IF(AND(NOT(A104=""),NOT(OR(D105="",D105="???")),G105=""),"Waiting",IF(D105="???","Waiting",""))))</f>
        <v>Completed</v>
      </c>
      <c r="N105" s="107"/>
      <c r="O105" s="107"/>
      <c r="P105" s="4"/>
      <c r="Q105" s="111"/>
      <c r="R105" s="107"/>
    </row>
    <row r="106" spans="1:18">
      <c r="A106" s="112" t="s">
        <v>4202</v>
      </c>
      <c r="B106" s="109" t="s">
        <v>4203</v>
      </c>
      <c r="C106" s="107"/>
      <c r="D106" s="81" t="s">
        <v>23</v>
      </c>
      <c r="E106" s="81"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Merge")),A106&amp;"_SA_MW",IF(AND(D106="Julia",OR(E106="Manual",E106="Assisted Manual")),A106&amp;"_JS",IF(AND(D106="Julia",OR(E106="De-Novo Merge",E106="Assisted Merge")),A106&amp;"_SA_JS",""))))))))))))))))))</f>
        <v>2018-04-13_R-022_CA</v>
      </c>
      <c r="G106" s="85">
        <v>43241</v>
      </c>
      <c r="H106" s="85">
        <v>43241</v>
      </c>
      <c r="I106" s="69">
        <v>3</v>
      </c>
      <c r="J106" s="69">
        <v>41</v>
      </c>
      <c r="K106" s="74">
        <f>IF(AND(NOT(I106=""),NOT(J106=""),NOT(H106="")),J106/I106,"")</f>
        <v>13.666666666666666</v>
      </c>
      <c r="L106" s="106">
        <v>43272</v>
      </c>
      <c r="M106" s="81" t="str">
        <f>IF(AND(NOT(OR(G106="",G106="Ø")),H106=""),"In Progress",IF(AND(NOT(OR(H106="Ø",H106="")),NOT(OR(G106="Ø",G106=""))),"Completed",IF(AND(NOT(A106=""),NOT(OR(D106="",D106="???")),G106=""),"Waiting",IF(D106="???","Waiting",""))))</f>
        <v>Completed</v>
      </c>
      <c r="N106" s="107"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07" t="s">
        <v>0</v>
      </c>
      <c r="P106" s="4"/>
      <c r="Q106" s="111" t="s">
        <v>25</v>
      </c>
      <c r="R106" s="107" t="s">
        <v>4204</v>
      </c>
    </row>
    <row r="107" spans="1:18">
      <c r="A107" s="107"/>
      <c r="B107" s="107"/>
      <c r="C107" s="107"/>
      <c r="D107" s="81" t="s">
        <v>27</v>
      </c>
      <c r="E107" s="81" t="s">
        <v>1731</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Merge")),A106&amp;"_SA_MW",IF(AND(D107="Julia",OR(E107="Manual",E107="Assisted Manual")),A106&amp;"_JS",IF(AND(D107="Julia",OR(E107="De-Novo Merge",E107="Assisted Merge")),A106&amp;"_SA_JS",""))))))))))))))))))</f>
        <v>2018-04-13_R-022_GB</v>
      </c>
      <c r="G107" s="85">
        <v>43271</v>
      </c>
      <c r="H107" s="85">
        <v>43272</v>
      </c>
      <c r="I107" s="69">
        <v>2</v>
      </c>
      <c r="J107" s="69">
        <v>42</v>
      </c>
      <c r="K107" s="74">
        <f>IF(AND(NOT(I107=""),NOT(J107=""),NOT(H107="")),J107/I107,"")</f>
        <v>21</v>
      </c>
      <c r="L107" s="107"/>
      <c r="M107" s="81" t="str">
        <f>IF(AND(NOT(OR(G107="",G107="Ø")),H107=""),"In Progress",IF(AND(NOT(OR(H107="Ø",H107="")),NOT(OR(G107="Ø",G107=""))),"Completed",IF(AND(NOT(A106=""),NOT(OR(D107="",D107="???")),G107=""),"Waiting",IF(D107="???","Waiting",""))))</f>
        <v>Completed</v>
      </c>
      <c r="N107" s="107"/>
      <c r="O107" s="107"/>
      <c r="P107" s="4"/>
      <c r="Q107" s="111"/>
      <c r="R107" s="107"/>
    </row>
    <row r="108" spans="1:18">
      <c r="A108" s="112" t="s">
        <v>4205</v>
      </c>
      <c r="B108" s="109" t="s">
        <v>4206</v>
      </c>
      <c r="C108" s="107"/>
      <c r="D108" s="81" t="s">
        <v>23</v>
      </c>
      <c r="E108" s="81"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Merge")),A108&amp;"_SA_MW",IF(AND(D108="Julia",OR(E108="Manual",E108="Assisted Manual")),A108&amp;"_JS",IF(AND(D108="Julia",OR(E108="De-Novo Merge",E108="Assisted Merge")),A108&amp;"_SA_JS",""))))))))))))))))))</f>
        <v>2018-04-13_R-023_CA</v>
      </c>
      <c r="G108" s="85">
        <v>43242</v>
      </c>
      <c r="H108" s="85">
        <v>43242</v>
      </c>
      <c r="I108" s="69"/>
      <c r="J108" s="69"/>
      <c r="K108" s="74" t="str">
        <f>IF(AND(NOT(I108=""),NOT(J108=""),NOT(H108="")),J108/I108,"")</f>
        <v/>
      </c>
      <c r="L108" s="106">
        <v>43272</v>
      </c>
      <c r="M108" s="81" t="str">
        <f>IF(AND(NOT(OR(G108="",G108="Ø")),H108=""),"In Progress",IF(AND(NOT(OR(H108="Ø",H108="")),NOT(OR(G108="Ø",G108=""))),"Completed",IF(AND(NOT(A108=""),NOT(OR(D108="",D108="???")),G108=""),"Waiting",IF(D108="???","Waiting",""))))</f>
        <v>Completed</v>
      </c>
      <c r="N108" s="107"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07" t="s">
        <v>0</v>
      </c>
      <c r="P108" s="4"/>
      <c r="Q108" s="111" t="s">
        <v>25</v>
      </c>
      <c r="R108" s="107" t="s">
        <v>4207</v>
      </c>
    </row>
    <row r="109" spans="1:18">
      <c r="A109" s="107"/>
      <c r="B109" s="107"/>
      <c r="C109" s="107"/>
      <c r="D109" s="81" t="s">
        <v>161</v>
      </c>
      <c r="E109" s="81" t="s">
        <v>1731</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Merge")),A108&amp;"_SA_MW",IF(AND(D109="Julia",OR(E109="Manual",E109="Assisted Manual")),A108&amp;"_JS",IF(AND(D109="Julia",OR(E109="De-Novo Merge",E109="Assisted Merge")),A108&amp;"_SA_JS",""))))))))))))))))))</f>
        <v>2018-04-13_R-023_BD</v>
      </c>
      <c r="G109" s="85">
        <v>43271</v>
      </c>
      <c r="H109" s="85">
        <v>43272</v>
      </c>
      <c r="I109" s="69">
        <v>3</v>
      </c>
      <c r="J109" s="69">
        <v>36</v>
      </c>
      <c r="K109" s="74">
        <f>IF(AND(NOT(I109=""),NOT(J109=""),NOT(H109="")),J109/I109,"")</f>
        <v>12</v>
      </c>
      <c r="L109" s="107"/>
      <c r="M109" s="81" t="str">
        <f>IF(AND(NOT(OR(G109="",G109="Ø")),H109=""),"In Progress",IF(AND(NOT(OR(H109="Ø",H109="")),NOT(OR(G109="Ø",G109=""))),"Completed",IF(AND(NOT(A108=""),NOT(OR(D109="",D109="???")),G109=""),"Waiting",IF(D109="???","Waiting",""))))</f>
        <v>Completed</v>
      </c>
      <c r="N109" s="107"/>
      <c r="O109" s="107"/>
      <c r="P109" s="4"/>
      <c r="Q109" s="111"/>
      <c r="R109" s="107"/>
    </row>
    <row r="110" spans="1:18">
      <c r="A110" s="112" t="s">
        <v>4208</v>
      </c>
      <c r="B110" s="109" t="s">
        <v>4209</v>
      </c>
      <c r="C110" s="107"/>
      <c r="D110" s="81" t="s">
        <v>2404</v>
      </c>
      <c r="E110" s="81"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Merge")),A110&amp;"_SA_MW",IF(AND(D110="Julia",OR(E110="Manual",E110="Assisted Manual")),A110&amp;"_JS",IF(AND(D110="Julia",OR(E110="De-Novo Merge",E110="Assisted Merge")),A110&amp;"_SA_JS",""))))))))))))))))))</f>
        <v>2018-04-13_G-032_MH</v>
      </c>
      <c r="G110" s="85">
        <v>43242</v>
      </c>
      <c r="H110" s="85" t="s">
        <v>51</v>
      </c>
      <c r="I110" s="69"/>
      <c r="J110" s="69"/>
      <c r="K110" s="74" t="str">
        <f>IF(AND(NOT(I110=""),NOT(J110=""),NOT(H110="")),J110/I110,"")</f>
        <v/>
      </c>
      <c r="L110" s="106" t="str">
        <f>IF(AND(NOT(OR(H110="",H110="Ø")),NOT(OR(H111="",H111="Ø"))),"Needs to be Split","")</f>
        <v/>
      </c>
      <c r="M110" s="81" t="s">
        <v>2</v>
      </c>
      <c r="N110" s="107" t="s">
        <v>2</v>
      </c>
      <c r="O110" s="107" t="str">
        <f>IF(OR(N110="Untraceable",N110="Incomplete"),"Ignore",IF(N110="Completed","Waiting",IF(OR(N110="Waiting",N110="In Progress",N110="Review",N110="Other"),"HOLD","")))</f>
        <v>Ignore</v>
      </c>
      <c r="P110" s="4" t="s">
        <v>4210</v>
      </c>
      <c r="Q110" s="111" t="str">
        <f>IF(OR(N110="Untraceable",N110="Incomplete"),"No",IF(N110="Completed","In Progress",""))</f>
        <v>No</v>
      </c>
      <c r="R110" s="107"/>
    </row>
    <row r="111" spans="1:18">
      <c r="A111" s="107"/>
      <c r="B111" s="107"/>
      <c r="C111" s="107"/>
      <c r="D111" s="81"/>
      <c r="E111" s="81"/>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Merge")),A110&amp;"_SA_MW",IF(AND(D111="Julia",OR(E111="Manual",E111="Assisted Manual")),A110&amp;"_JS",IF(AND(D111="Julia",OR(E111="De-Novo Merge",E111="Assisted Merge")),A110&amp;"_SA_JS",""))))))))))))))))))</f>
        <v/>
      </c>
      <c r="G111" s="85"/>
      <c r="H111" s="85"/>
      <c r="I111" s="69"/>
      <c r="J111" s="69"/>
      <c r="K111" s="74" t="str">
        <f>IF(AND(NOT(I111=""),NOT(J111=""),NOT(H111="")),J111/I111,"")</f>
        <v/>
      </c>
      <c r="L111" s="107"/>
      <c r="M111" s="81" t="str">
        <f>IF(AND(NOT(OR(G111="",G111="Ø")),H111=""),"In Progress",IF(AND(NOT(OR(H111="Ø",H111="")),NOT(OR(G111="Ø",G111=""))),"Completed",IF(AND(NOT(A110=""),NOT(OR(D111="",D111="???")),G111=""),"Waiting",IF(D111="???","Waiting",""))))</f>
        <v/>
      </c>
      <c r="N111" s="107"/>
      <c r="O111" s="107"/>
      <c r="P111" s="4"/>
      <c r="Q111" s="111"/>
      <c r="R111" s="107"/>
    </row>
    <row r="112" spans="1:18">
      <c r="A112" s="112" t="s">
        <v>4211</v>
      </c>
      <c r="B112" s="109" t="s">
        <v>4212</v>
      </c>
      <c r="C112" s="107" t="s">
        <v>2065</v>
      </c>
      <c r="D112" s="81" t="s">
        <v>161</v>
      </c>
      <c r="E112" s="81"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Merge")),A112&amp;"_SA_MW",IF(AND(D112="Julia",OR(E112="Manual",E112="Assisted Manual")),A112&amp;"_JS",IF(AND(D112="Julia",OR(E112="De-Novo Merge",E112="Assisted Merge")),A112&amp;"_SA_JS",""))))))))))))))))))</f>
        <v>2018-04-13_G-033_BD</v>
      </c>
      <c r="G112" s="85">
        <v>43242</v>
      </c>
      <c r="H112" s="85">
        <v>43244</v>
      </c>
      <c r="I112" s="69">
        <v>11</v>
      </c>
      <c r="J112" s="69">
        <v>211</v>
      </c>
      <c r="K112" s="74">
        <f>IF(AND(NOT(I112=""),NOT(J112=""),NOT(H112="")),J112/I112,"")</f>
        <v>19.181818181818183</v>
      </c>
      <c r="L112" s="106">
        <v>43297</v>
      </c>
      <c r="M112" s="81" t="str">
        <f>IF(AND(NOT(OR(G112="",G112="Ø")),H112=""),"In Progress",IF(AND(NOT(OR(H112="Ø",H112="")),NOT(OR(G112="Ø",G112=""))),"Completed",IF(AND(NOT(A112=""),NOT(OR(D112="",D112="???")),G112=""),"Waiting",IF(D112="???","Waiting",""))))</f>
        <v>Completed</v>
      </c>
      <c r="N112" s="107"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07" t="s">
        <v>0</v>
      </c>
      <c r="P112" s="4"/>
      <c r="Q112" s="111" t="s">
        <v>25</v>
      </c>
      <c r="R112" s="107" t="s">
        <v>4213</v>
      </c>
    </row>
    <row r="113" spans="1:18">
      <c r="A113" s="107"/>
      <c r="B113" s="107"/>
      <c r="C113" s="107"/>
      <c r="D113" s="81" t="s">
        <v>4061</v>
      </c>
      <c r="E113" s="81" t="s">
        <v>1731</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Merge")),A112&amp;"_SA_MW",IF(AND(D113="Julia",OR(E113="Manual",E113="Assisted Manual")),A112&amp;"_JS",IF(AND(D113="Julia",OR(E113="De-Novo Merge",E113="Assisted Merge")),A112&amp;"_SA_JS",""))))))))))))))))))</f>
        <v>2018-04-13_G-033_JS</v>
      </c>
      <c r="G113" s="85">
        <v>43245</v>
      </c>
      <c r="H113" s="85">
        <v>43251</v>
      </c>
      <c r="I113" s="69"/>
      <c r="J113" s="69"/>
      <c r="K113" s="74" t="str">
        <f>IF(AND(NOT(I113=""),NOT(J113=""),NOT(H113="")),J113/I113,"")</f>
        <v/>
      </c>
      <c r="L113" s="107"/>
      <c r="M113" s="81" t="str">
        <f>IF(AND(NOT(OR(G113="",G113="Ø")),H113=""),"In Progress",IF(AND(NOT(OR(H113="Ø",H113="")),NOT(OR(G113="Ø",G113=""))),"Completed",IF(AND(NOT(A112=""),NOT(OR(D113="",D113="???")),G113=""),"Waiting",IF(D113="???","Waiting",""))))</f>
        <v>Completed</v>
      </c>
      <c r="N113" s="107"/>
      <c r="O113" s="107"/>
      <c r="P113" s="4"/>
      <c r="Q113" s="111"/>
      <c r="R113" s="107"/>
    </row>
    <row r="114" spans="1:18">
      <c r="A114" s="112" t="s">
        <v>4214</v>
      </c>
      <c r="B114" s="109" t="s">
        <v>4215</v>
      </c>
      <c r="C114" s="107" t="s">
        <v>2065</v>
      </c>
      <c r="D114" s="81" t="s">
        <v>161</v>
      </c>
      <c r="E114" s="81"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Merge")),A114&amp;"_SA_MW",IF(AND(D114="Julia",OR(E114="Manual",E114="Assisted Manual")),A114&amp;"_JS",IF(AND(D114="Julia",OR(E114="De-Novo Merge",E114="Assisted Merge")),A114&amp;"_SA_JS",""))))))))))))))))))</f>
        <v>2018-04-13_G-034_BD</v>
      </c>
      <c r="G114" s="85">
        <v>43244</v>
      </c>
      <c r="H114" s="85">
        <v>43245</v>
      </c>
      <c r="I114" s="69">
        <v>2.5</v>
      </c>
      <c r="J114" s="69">
        <v>32</v>
      </c>
      <c r="K114" s="74">
        <f>IF(AND(NOT(I114=""),NOT(J114=""),NOT(H114="")),J114/I114,"")</f>
        <v>12.8</v>
      </c>
      <c r="L114" s="106">
        <v>43279</v>
      </c>
      <c r="M114" s="81" t="str">
        <f>IF(AND(NOT(OR(G114="",G114="Ø")),H114=""),"In Progress",IF(AND(NOT(OR(H114="Ø",H114="")),NOT(OR(G114="Ø",G114=""))),"Completed",IF(AND(NOT(A114=""),NOT(OR(D114="",D114="???")),G114=""),"Waiting",IF(D114="???","Waiting",""))))</f>
        <v>Completed</v>
      </c>
      <c r="N114" s="107"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07" t="s">
        <v>0</v>
      </c>
      <c r="P114" s="4" t="s">
        <v>4216</v>
      </c>
      <c r="Q114" s="111" t="s">
        <v>25</v>
      </c>
      <c r="R114" s="107" t="s">
        <v>4217</v>
      </c>
    </row>
    <row r="115" spans="1:18">
      <c r="A115" s="107"/>
      <c r="B115" s="107"/>
      <c r="C115" s="107"/>
      <c r="D115" s="81" t="s">
        <v>23</v>
      </c>
      <c r="E115" s="81" t="s">
        <v>1731</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Merge")),A114&amp;"_SA_MW",IF(AND(D115="Julia",OR(E115="Manual",E115="Assisted Manual")),A114&amp;"_JS",IF(AND(D115="Julia",OR(E115="De-Novo Merge",E115="Assisted Merge")),A114&amp;"_SA_JS",""))))))))))))))))))</f>
        <v>2018-04-13_G-034_CA</v>
      </c>
      <c r="G115" s="85">
        <v>43245</v>
      </c>
      <c r="H115" s="85">
        <v>43249</v>
      </c>
      <c r="I115" s="69">
        <v>2.5</v>
      </c>
      <c r="J115" s="69">
        <v>31</v>
      </c>
      <c r="K115" s="74">
        <f>IF(AND(NOT(I115=""),NOT(J115=""),NOT(H115="")),J115/I115,"")</f>
        <v>12.4</v>
      </c>
      <c r="L115" s="107"/>
      <c r="M115" s="81" t="str">
        <f>IF(AND(NOT(OR(G115="",G115="Ø")),H115=""),"In Progress",IF(AND(NOT(OR(H115="Ø",H115="")),NOT(OR(G115="Ø",G115=""))),"Completed",IF(AND(NOT(A114=""),NOT(OR(D115="",D115="???")),G115=""),"Waiting",IF(D115="???","Waiting",""))))</f>
        <v>Completed</v>
      </c>
      <c r="N115" s="107"/>
      <c r="O115" s="107"/>
      <c r="P115" s="4"/>
      <c r="Q115" s="111"/>
      <c r="R115" s="107"/>
    </row>
    <row r="116" spans="1:18">
      <c r="A116" s="112" t="s">
        <v>4218</v>
      </c>
      <c r="B116" s="109" t="s">
        <v>4219</v>
      </c>
      <c r="C116" s="107" t="s">
        <v>2065</v>
      </c>
      <c r="D116" s="81" t="s">
        <v>161</v>
      </c>
      <c r="E116" s="81"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Merge")),A116&amp;"_SA_MW",IF(AND(D116="Julia",OR(E116="Manual",E116="Assisted Manual")),A116&amp;"_JS",IF(AND(D116="Julia",OR(E116="De-Novo Merge",E116="Assisted Merge")),A116&amp;"_SA_JS",""))))))))))))))))))</f>
        <v>2018-04-13_G-035_BD</v>
      </c>
      <c r="G116" s="85">
        <v>43244</v>
      </c>
      <c r="H116" s="85">
        <v>43244</v>
      </c>
      <c r="I116" s="69">
        <v>2.5</v>
      </c>
      <c r="J116" s="69">
        <v>34</v>
      </c>
      <c r="K116" s="74">
        <f>IF(AND(NOT(I116=""),NOT(J116=""),NOT(H116="")),J116/I116,"")</f>
        <v>13.6</v>
      </c>
      <c r="L116" s="106">
        <v>43279</v>
      </c>
      <c r="M116" s="81" t="str">
        <f>IF(AND(NOT(OR(G116="",G116="Ø")),H116=""),"In Progress",IF(AND(NOT(OR(H116="Ø",H116="")),NOT(OR(G116="Ø",G116=""))),"Completed",IF(AND(NOT(A116=""),NOT(OR(D116="",D116="???")),G116=""),"Waiting",IF(D116="???","Waiting",""))))</f>
        <v>Completed</v>
      </c>
      <c r="N116" s="107"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07" t="s">
        <v>0</v>
      </c>
      <c r="P116" s="4" t="s">
        <v>4220</v>
      </c>
      <c r="Q116" s="111" t="s">
        <v>25</v>
      </c>
      <c r="R116" s="107" t="s">
        <v>4221</v>
      </c>
    </row>
    <row r="117" spans="1:18">
      <c r="A117" s="107"/>
      <c r="B117" s="107"/>
      <c r="C117" s="107"/>
      <c r="D117" s="81" t="s">
        <v>23</v>
      </c>
      <c r="E117" s="81" t="s">
        <v>1731</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Merge")),A116&amp;"_SA_MW",IF(AND(D117="Julia",OR(E117="Manual",E117="Assisted Manual")),A116&amp;"_JS",IF(AND(D117="Julia",OR(E117="De-Novo Merge",E117="Assisted Merge")),A116&amp;"_SA_JS",""))))))))))))))))))</f>
        <v>2018-04-13_G-035_CA</v>
      </c>
      <c r="G117" s="85">
        <v>43249</v>
      </c>
      <c r="H117" s="85">
        <v>43249</v>
      </c>
      <c r="I117" s="69">
        <v>2</v>
      </c>
      <c r="J117" s="69">
        <v>38</v>
      </c>
      <c r="K117" s="74">
        <f>IF(AND(NOT(I117=""),NOT(J117=""),NOT(H117="")),J117/I117,"")</f>
        <v>19</v>
      </c>
      <c r="L117" s="107"/>
      <c r="M117" s="81" t="str">
        <f>IF(AND(NOT(OR(G117="",G117="Ø")),H117=""),"In Progress",IF(AND(NOT(OR(H117="Ø",H117="")),NOT(OR(G117="Ø",G117=""))),"Completed",IF(AND(NOT(A116=""),NOT(OR(D117="",D117="???")),G117=""),"Waiting",IF(D117="???","Waiting",""))))</f>
        <v>Completed</v>
      </c>
      <c r="N117" s="107"/>
      <c r="O117" s="107"/>
      <c r="P117" s="4"/>
      <c r="Q117" s="111"/>
      <c r="R117" s="107"/>
    </row>
    <row r="118" spans="1:18">
      <c r="A118" s="112" t="s">
        <v>4222</v>
      </c>
      <c r="B118" s="109" t="s">
        <v>4223</v>
      </c>
      <c r="C118" s="107"/>
      <c r="D118" s="81" t="s">
        <v>23</v>
      </c>
      <c r="E118" s="81"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Merge")),A118&amp;"_SA_MW",IF(AND(D118="Julia",OR(E118="Manual",E118="Assisted Manual")),A118&amp;"_JS",IF(AND(D118="Julia",OR(E118="De-Novo Merge",E118="Assisted Merge")),A118&amp;"_SA_JS",""))))))))))))))))))</f>
        <v>2018-04-13_R-024_CA</v>
      </c>
      <c r="G118" s="85">
        <v>43242</v>
      </c>
      <c r="H118" s="85">
        <v>43242</v>
      </c>
      <c r="I118" s="69">
        <v>2</v>
      </c>
      <c r="J118" s="69">
        <v>51</v>
      </c>
      <c r="K118" s="74">
        <f>IF(AND(NOT(I118=""),NOT(J118=""),NOT(H118="")),J118/I118,"")</f>
        <v>25.5</v>
      </c>
      <c r="L118" s="106">
        <v>43256</v>
      </c>
      <c r="M118" s="81" t="str">
        <f>IF(AND(NOT(OR(G118="",G118="Ø")),H118=""),"In Progress",IF(AND(NOT(OR(H118="Ø",H118="")),NOT(OR(G118="Ø",G118=""))),"Completed",IF(AND(NOT(A118=""),NOT(OR(D118="",D118="???")),G118=""),"Waiting",IF(D118="???","Waiting",""))))</f>
        <v>Completed</v>
      </c>
      <c r="N118" s="107"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07" t="s">
        <v>0</v>
      </c>
      <c r="P118" s="4"/>
      <c r="Q118" s="111" t="s">
        <v>25</v>
      </c>
      <c r="R118" s="107" t="s">
        <v>4224</v>
      </c>
    </row>
    <row r="119" spans="1:18">
      <c r="A119" s="107"/>
      <c r="B119" s="107"/>
      <c r="C119" s="107"/>
      <c r="D119" s="81" t="s">
        <v>27</v>
      </c>
      <c r="E119" s="81" t="s">
        <v>1731</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Merge")),A118&amp;"_SA_MW",IF(AND(D119="Julia",OR(E119="Manual",E119="Assisted Manual")),A118&amp;"_JS",IF(AND(D119="Julia",OR(E119="De-Novo Merge",E119="Assisted Merge")),A118&amp;"_SA_JS",""))))))))))))))))))</f>
        <v>2018-04-13_R-024_GB</v>
      </c>
      <c r="G119" s="85">
        <v>43255</v>
      </c>
      <c r="H119" s="85">
        <v>43256</v>
      </c>
      <c r="I119" s="69">
        <v>1.5</v>
      </c>
      <c r="J119" s="69">
        <v>51</v>
      </c>
      <c r="K119" s="74">
        <f>IF(AND(NOT(I119=""),NOT(J119=""),NOT(H119="")),J119/I119,"")</f>
        <v>34</v>
      </c>
      <c r="L119" s="107"/>
      <c r="M119" s="81" t="str">
        <f>IF(AND(NOT(OR(G119="",G119="Ø")),H119=""),"In Progress",IF(AND(NOT(OR(H119="Ø",H119="")),NOT(OR(G119="Ø",G119=""))),"Completed",IF(AND(NOT(A118=""),NOT(OR(D119="",D119="???")),G119=""),"Waiting",IF(D119="???","Waiting",""))))</f>
        <v>Completed</v>
      </c>
      <c r="N119" s="107"/>
      <c r="O119" s="107"/>
      <c r="P119" s="4"/>
      <c r="Q119" s="111"/>
      <c r="R119" s="107"/>
    </row>
    <row r="120" spans="1:18">
      <c r="A120" s="112" t="s">
        <v>4225</v>
      </c>
      <c r="B120" s="109" t="s">
        <v>4226</v>
      </c>
      <c r="C120" s="107"/>
      <c r="D120" s="81" t="s">
        <v>23</v>
      </c>
      <c r="E120" s="81"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Merge")),A120&amp;"_SA_MW",IF(AND(D120="Julia",OR(E120="Manual",E120="Assisted Manual")),A120&amp;"_JS",IF(AND(D120="Julia",OR(E120="De-Novo Merge",E120="Assisted Merge")),A120&amp;"_SA_JS",""))))))))))))))))))</f>
        <v>2018-04-13_R-025_CA</v>
      </c>
      <c r="G120" s="85">
        <v>43242</v>
      </c>
      <c r="H120" s="85">
        <v>43243</v>
      </c>
      <c r="I120" s="69"/>
      <c r="J120" s="69"/>
      <c r="K120" s="74" t="str">
        <f>IF(AND(NOT(I120=""),NOT(J120=""),NOT(H120="")),J120/I120,"")</f>
        <v/>
      </c>
      <c r="L120" s="106">
        <v>43277</v>
      </c>
      <c r="M120" s="81" t="str">
        <f>IF(AND(NOT(OR(G120="",G120="Ø")),H120=""),"In Progress",IF(AND(NOT(OR(H120="Ø",H120="")),NOT(OR(G120="Ø",G120=""))),"Completed",IF(AND(NOT(A120=""),NOT(OR(D120="",D120="???")),G120=""),"Waiting",IF(D120="???","Waiting",""))))</f>
        <v>Completed</v>
      </c>
      <c r="N120" s="107"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07" t="s">
        <v>0</v>
      </c>
      <c r="P120" s="4"/>
      <c r="Q120" s="111" t="s">
        <v>25</v>
      </c>
      <c r="R120" s="107" t="s">
        <v>4227</v>
      </c>
    </row>
    <row r="121" spans="1:18">
      <c r="A121" s="107"/>
      <c r="B121" s="107"/>
      <c r="C121" s="107"/>
      <c r="D121" s="81" t="s">
        <v>161</v>
      </c>
      <c r="E121" s="81" t="s">
        <v>1731</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Merge")),A120&amp;"_SA_MW",IF(AND(D121="Julia",OR(E121="Manual",E121="Assisted Manual")),A120&amp;"_JS",IF(AND(D121="Julia",OR(E121="De-Novo Merge",E121="Assisted Merge")),A120&amp;"_SA_JS",""))))))))))))))))))</f>
        <v>2018-04-13_R-025_BD</v>
      </c>
      <c r="G121" s="85">
        <v>43273</v>
      </c>
      <c r="H121" s="85">
        <v>43276</v>
      </c>
      <c r="I121" s="69">
        <v>2.75</v>
      </c>
      <c r="J121" s="69">
        <v>39</v>
      </c>
      <c r="K121" s="74">
        <f>IF(AND(NOT(I121=""),NOT(J121=""),NOT(H121="")),J121/I121,"")</f>
        <v>14.181818181818182</v>
      </c>
      <c r="L121" s="107"/>
      <c r="M121" s="81" t="str">
        <f>IF(AND(NOT(OR(G121="",G121="Ø")),H121=""),"In Progress",IF(AND(NOT(OR(H121="Ø",H121="")),NOT(OR(G121="Ø",G121=""))),"Completed",IF(AND(NOT(A120=""),NOT(OR(D121="",D121="???")),G121=""),"Waiting",IF(D121="???","Waiting",""))))</f>
        <v>Completed</v>
      </c>
      <c r="N121" s="107"/>
      <c r="O121" s="107"/>
      <c r="P121" s="4"/>
      <c r="Q121" s="111"/>
      <c r="R121" s="107"/>
    </row>
    <row r="122" spans="1:18">
      <c r="A122" s="112" t="s">
        <v>4228</v>
      </c>
      <c r="B122" s="109" t="s">
        <v>4229</v>
      </c>
      <c r="C122" s="107"/>
      <c r="D122" s="81" t="s">
        <v>2404</v>
      </c>
      <c r="E122" s="81"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Merge")),A122&amp;"_SA_MW",IF(AND(D122="Julia",OR(E122="Manual",E122="Assisted Manual")),A122&amp;"_JS",IF(AND(D122="Julia",OR(E122="De-Novo Merge",E122="Assisted Merge")),A122&amp;"_SA_JS",""))))))))))))))))))</f>
        <v>2018-04-13_R-026_MH</v>
      </c>
      <c r="G122" s="85">
        <v>43243</v>
      </c>
      <c r="H122" s="85">
        <v>43244</v>
      </c>
      <c r="I122" s="69"/>
      <c r="J122" s="69"/>
      <c r="K122" s="74" t="str">
        <f>IF(AND(NOT(I122=""),NOT(J122=""),NOT(H122="")),J122/I122,"")</f>
        <v/>
      </c>
      <c r="L122" s="106">
        <v>43278</v>
      </c>
      <c r="M122" s="81" t="s">
        <v>0</v>
      </c>
      <c r="N122" s="107"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07" t="s">
        <v>0</v>
      </c>
      <c r="P122" s="4" t="s">
        <v>4230</v>
      </c>
      <c r="Q122" s="111" t="s">
        <v>25</v>
      </c>
      <c r="R122" s="107" t="s">
        <v>4231</v>
      </c>
    </row>
    <row r="123" spans="1:18">
      <c r="A123" s="107"/>
      <c r="B123" s="107"/>
      <c r="C123" s="107"/>
      <c r="D123" s="81" t="s">
        <v>161</v>
      </c>
      <c r="E123" s="81" t="s">
        <v>1731</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Merge")),A122&amp;"_SA_MW",IF(AND(D123="Julia",OR(E123="Manual",E123="Assisted Manual")),A122&amp;"_JS",IF(AND(D123="Julia",OR(E123="De-Novo Merge",E123="Assisted Merge")),A122&amp;"_SA_JS",""))))))))))))))))))</f>
        <v>2018-04-13_R-026_BD</v>
      </c>
      <c r="G123" s="85">
        <v>43277</v>
      </c>
      <c r="H123" s="85">
        <v>43278</v>
      </c>
      <c r="I123" s="69">
        <v>3</v>
      </c>
      <c r="J123" s="69">
        <v>32</v>
      </c>
      <c r="K123" s="74">
        <f>IF(AND(NOT(I123=""),NOT(J123=""),NOT(H123="")),J123/I123,"")</f>
        <v>10.666666666666666</v>
      </c>
      <c r="L123" s="107"/>
      <c r="M123" s="81" t="str">
        <f>IF(AND(NOT(OR(G123="",G123="Ø")),H123=""),"In Progress",IF(AND(NOT(OR(H123="Ø",H123="")),NOT(OR(G123="Ø",G123=""))),"Completed",IF(AND(NOT(A122=""),NOT(OR(D123="",D123="???")),G123=""),"Waiting",IF(D123="???","Waiting",""))))</f>
        <v>Completed</v>
      </c>
      <c r="N123" s="107"/>
      <c r="O123" s="107"/>
      <c r="P123" s="4"/>
      <c r="Q123" s="111"/>
      <c r="R123" s="107"/>
    </row>
    <row r="124" spans="1:18">
      <c r="A124" s="112" t="s">
        <v>4232</v>
      </c>
      <c r="B124" s="109" t="s">
        <v>4233</v>
      </c>
      <c r="C124" s="107"/>
      <c r="D124" s="81" t="s">
        <v>23</v>
      </c>
      <c r="E124" s="81"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Merge")),A124&amp;"_SA_MW",IF(AND(D124="Julia",OR(E124="Manual",E124="Assisted Manual")),A124&amp;"_JS",IF(AND(D124="Julia",OR(E124="De-Novo Merge",E124="Assisted Merge")),A124&amp;"_SA_JS",""))))))))))))))))))</f>
        <v>2018-04-13_R-027_CA</v>
      </c>
      <c r="G124" s="85">
        <v>43244</v>
      </c>
      <c r="H124" s="85">
        <v>43244</v>
      </c>
      <c r="I124" s="69">
        <v>2</v>
      </c>
      <c r="J124" s="69">
        <v>47</v>
      </c>
      <c r="K124" s="74">
        <f>IF(AND(NOT(I124=""),NOT(J124=""),NOT(H124="")),J124/I124,"")</f>
        <v>23.5</v>
      </c>
      <c r="L124" s="106">
        <v>43272</v>
      </c>
      <c r="M124" s="81" t="str">
        <f>IF(AND(NOT(OR(G124="",G124="Ø")),H124=""),"In Progress",IF(AND(NOT(OR(H124="Ø",H124="")),NOT(OR(G124="Ø",G124=""))),"Completed",IF(AND(NOT(A124=""),NOT(OR(D124="",D124="???")),G124=""),"Waiting",IF(D124="???","Waiting",""))))</f>
        <v>Completed</v>
      </c>
      <c r="N124" s="107"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07" t="s">
        <v>0</v>
      </c>
      <c r="P124" s="4" t="s">
        <v>4234</v>
      </c>
      <c r="Q124" s="111" t="s">
        <v>25</v>
      </c>
      <c r="R124" s="107" t="s">
        <v>4235</v>
      </c>
    </row>
    <row r="125" spans="1:18">
      <c r="A125" s="107"/>
      <c r="B125" s="107"/>
      <c r="C125" s="107"/>
      <c r="D125" s="81" t="s">
        <v>161</v>
      </c>
      <c r="E125" s="81" t="s">
        <v>1731</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Merge")),A124&amp;"_SA_MW",IF(AND(D125="Julia",OR(E125="Manual",E125="Assisted Manual")),A124&amp;"_JS",IF(AND(D125="Julia",OR(E125="De-Novo Merge",E125="Assisted Merge")),A124&amp;"_SA_JS",""))))))))))))))))))</f>
        <v>2018-04-13_R-027_BD</v>
      </c>
      <c r="G125" s="85">
        <v>43272</v>
      </c>
      <c r="H125" s="85">
        <v>43272</v>
      </c>
      <c r="I125" s="69">
        <v>2</v>
      </c>
      <c r="J125" s="69">
        <v>46</v>
      </c>
      <c r="K125" s="74">
        <f>IF(AND(NOT(I125=""),NOT(J125=""),NOT(H125="")),J125/I125,"")</f>
        <v>23</v>
      </c>
      <c r="L125" s="107"/>
      <c r="M125" s="81" t="str">
        <f>IF(AND(NOT(OR(G125="",G125="Ø")),H125=""),"In Progress",IF(AND(NOT(OR(H125="Ø",H125="")),NOT(OR(G125="Ø",G125=""))),"Completed",IF(AND(NOT(A124=""),NOT(OR(D125="",D125="???")),G125=""),"Waiting",IF(D125="???","Waiting",""))))</f>
        <v>Completed</v>
      </c>
      <c r="N125" s="107"/>
      <c r="O125" s="107"/>
      <c r="P125" s="4"/>
      <c r="Q125" s="111"/>
      <c r="R125" s="107"/>
    </row>
    <row r="126" spans="1:18">
      <c r="A126" s="112" t="s">
        <v>4236</v>
      </c>
      <c r="B126" s="109" t="s">
        <v>4237</v>
      </c>
      <c r="C126" s="107"/>
      <c r="D126" s="81" t="s">
        <v>23</v>
      </c>
      <c r="E126" s="81"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Merge")),A126&amp;"_SA_MW",IF(AND(D126="Julia",OR(E126="Manual",E126="Assisted Manual")),A126&amp;"_JS",IF(AND(D126="Julia",OR(E126="De-Novo Merge",E126="Assisted Merge")),A126&amp;"_SA_JS",""))))))))))))))))))</f>
        <v>2018-04-13_R-028_CA</v>
      </c>
      <c r="G126" s="85">
        <v>43244</v>
      </c>
      <c r="H126" s="85">
        <v>43245</v>
      </c>
      <c r="I126" s="69">
        <v>1.5</v>
      </c>
      <c r="J126" s="69">
        <v>18.5</v>
      </c>
      <c r="K126" s="74">
        <f>IF(AND(NOT(I126=""),NOT(J126=""),NOT(H126="")),J126/I126,"")</f>
        <v>12.333333333333334</v>
      </c>
      <c r="L126" s="106">
        <v>43277</v>
      </c>
      <c r="M126" s="81" t="str">
        <f>IF(AND(NOT(OR(G126="",G126="Ø")),H126=""),"In Progress",IF(AND(NOT(OR(H126="Ø",H126="")),NOT(OR(G126="Ø",G126=""))),"Completed",IF(AND(NOT(A126=""),NOT(OR(D126="",D126="???")),G126=""),"Waiting",IF(D126="???","Waiting",""))))</f>
        <v>Completed</v>
      </c>
      <c r="N126" s="107"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07" t="s">
        <v>0</v>
      </c>
      <c r="P126" s="4"/>
      <c r="Q126" s="111" t="s">
        <v>25</v>
      </c>
      <c r="R126" s="107" t="s">
        <v>4238</v>
      </c>
    </row>
    <row r="127" spans="1:18">
      <c r="A127" s="107"/>
      <c r="B127" s="107"/>
      <c r="C127" s="107"/>
      <c r="D127" s="81" t="s">
        <v>161</v>
      </c>
      <c r="E127" s="81" t="s">
        <v>1731</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Merge")),A126&amp;"_SA_MW",IF(AND(D127="Julia",OR(E127="Manual",E127="Assisted Manual")),A126&amp;"_JS",IF(AND(D127="Julia",OR(E127="De-Novo Merge",E127="Assisted Merge")),A126&amp;"_SA_JS",""))))))))))))))))))</f>
        <v>2018-04-13_R-028_BD</v>
      </c>
      <c r="G127" s="85">
        <v>43276</v>
      </c>
      <c r="H127" s="85">
        <v>43276</v>
      </c>
      <c r="I127" s="69">
        <v>1</v>
      </c>
      <c r="J127" s="69">
        <v>21</v>
      </c>
      <c r="K127" s="74">
        <f>IF(AND(NOT(I127=""),NOT(J127=""),NOT(H127="")),J127/I127,"")</f>
        <v>21</v>
      </c>
      <c r="L127" s="107"/>
      <c r="M127" s="81" t="str">
        <f>IF(AND(NOT(OR(G127="",G127="Ø")),H127=""),"In Progress",IF(AND(NOT(OR(H127="Ø",H127="")),NOT(OR(G127="Ø",G127=""))),"Completed",IF(AND(NOT(A126=""),NOT(OR(D127="",D127="???")),G127=""),"Waiting",IF(D127="???","Waiting",""))))</f>
        <v>Completed</v>
      </c>
      <c r="N127" s="107"/>
      <c r="O127" s="107"/>
      <c r="P127" s="4"/>
      <c r="Q127" s="111"/>
      <c r="R127" s="107"/>
    </row>
    <row r="128" spans="1:18">
      <c r="A128" s="112" t="s">
        <v>4239</v>
      </c>
      <c r="B128" s="109" t="s">
        <v>4240</v>
      </c>
      <c r="C128" s="107"/>
      <c r="D128" s="81" t="s">
        <v>32</v>
      </c>
      <c r="E128" s="81"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Merge")),A128&amp;"_SA_MW",IF(AND(D128="Julia",OR(E128="Manual",E128="Assisted Manual")),A128&amp;"_JS",IF(AND(D128="Julia",OR(E128="De-Novo Merge",E128="Assisted Merge")),A128&amp;"_SA_JS",""))))))))))))))))))</f>
        <v>2018-04-13_R-029_AZ</v>
      </c>
      <c r="G128" s="85">
        <v>43245</v>
      </c>
      <c r="H128" s="85">
        <v>43245</v>
      </c>
      <c r="I128" s="69"/>
      <c r="J128" s="69"/>
      <c r="K128" s="74" t="str">
        <f>IF(AND(NOT(I128=""),NOT(J128=""),NOT(H128="")),J128/I128,"")</f>
        <v/>
      </c>
      <c r="L128" s="106">
        <v>42914</v>
      </c>
      <c r="M128" s="81" t="str">
        <f>IF(AND(NOT(OR(G128="",G128="Ø")),H128=""),"In Progress",IF(AND(NOT(OR(H128="Ø",H128="")),NOT(OR(G128="Ø",G128=""))),"Completed",IF(AND(NOT(A128=""),NOT(OR(D128="",D128="???")),G128=""),"Waiting",IF(D128="???","Waiting",""))))</f>
        <v>Completed</v>
      </c>
      <c r="N128" s="107"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07" t="s">
        <v>0</v>
      </c>
      <c r="P128" s="4"/>
      <c r="Q128" s="111" t="s">
        <v>25</v>
      </c>
      <c r="R128" s="107" t="s">
        <v>4241</v>
      </c>
    </row>
    <row r="129" spans="1:18">
      <c r="A129" s="107"/>
      <c r="B129" s="107"/>
      <c r="C129" s="107"/>
      <c r="D129" s="81" t="s">
        <v>23</v>
      </c>
      <c r="E129" s="81" t="s">
        <v>1731</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Merge")),A128&amp;"_SA_MW",IF(AND(D129="Julia",OR(E129="Manual",E129="Assisted Manual")),A128&amp;"_JS",IF(AND(D129="Julia",OR(E129="De-Novo Merge",E129="Assisted Merge")),A128&amp;"_SA_JS",""))))))))))))))))))</f>
        <v>2018-04-13_R-029_CA</v>
      </c>
      <c r="G129" s="85">
        <v>43249</v>
      </c>
      <c r="H129" s="85">
        <v>43250</v>
      </c>
      <c r="I129" s="69">
        <v>6.5</v>
      </c>
      <c r="J129" s="69">
        <v>34</v>
      </c>
      <c r="K129" s="74">
        <f>IF(AND(NOT(I129=""),NOT(J129=""),NOT(H129="")),J129/I129,"")</f>
        <v>5.2307692307692308</v>
      </c>
      <c r="L129" s="107"/>
      <c r="M129" s="81" t="str">
        <f>IF(AND(NOT(OR(G129="",G129="Ø")),H129=""),"In Progress",IF(AND(NOT(OR(H129="Ø",H129="")),NOT(OR(G129="Ø",G129=""))),"Completed",IF(AND(NOT(A128=""),NOT(OR(D129="",D129="???")),G129=""),"Waiting",IF(D129="???","Waiting",""))))</f>
        <v>Completed</v>
      </c>
      <c r="N129" s="107"/>
      <c r="O129" s="107"/>
      <c r="P129" s="4"/>
      <c r="Q129" s="111"/>
      <c r="R129" s="107"/>
    </row>
    <row r="130" spans="1:18">
      <c r="A130" s="112" t="s">
        <v>4242</v>
      </c>
      <c r="B130" s="109" t="s">
        <v>4243</v>
      </c>
      <c r="C130" s="107" t="s">
        <v>2065</v>
      </c>
      <c r="D130" s="81" t="s">
        <v>161</v>
      </c>
      <c r="E130" s="81"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Merge")),A130&amp;"_SA_MW",IF(AND(D130="Julia",OR(E130="Manual",E130="Assisted Manual")),A130&amp;"_JS",IF(AND(D130="Julia",OR(E130="De-Novo Merge",E130="Assisted Merge")),A130&amp;"_SA_JS",""))))))))))))))))))</f>
        <v>2018-04-13_G-036_BD</v>
      </c>
      <c r="G130" s="85">
        <v>43245</v>
      </c>
      <c r="H130" s="85">
        <v>43250</v>
      </c>
      <c r="I130" s="69">
        <v>5.5</v>
      </c>
      <c r="J130" s="69">
        <v>48</v>
      </c>
      <c r="K130" s="74">
        <f>IF(AND(NOT(I130=""),NOT(J130=""),NOT(H130="")),J130/I130,"")</f>
        <v>8.7272727272727266</v>
      </c>
      <c r="L130" s="106">
        <v>43264</v>
      </c>
      <c r="M130" s="81" t="str">
        <f>IF(AND(NOT(OR(G130="",G130="Ø")),H130=""),"In Progress",IF(AND(NOT(OR(H130="Ø",H130="")),NOT(OR(G130="Ø",G130=""))),"Completed",IF(AND(NOT(A130=""),NOT(OR(D130="",D130="???")),G130=""),"Waiting",IF(D130="???","Waiting",""))))</f>
        <v>Completed</v>
      </c>
      <c r="N130" s="107"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07" t="s">
        <v>0</v>
      </c>
      <c r="P130" s="4" t="s">
        <v>4244</v>
      </c>
      <c r="Q130" s="111" t="s">
        <v>25</v>
      </c>
      <c r="R130" s="107" t="s">
        <v>4245</v>
      </c>
    </row>
    <row r="131" spans="1:18">
      <c r="A131" s="107"/>
      <c r="B131" s="107"/>
      <c r="C131" s="107"/>
      <c r="D131" s="81" t="s">
        <v>4061</v>
      </c>
      <c r="E131" s="81" t="s">
        <v>1731</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Merge")),A130&amp;"_SA_MW",IF(AND(D131="Julia",OR(E131="Manual",E131="Assisted Manual")),A130&amp;"_JS",IF(AND(D131="Julia",OR(E131="De-Novo Merge",E131="Assisted Merge")),A130&amp;"_SA_JS",""))))))))))))))))))</f>
        <v>2018-04-13_G-036_JS</v>
      </c>
      <c r="G131" s="85">
        <v>43251</v>
      </c>
      <c r="H131" s="85">
        <v>43252</v>
      </c>
      <c r="I131" s="69"/>
      <c r="J131" s="69"/>
      <c r="K131" s="74" t="str">
        <f>IF(AND(NOT(I131=""),NOT(J131=""),NOT(H131="")),J131/I131,"")</f>
        <v/>
      </c>
      <c r="L131" s="107"/>
      <c r="M131" s="81" t="str">
        <f>IF(AND(NOT(OR(G131="",G131="Ø")),H131=""),"In Progress",IF(AND(NOT(OR(H131="Ø",H131="")),NOT(OR(G131="Ø",G131=""))),"Completed",IF(AND(NOT(A130=""),NOT(OR(D131="",D131="???")),G131=""),"Waiting",IF(D131="???","Waiting",""))))</f>
        <v>Completed</v>
      </c>
      <c r="N131" s="107"/>
      <c r="O131" s="107"/>
      <c r="P131" s="4"/>
      <c r="Q131" s="111"/>
      <c r="R131" s="107"/>
    </row>
    <row r="132" spans="1:18">
      <c r="A132" s="112" t="s">
        <v>4246</v>
      </c>
      <c r="B132" s="109" t="s">
        <v>4247</v>
      </c>
      <c r="C132" s="107" t="s">
        <v>2065</v>
      </c>
      <c r="D132" s="81" t="s">
        <v>161</v>
      </c>
      <c r="E132" s="81"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Merge")),A132&amp;"_SA_MW",IF(AND(D132="Julia",OR(E132="Manual",E132="Assisted Manual")),A132&amp;"_JS",IF(AND(D132="Julia",OR(E132="De-Novo Merge",E132="Assisted Merge")),A132&amp;"_SA_JS",""))))))))))))))))))</f>
        <v>2018-04-13_G-037_BD</v>
      </c>
      <c r="G132" s="85">
        <v>43262</v>
      </c>
      <c r="H132" s="85">
        <v>43262</v>
      </c>
      <c r="I132" s="69">
        <v>2.75</v>
      </c>
      <c r="J132" s="69">
        <v>44</v>
      </c>
      <c r="K132" s="74">
        <f>IF(AND(NOT(I132=""),NOT(J132=""),NOT(H132="")),J132/I132,"")</f>
        <v>16</v>
      </c>
      <c r="L132" s="106">
        <v>43279</v>
      </c>
      <c r="M132" s="81" t="str">
        <f>IF(AND(NOT(OR(G132="",G132="Ø")),H132=""),"In Progress",IF(AND(NOT(OR(H132="Ø",H132="")),NOT(OR(G132="Ø",G132=""))),"Completed",IF(AND(NOT(A132=""),NOT(OR(D132="",D132="???")),G132=""),"Waiting",IF(D132="???","Waiting",""))))</f>
        <v>Completed</v>
      </c>
      <c r="N132" s="107"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07" t="s">
        <v>0</v>
      </c>
      <c r="P132" s="4"/>
      <c r="Q132" s="111" t="s">
        <v>25</v>
      </c>
      <c r="R132" s="107" t="s">
        <v>4248</v>
      </c>
    </row>
    <row r="133" spans="1:18">
      <c r="A133" s="107"/>
      <c r="B133" s="107"/>
      <c r="C133" s="107"/>
      <c r="D133" s="81" t="s">
        <v>23</v>
      </c>
      <c r="E133" s="81" t="s">
        <v>1731</v>
      </c>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Merge")),A132&amp;"_SA_MW",IF(AND(D133="Julia",OR(E133="Manual",E133="Assisted Manual")),A132&amp;"_JS",IF(AND(D133="Julia",OR(E133="De-Novo Merge",E133="Assisted Merge")),A132&amp;"_SA_JS",""))))))))))))))))))</f>
        <v>2018-04-13_G-037_CA</v>
      </c>
      <c r="G133" s="85">
        <v>43264</v>
      </c>
      <c r="H133" s="85">
        <v>43265</v>
      </c>
      <c r="I133" s="102">
        <v>2.5</v>
      </c>
      <c r="J133" s="69">
        <v>48</v>
      </c>
      <c r="K133" s="74">
        <f>IF(AND(NOT(I133=""),NOT(J133=""),NOT(H133="")),J133/I133,"")</f>
        <v>19.2</v>
      </c>
      <c r="L133" s="107"/>
      <c r="M133" s="81" t="str">
        <f>IF(AND(NOT(OR(G133="",G133="Ø")),H133=""),"In Progress",IF(AND(NOT(OR(H133="Ø",H133="")),NOT(OR(G133="Ø",G133=""))),"Completed",IF(AND(NOT(A132=""),NOT(OR(D133="",D133="???")),G133=""),"Waiting",IF(D133="???","Waiting",""))))</f>
        <v>Completed</v>
      </c>
      <c r="N133" s="107"/>
      <c r="O133" s="107"/>
      <c r="P133" s="4"/>
      <c r="Q133" s="111"/>
      <c r="R133" s="107"/>
    </row>
    <row r="134" spans="1:18">
      <c r="A134" s="112" t="s">
        <v>4249</v>
      </c>
      <c r="B134" s="109" t="s">
        <v>4250</v>
      </c>
      <c r="C134" s="107"/>
      <c r="D134" s="81" t="s">
        <v>187</v>
      </c>
      <c r="E134" s="81"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Merge")),A134&amp;"_SA_MW",IF(AND(D134="Julia",OR(E134="Manual",E134="Assisted Manual")),A134&amp;"_JS",IF(AND(D134="Julia",OR(E134="De-Novo Merge",E134="Assisted Merge")),A134&amp;"_SA_JS",""))))))))))))))))))</f>
        <v>2018-04-13_G-038_MW</v>
      </c>
      <c r="G134" s="85">
        <v>43249</v>
      </c>
      <c r="H134" s="85">
        <v>43252</v>
      </c>
      <c r="I134" s="69">
        <v>5.25</v>
      </c>
      <c r="J134" s="69">
        <v>221</v>
      </c>
      <c r="K134" s="74">
        <f>IF(AND(NOT(I134=""),NOT(J134=""),NOT(H134="")),J134/I134,"")</f>
        <v>42.095238095238095</v>
      </c>
      <c r="L134" s="106">
        <v>43287</v>
      </c>
      <c r="M134" s="81" t="str">
        <f>IF(AND(NOT(OR(G134="",G134="Ø")),H134=""),"In Progress",IF(AND(NOT(OR(H134="Ø",H134="")),NOT(OR(G134="Ø",G134=""))),"Completed",IF(AND(NOT(A134=""),NOT(OR(D134="",D134="???")),G134=""),"Waiting",IF(D134="???","Waiting",""))))</f>
        <v>Completed</v>
      </c>
      <c r="N134" s="107"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Completed</v>
      </c>
      <c r="O134" s="107" t="s">
        <v>0</v>
      </c>
      <c r="P134" s="4"/>
      <c r="Q134" s="111" t="s">
        <v>25</v>
      </c>
      <c r="R134" s="107" t="s">
        <v>4251</v>
      </c>
    </row>
    <row r="135" spans="1:18">
      <c r="A135" s="107"/>
      <c r="B135" s="107"/>
      <c r="C135" s="107"/>
      <c r="D135" s="81" t="s">
        <v>4061</v>
      </c>
      <c r="E135" s="81" t="s">
        <v>1731</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Merge")),A134&amp;"_SA_MW",IF(AND(D135="Julia",OR(E135="Manual",E135="Assisted Manual")),A134&amp;"_JS",IF(AND(D135="Julia",OR(E135="De-Novo Merge",E135="Assisted Merge")),A134&amp;"_SA_JS",""))))))))))))))))))</f>
        <v>2018-04-13_G-038_JS</v>
      </c>
      <c r="G135" s="85">
        <v>43264</v>
      </c>
      <c r="H135" s="85">
        <v>43269</v>
      </c>
      <c r="I135" s="69"/>
      <c r="J135" s="69"/>
      <c r="K135" s="74" t="str">
        <f>IF(AND(NOT(I135=""),NOT(J135=""),NOT(H135="")),J135/I135,"")</f>
        <v/>
      </c>
      <c r="L135" s="107"/>
      <c r="M135" s="81" t="str">
        <f>IF(AND(NOT(OR(G135="",G135="Ø")),H135=""),"In Progress",IF(AND(NOT(OR(H135="Ø",H135="")),NOT(OR(G135="Ø",G135=""))),"Completed",IF(AND(NOT(A134=""),NOT(OR(D135="",D135="???")),G135=""),"Waiting",IF(D135="???","Waiting",""))))</f>
        <v>Completed</v>
      </c>
      <c r="N135" s="107"/>
      <c r="O135" s="107"/>
      <c r="P135" s="4"/>
      <c r="Q135" s="111"/>
      <c r="R135" s="107"/>
    </row>
    <row r="136" spans="1:18">
      <c r="A136" s="112" t="s">
        <v>4252</v>
      </c>
      <c r="B136" s="109" t="s">
        <v>4253</v>
      </c>
      <c r="C136" s="107" t="s">
        <v>2065</v>
      </c>
      <c r="D136" s="81" t="s">
        <v>161</v>
      </c>
      <c r="E136" s="81"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Merge")),A136&amp;"_SA_MW",IF(AND(D136="Julia",OR(E136="Manual",E136="Assisted Manual")),A136&amp;"_JS",IF(AND(D136="Julia",OR(E136="De-Novo Merge",E136="Assisted Merge")),A136&amp;"_SA_JS",""))))))))))))))))))</f>
        <v>2018-04-13_G-039_BD</v>
      </c>
      <c r="G136" s="85">
        <v>43250</v>
      </c>
      <c r="H136" s="85">
        <v>43251</v>
      </c>
      <c r="I136" s="69">
        <v>5.5</v>
      </c>
      <c r="J136" s="69">
        <v>42</v>
      </c>
      <c r="K136" s="74">
        <f>IF(AND(NOT(I136=""),NOT(J136=""),NOT(H136="")),J136/I136,"")</f>
        <v>7.6363636363636367</v>
      </c>
      <c r="L136" s="106">
        <v>43279</v>
      </c>
      <c r="M136" s="81" t="str">
        <f>IF(AND(NOT(OR(G136="",G136="Ø")),H136=""),"In Progress",IF(AND(NOT(OR(H136="Ø",H136="")),NOT(OR(G136="Ø",G136=""))),"Completed",IF(AND(NOT(A136=""),NOT(OR(D136="",D136="???")),G136=""),"Waiting",IF(D136="???","Waiting",""))))</f>
        <v>Completed</v>
      </c>
      <c r="N136" s="107"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07" t="s">
        <v>0</v>
      </c>
      <c r="P136" s="4"/>
      <c r="Q136" s="111" t="s">
        <v>25</v>
      </c>
      <c r="R136" s="107" t="s">
        <v>4254</v>
      </c>
    </row>
    <row r="137" spans="1:18">
      <c r="A137" s="107"/>
      <c r="B137" s="107"/>
      <c r="C137" s="107"/>
      <c r="D137" s="81" t="s">
        <v>23</v>
      </c>
      <c r="E137" s="81" t="s">
        <v>1731</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Merge")),A136&amp;"_SA_MW",IF(AND(D137="Julia",OR(E137="Manual",E137="Assisted Manual")),A136&amp;"_JS",IF(AND(D137="Julia",OR(E137="De-Novo Merge",E137="Assisted Merge")),A136&amp;"_SA_JS",""))))))))))))))))))</f>
        <v>2018-04-13_G-039_CA</v>
      </c>
      <c r="G137" s="85">
        <v>43252</v>
      </c>
      <c r="H137" s="85">
        <v>43255</v>
      </c>
      <c r="I137" s="69"/>
      <c r="J137" s="69"/>
      <c r="K137" s="74" t="str">
        <f>IF(AND(NOT(I137=""),NOT(J137=""),NOT(H137="")),J137/I137,"")</f>
        <v/>
      </c>
      <c r="L137" s="107"/>
      <c r="M137" s="81" t="str">
        <f>IF(AND(NOT(OR(G137="",G137="Ø")),H137=""),"In Progress",IF(AND(NOT(OR(H137="Ø",H137="")),NOT(OR(G137="Ø",G137=""))),"Completed",IF(AND(NOT(A136=""),NOT(OR(D137="",D137="???")),G137=""),"Waiting",IF(D137="???","Waiting",""))))</f>
        <v>Completed</v>
      </c>
      <c r="N137" s="107"/>
      <c r="O137" s="107"/>
      <c r="P137" s="4" t="s">
        <v>4255</v>
      </c>
      <c r="Q137" s="111"/>
      <c r="R137" s="107"/>
    </row>
    <row r="138" spans="1:18">
      <c r="A138" s="112" t="s">
        <v>4256</v>
      </c>
      <c r="B138" s="109" t="s">
        <v>4257</v>
      </c>
      <c r="C138" s="107" t="s">
        <v>1001</v>
      </c>
      <c r="D138" s="81" t="s">
        <v>161</v>
      </c>
      <c r="E138" s="81"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Merge")),A138&amp;"_SA_MW",IF(AND(D138="Julia",OR(E138="Manual",E138="Assisted Manual")),A138&amp;"_JS",IF(AND(D138="Julia",OR(E138="De-Novo Merge",E138="Assisted Merge")),A138&amp;"_SA_JS",""))))))))))))))))))</f>
        <v>2018-04-13_G-040_BD</v>
      </c>
      <c r="G138" s="85">
        <v>43251</v>
      </c>
      <c r="H138" s="85">
        <v>43252</v>
      </c>
      <c r="I138" s="69">
        <v>4.75</v>
      </c>
      <c r="J138" s="69">
        <v>52</v>
      </c>
      <c r="K138" s="74">
        <f>IF(AND(NOT(I138=""),NOT(J138=""),NOT(H138="")),J138/I138,"")</f>
        <v>10.947368421052632</v>
      </c>
      <c r="L138" s="106">
        <v>43297</v>
      </c>
      <c r="M138" s="81" t="str">
        <f>IF(AND(NOT(OR(G138="",G138="Ø")),H138=""),"In Progress",IF(AND(NOT(OR(H138="Ø",H138="")),NOT(OR(G138="Ø",G138=""))),"Completed",IF(AND(NOT(A138=""),NOT(OR(D138="",D138="???")),G138=""),"Waiting",IF(D138="???","Waiting",""))))</f>
        <v>Completed</v>
      </c>
      <c r="N138" s="107"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07" t="s">
        <v>0</v>
      </c>
      <c r="P138" s="4" t="s">
        <v>4258</v>
      </c>
      <c r="Q138" s="111" t="s">
        <v>25</v>
      </c>
      <c r="R138" s="107" t="s">
        <v>4259</v>
      </c>
    </row>
    <row r="139" spans="1:18">
      <c r="A139" s="107"/>
      <c r="B139" s="107"/>
      <c r="C139" s="107"/>
      <c r="D139" s="81" t="s">
        <v>113</v>
      </c>
      <c r="E139" s="81" t="s">
        <v>1731</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Merge")),A138&amp;"_SA_MW",IF(AND(D139="Julia",OR(E139="Manual",E139="Assisted Manual")),A138&amp;"_JS",IF(AND(D139="Julia",OR(E139="De-Novo Merge",E139="Assisted Merge")),A138&amp;"_SA_JS",""))))))))))))))))))</f>
        <v>2018-04-13_G-040_DR</v>
      </c>
      <c r="G139" s="85">
        <v>43290</v>
      </c>
      <c r="H139" s="85">
        <v>43294</v>
      </c>
      <c r="I139" s="69">
        <v>4</v>
      </c>
      <c r="J139" s="69">
        <v>54.570999999999998</v>
      </c>
      <c r="K139" s="74">
        <f>IF(AND(NOT(I139=""),NOT(J139=""),NOT(H139="")),J139/I139,"")</f>
        <v>13.642749999999999</v>
      </c>
      <c r="L139" s="107"/>
      <c r="M139" s="81" t="str">
        <f>IF(AND(NOT(OR(G139="",G139="Ø")),H139=""),"In Progress",IF(AND(NOT(OR(H139="Ø",H139="")),NOT(OR(G139="Ø",G139=""))),"Completed",IF(AND(NOT(A138=""),NOT(OR(D139="",D139="???")),G139=""),"Waiting",IF(D139="???","Waiting",""))))</f>
        <v>Completed</v>
      </c>
      <c r="N139" s="107"/>
      <c r="O139" s="107"/>
      <c r="P139" s="4"/>
      <c r="Q139" s="111"/>
      <c r="R139" s="107"/>
    </row>
    <row r="140" spans="1:18">
      <c r="A140" s="112" t="s">
        <v>4260</v>
      </c>
      <c r="B140" s="109" t="s">
        <v>4261</v>
      </c>
      <c r="C140" s="107"/>
      <c r="D140" s="81" t="s">
        <v>23</v>
      </c>
      <c r="E140" s="81"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Merge")),A140&amp;"_SA_MW",IF(AND(D140="Julia",OR(E140="Manual",E140="Assisted Manual")),A140&amp;"_JS",IF(AND(D140="Julia",OR(E140="De-Novo Merge",E140="Assisted Merge")),A140&amp;"_SA_JS",""))))))))))))))))))</f>
        <v>2018-04-13_R-030_CA</v>
      </c>
      <c r="G140" s="85">
        <v>43245</v>
      </c>
      <c r="H140" s="85">
        <v>43245</v>
      </c>
      <c r="I140" s="101"/>
      <c r="J140" s="69">
        <v>58.3</v>
      </c>
      <c r="K140" s="74" t="str">
        <f>IF(AND(NOT(I140=""),NOT(J140=""),NOT(H140="")),J140/I140,"")</f>
        <v/>
      </c>
      <c r="L140" s="106">
        <v>43255</v>
      </c>
      <c r="M140" s="81" t="str">
        <f>IF(AND(NOT(OR(G140="",G140="Ø")),H140=""),"In Progress",IF(AND(NOT(OR(H140="Ø",H140="")),NOT(OR(G140="Ø",G140=""))),"Completed",IF(AND(NOT(A140=""),NOT(OR(D140="",D140="???")),G140=""),"Waiting",IF(D140="???","Waiting",""))))</f>
        <v>Completed</v>
      </c>
      <c r="N140" s="107"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07" t="s">
        <v>0</v>
      </c>
      <c r="P140" s="4"/>
      <c r="Q140" s="111" t="s">
        <v>25</v>
      </c>
      <c r="R140" s="107" t="s">
        <v>4262</v>
      </c>
    </row>
    <row r="141" spans="1:18">
      <c r="A141" s="107"/>
      <c r="B141" s="107"/>
      <c r="C141" s="107"/>
      <c r="D141" s="81" t="s">
        <v>27</v>
      </c>
      <c r="E141" s="81" t="s">
        <v>1731</v>
      </c>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Merge")),A140&amp;"_SA_MW",IF(AND(D141="Julia",OR(E141="Manual",E141="Assisted Manual")),A140&amp;"_JS",IF(AND(D141="Julia",OR(E141="De-Novo Merge",E141="Assisted Merge")),A140&amp;"_SA_JS",""))))))))))))))))))</f>
        <v>2018-04-13_R-030_GB</v>
      </c>
      <c r="G141" s="85">
        <v>43252</v>
      </c>
      <c r="H141" s="85">
        <v>43255</v>
      </c>
      <c r="I141" s="69"/>
      <c r="J141" s="69"/>
      <c r="K141" s="74" t="str">
        <f>IF(AND(NOT(I141=""),NOT(J141=""),NOT(H141="")),J141/I141,"")</f>
        <v/>
      </c>
      <c r="L141" s="107"/>
      <c r="M141" s="81" t="str">
        <f>IF(AND(NOT(OR(G141="",G141="Ø")),H141=""),"In Progress",IF(AND(NOT(OR(H141="Ø",H141="")),NOT(OR(G141="Ø",G141=""))),"Completed",IF(AND(NOT(A140=""),NOT(OR(D141="",D141="???")),G141=""),"Waiting",IF(D141="???","Waiting",""))))</f>
        <v>Completed</v>
      </c>
      <c r="N141" s="107"/>
      <c r="O141" s="107"/>
      <c r="P141" s="4"/>
      <c r="Q141" s="111"/>
      <c r="R141" s="107"/>
    </row>
    <row r="142" spans="1:18">
      <c r="A142" s="112" t="s">
        <v>4263</v>
      </c>
      <c r="B142" s="109" t="s">
        <v>4264</v>
      </c>
      <c r="C142" s="107"/>
      <c r="D142" s="81" t="s">
        <v>2404</v>
      </c>
      <c r="E142" s="81"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Merge")),A142&amp;"_SA_MW",IF(AND(D142="Julia",OR(E142="Manual",E142="Assisted Manual")),A142&amp;"_JS",IF(AND(D142="Julia",OR(E142="De-Novo Merge",E142="Assisted Merge")),A142&amp;"_SA_JS",""))))))))))))))))))</f>
        <v>2018-04-13_R-031_MH</v>
      </c>
      <c r="G142" s="85">
        <v>43245</v>
      </c>
      <c r="H142" s="85">
        <v>43250</v>
      </c>
      <c r="I142" s="69"/>
      <c r="J142" s="69"/>
      <c r="K142" s="74" t="str">
        <f>IF(AND(NOT(I142=""),NOT(J142=""),NOT(H142="")),J142/I142,"")</f>
        <v/>
      </c>
      <c r="L142" s="106">
        <v>43279</v>
      </c>
      <c r="M142" s="81" t="str">
        <f>IF(AND(NOT(OR(G142="",G142="Ø")),H142=""),"In Progress",IF(AND(NOT(OR(H142="Ø",H142="")),NOT(OR(G142="Ø",G142=""))),"Completed",IF(AND(NOT(A142=""),NOT(OR(D142="",D142="???")),G142=""),"Waiting",IF(D142="???","Waiting",""))))</f>
        <v>Completed</v>
      </c>
      <c r="N142" s="107" t="str">
        <f>IF(AND(NOT(OR(H142="Ø",H142="")),L142="Split"),"In Progress",IF(AND(NOT(OR(H142="Ø",H142="")),L142="Needs to be Split"),"Waiting",IF(AND(M142="Review",M143="Review"),"Review",IF(OR(AND(M142="Review",M143="Incomplete"),AND(M142="Incomplete",M143="Review")),"Review",IF(OR(AND(M142="Untraceable",M143="Review"),AND(M142="Review",M143="Untraceable")),"Review",IF(OR(AND(M142="Review",M143="Completed"),AND(M142="Completed",M143="Review")),"Review",IF(OR(AND(M142="Other",M143="Review"),AND(M142="Review",M143="Other")),"Review",IF(OR(AND(M142="Other",M143="Incomplete"),AND(M142="Incomplete",M143="Other")),"Review",IF(OR(AND(M142="Other",M143="Untraceable"),AND(M142="Untraceable",M143="Other")),"Review",IF(OR(AND(M142="Other",M143="Completed"),AND(M142="Completed",M143="Other")),"Review",IF(AND(M142="Waiting",M143="Waiting"),"Waiting",IF(OR(AND(M142="Review",M143="Waiting"),AND(M142="Waiting",M143="Review")),"Waiting",IF(OR(AND(M142="Other",M143="Waiting"),AND(M142="Waiting",M143="Other")),"Waiting",IF(OR(AND(M142="Incomplete",M143="Waiting"),AND(M142="Waiting",M143="Incomplete")),"Waiting",IF(OR(AND(M142="Completed",M143="Waiting"),AND(M142="Waiting",M143="Completed")),"Waiting",IF(OR(M142="In Progress",M143="In Progress"),"In Progress",IF(OR(AND(M142="Completed",M143="Untraceable"),AND(M142="Untraceable",M143="Completed")),"Review",IF(OR(AND(M142="Completed",M143="Incomplete"),AND(M142="Incomplete",M143="Completed")),"Review",IF(OR(AND(M142="Incomplete",M143="Untraceable"),AND(M142="Untraceable",M143="Incomplete")),"Untraceable",IF(AND(NOT(OR(H142="Ø",H142="")),NOT(OR(H143="Ø",H143="")),L142=""),"In Progress",IF(AND(M142="Untraceable",M143="Untraceable"),"Untraceable",IF(AND(NOT(OR(H142="Ø",H142="")),NOT(OR(H143="Ø",H143="")),NOT(OR(L142="Ø",L142="",L142="Split",L142="Needs to be Split"))),"Completed",IF(AND(M142="Incomplete",M143="Incomplete"),"Incomplete",IF(AND(M142="Other",M143="Other"),"Review",IF(AND(M142="Untraceable",M143=""),"Untraceable","")))))))))))))))))))))))))</f>
        <v>Completed</v>
      </c>
      <c r="O142" s="107" t="s">
        <v>0</v>
      </c>
      <c r="P142" s="4" t="s">
        <v>4265</v>
      </c>
      <c r="Q142" s="111" t="s">
        <v>25</v>
      </c>
      <c r="R142" s="107" t="s">
        <v>4266</v>
      </c>
    </row>
    <row r="143" spans="1:18">
      <c r="A143" s="107"/>
      <c r="B143" s="107"/>
      <c r="C143" s="107"/>
      <c r="D143" s="81" t="s">
        <v>23</v>
      </c>
      <c r="E143" s="81" t="s">
        <v>1731</v>
      </c>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Merge")),A142&amp;"_SA_MW",IF(AND(D143="Julia",OR(E143="Manual",E143="Assisted Manual")),A142&amp;"_JS",IF(AND(D143="Julia",OR(E143="De-Novo Merge",E143="Assisted Merge")),A142&amp;"_SA_JS",""))))))))))))))))))</f>
        <v>2018-04-13_R-031_CA</v>
      </c>
      <c r="G143" s="85">
        <v>43250</v>
      </c>
      <c r="H143" s="85">
        <v>43251</v>
      </c>
      <c r="I143" s="69"/>
      <c r="J143" s="69"/>
      <c r="K143" s="74" t="str">
        <f>IF(AND(NOT(I143=""),NOT(J143=""),NOT(H143="")),J143/I143,"")</f>
        <v/>
      </c>
      <c r="L143" s="107"/>
      <c r="M143" s="81" t="str">
        <f>IF(AND(NOT(OR(G143="",G143="Ø")),H143=""),"In Progress",IF(AND(NOT(OR(H143="Ø",H143="")),NOT(OR(G143="Ø",G143=""))),"Completed",IF(AND(NOT(A142=""),NOT(OR(D143="",D143="???")),G143=""),"Waiting",IF(D143="???","Waiting",""))))</f>
        <v>Completed</v>
      </c>
      <c r="N143" s="107"/>
      <c r="O143" s="107"/>
      <c r="P143" s="4"/>
      <c r="Q143" s="111"/>
      <c r="R143" s="107"/>
    </row>
    <row r="144" spans="1:18">
      <c r="A144" s="112" t="s">
        <v>4267</v>
      </c>
      <c r="B144" s="109" t="s">
        <v>4268</v>
      </c>
      <c r="C144" s="107"/>
      <c r="D144" s="81" t="s">
        <v>2404</v>
      </c>
      <c r="E144" s="81"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Merge")),A144&amp;"_SA_MW",IF(AND(D144="Julia",OR(E144="Manual",E144="Assisted Manual")),A144&amp;"_JS",IF(AND(D144="Julia",OR(E144="De-Novo Merge",E144="Assisted Merge")),A144&amp;"_SA_JS",""))))))))))))))))))</f>
        <v>2018-04-13_R-032_MH</v>
      </c>
      <c r="G144" s="85">
        <v>43250</v>
      </c>
      <c r="H144" s="85">
        <v>43251</v>
      </c>
      <c r="I144" s="69">
        <v>2</v>
      </c>
      <c r="J144" s="69">
        <v>55</v>
      </c>
      <c r="K144" s="74">
        <f>IF(AND(NOT(I144=""),NOT(J144=""),NOT(H144="")),J144/I144,"")</f>
        <v>27.5</v>
      </c>
      <c r="L144" s="106">
        <v>43279</v>
      </c>
      <c r="M144" s="81" t="str">
        <f>IF(AND(NOT(OR(G144="",G144="Ø")),H144=""),"In Progress",IF(AND(NOT(OR(H144="Ø",H144="")),NOT(OR(G144="Ø",G144=""))),"Completed",IF(AND(NOT(A144=""),NOT(OR(D144="",D144="???")),G144=""),"Waiting",IF(D144="???","Waiting",""))))</f>
        <v>Completed</v>
      </c>
      <c r="N144" s="107"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07" t="s">
        <v>0</v>
      </c>
      <c r="P144" s="4"/>
      <c r="Q144" s="111" t="s">
        <v>25</v>
      </c>
      <c r="R144" s="107" t="s">
        <v>4269</v>
      </c>
    </row>
    <row r="145" spans="1:18">
      <c r="A145" s="107"/>
      <c r="B145" s="107"/>
      <c r="C145" s="107"/>
      <c r="D145" s="81" t="s">
        <v>23</v>
      </c>
      <c r="E145" s="81" t="s">
        <v>1731</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Merge")),A144&amp;"_SA_MW",IF(AND(D145="Julia",OR(E145="Manual",E145="Assisted Manual")),A144&amp;"_JS",IF(AND(D145="Julia",OR(E145="De-Novo Merge",E145="Assisted Merge")),A144&amp;"_SA_JS",""))))))))))))))))))</f>
        <v>2018-04-13_R-032_CA</v>
      </c>
      <c r="G145" s="85">
        <v>43251</v>
      </c>
      <c r="H145" s="85">
        <v>43251</v>
      </c>
      <c r="I145" s="69">
        <v>2</v>
      </c>
      <c r="J145" s="69">
        <v>57</v>
      </c>
      <c r="K145" s="74">
        <f>IF(AND(NOT(I145=""),NOT(J145=""),NOT(H145="")),J145/I145,"")</f>
        <v>28.5</v>
      </c>
      <c r="L145" s="107"/>
      <c r="M145" s="81" t="str">
        <f>IF(AND(NOT(OR(G145="",G145="Ø")),H145=""),"In Progress",IF(AND(NOT(OR(H145="Ø",H145="")),NOT(OR(G145="Ø",G145=""))),"Completed",IF(AND(NOT(A144=""),NOT(OR(D145="",D145="???")),G145=""),"Waiting",IF(D145="???","Waiting",""))))</f>
        <v>Completed</v>
      </c>
      <c r="N145" s="107"/>
      <c r="O145" s="107"/>
      <c r="P145" s="4"/>
      <c r="Q145" s="111"/>
      <c r="R145" s="107"/>
    </row>
    <row r="146" spans="1:18">
      <c r="A146" s="112" t="s">
        <v>4270</v>
      </c>
      <c r="B146" s="109" t="s">
        <v>4271</v>
      </c>
      <c r="C146" s="107"/>
      <c r="D146" s="81" t="s">
        <v>2404</v>
      </c>
      <c r="E146" s="81"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Merge")),A146&amp;"_SA_MW",IF(AND(D146="Julia",OR(E146="Manual",E146="Assisted Manual")),A146&amp;"_JS",IF(AND(D146="Julia",OR(E146="De-Novo Merge",E146="Assisted Merge")),A146&amp;"_SA_JS",""))))))))))))))))))</f>
        <v>2018-04-13_R-033_MH</v>
      </c>
      <c r="G146" s="85">
        <v>43251</v>
      </c>
      <c r="H146" s="85">
        <v>43251</v>
      </c>
      <c r="I146" s="69"/>
      <c r="J146" s="69"/>
      <c r="K146" s="74" t="str">
        <f>IF(AND(NOT(I146=""),NOT(J146=""),NOT(H146="")),J146/I146,"")</f>
        <v/>
      </c>
      <c r="L146" s="106">
        <v>43279</v>
      </c>
      <c r="M146" s="81" t="str">
        <f>IF(AND(NOT(OR(G146="",G146="Ø")),H146=""),"In Progress",IF(AND(NOT(OR(H146="Ø",H146="")),NOT(OR(G146="Ø",G146=""))),"Completed",IF(AND(NOT(A146=""),NOT(OR(D146="",D146="???")),G146=""),"Waiting",IF(D146="???","Waiting",""))))</f>
        <v>Completed</v>
      </c>
      <c r="N146" s="107"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07" t="s">
        <v>0</v>
      </c>
      <c r="P146" s="4" t="s">
        <v>4272</v>
      </c>
      <c r="Q146" s="111" t="s">
        <v>25</v>
      </c>
      <c r="R146" s="107" t="s">
        <v>4273</v>
      </c>
    </row>
    <row r="147" spans="1:18">
      <c r="A147" s="107"/>
      <c r="B147" s="107"/>
      <c r="C147" s="107"/>
      <c r="D147" s="81" t="s">
        <v>23</v>
      </c>
      <c r="E147" s="81" t="s">
        <v>1731</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Merge")),A146&amp;"_SA_MW",IF(AND(D147="Julia",OR(E147="Manual",E147="Assisted Manual")),A146&amp;"_JS",IF(AND(D147="Julia",OR(E147="De-Novo Merge",E147="Assisted Merge")),A146&amp;"_SA_JS",""))))))))))))))))))</f>
        <v>2018-04-13_R-033_CA</v>
      </c>
      <c r="G147" s="85">
        <v>43265</v>
      </c>
      <c r="H147" s="85">
        <v>43265</v>
      </c>
      <c r="I147" s="69">
        <v>1.5</v>
      </c>
      <c r="J147" s="69">
        <v>26</v>
      </c>
      <c r="K147" s="74">
        <f>IF(AND(NOT(I147=""),NOT(J147=""),NOT(H147="")),J147/I147,"")</f>
        <v>17.333333333333332</v>
      </c>
      <c r="L147" s="107"/>
      <c r="M147" s="81" t="str">
        <f>IF(AND(NOT(OR(G147="",G147="Ø")),H147=""),"In Progress",IF(AND(NOT(OR(H147="Ø",H147="")),NOT(OR(G147="Ø",G147=""))),"Completed",IF(AND(NOT(A146=""),NOT(OR(D147="",D147="???")),G147=""),"Waiting",IF(D147="???","Waiting",""))))</f>
        <v>Completed</v>
      </c>
      <c r="N147" s="107"/>
      <c r="O147" s="107"/>
      <c r="P147" s="4"/>
      <c r="Q147" s="111"/>
      <c r="R147" s="107"/>
    </row>
    <row r="148" spans="1:18">
      <c r="A148" s="112" t="s">
        <v>4274</v>
      </c>
      <c r="B148" s="109" t="s">
        <v>4275</v>
      </c>
      <c r="C148" s="107"/>
      <c r="D148" s="81" t="s">
        <v>32</v>
      </c>
      <c r="E148" s="81"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Merge")),A148&amp;"_SA_MW",IF(AND(D148="Julia",OR(E148="Manual",E148="Assisted Manual")),A148&amp;"_JS",IF(AND(D148="Julia",OR(E148="De-Novo Merge",E148="Assisted Merge")),A148&amp;"_SA_JS",""))))))))))))))))))</f>
        <v>2018-04-03_G-041_AZ</v>
      </c>
      <c r="G148" s="85">
        <v>43251</v>
      </c>
      <c r="H148" s="85">
        <v>43252</v>
      </c>
      <c r="I148" s="69"/>
      <c r="J148" s="69"/>
      <c r="K148" s="74" t="str">
        <f>IF(AND(NOT(I148=""),NOT(J148=""),NOT(H148="")),J148/I148,"")</f>
        <v/>
      </c>
      <c r="L148" s="106">
        <v>43279</v>
      </c>
      <c r="M148" s="81" t="str">
        <f>IF(AND(NOT(OR(G148="",G148="Ø")),H148=""),"In Progress",IF(AND(NOT(OR(H148="Ø",H148="")),NOT(OR(G148="Ø",G148=""))),"Completed",IF(AND(NOT(A148=""),NOT(OR(D148="",D148="???")),G148=""),"Waiting",IF(D148="???","Waiting",""))))</f>
        <v>Completed</v>
      </c>
      <c r="N148" s="107"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07" t="s">
        <v>0</v>
      </c>
      <c r="P148" s="4"/>
      <c r="Q148" s="111" t="s">
        <v>25</v>
      </c>
      <c r="R148" s="107" t="s">
        <v>4276</v>
      </c>
    </row>
    <row r="149" spans="1:18">
      <c r="A149" s="107"/>
      <c r="B149" s="107"/>
      <c r="C149" s="107"/>
      <c r="D149" s="81" t="s">
        <v>23</v>
      </c>
      <c r="E149" s="81" t="s">
        <v>1731</v>
      </c>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Merge")),A148&amp;"_SA_MW",IF(AND(D149="Julia",OR(E149="Manual",E149="Assisted Manual")),A148&amp;"_JS",IF(AND(D149="Julia",OR(E149="De-Novo Merge",E149="Assisted Merge")),A148&amp;"_SA_JS",""))))))))))))))))))</f>
        <v>2018-04-03_G-041_CA</v>
      </c>
      <c r="G149" s="85">
        <v>43252</v>
      </c>
      <c r="H149" s="85">
        <v>43252</v>
      </c>
      <c r="I149" s="69">
        <v>1.5</v>
      </c>
      <c r="J149" s="69">
        <v>26</v>
      </c>
      <c r="K149" s="74">
        <f>IF(AND(NOT(I149=""),NOT(J149=""),NOT(H149="")),J149/I149,"")</f>
        <v>17.333333333333332</v>
      </c>
      <c r="L149" s="107"/>
      <c r="M149" s="81" t="str">
        <f>IF(AND(NOT(OR(G149="",G149="Ø")),H149=""),"In Progress",IF(AND(NOT(OR(H149="Ø",H149="")),NOT(OR(G149="Ø",G149=""))),"Completed",IF(AND(NOT(A148=""),NOT(OR(D149="",D149="???")),G149=""),"Waiting",IF(D149="???","Waiting",""))))</f>
        <v>Completed</v>
      </c>
      <c r="N149" s="107"/>
      <c r="O149" s="107"/>
      <c r="P149" s="4"/>
      <c r="Q149" s="111"/>
      <c r="R149" s="107"/>
    </row>
    <row r="150" spans="1:18">
      <c r="A150" s="112" t="s">
        <v>4277</v>
      </c>
      <c r="B150" s="109" t="s">
        <v>4278</v>
      </c>
      <c r="C150" s="107"/>
      <c r="D150" s="81" t="s">
        <v>2404</v>
      </c>
      <c r="E150" s="81" t="s">
        <v>24</v>
      </c>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Merge")),A150&amp;"_SA_MW",IF(AND(D150="Julia",OR(E150="Manual",E150="Assisted Manual")),A150&amp;"_JS",IF(AND(D150="Julia",OR(E150="De-Novo Merge",E150="Assisted Merge")),A150&amp;"_SA_JS",""))))))))))))))))))</f>
        <v>2018-04-03_G-042_MH</v>
      </c>
      <c r="G150" s="85">
        <v>43252</v>
      </c>
      <c r="H150" s="85">
        <v>43255</v>
      </c>
      <c r="I150" s="69"/>
      <c r="J150" s="69"/>
      <c r="K150" s="74" t="str">
        <f>IF(AND(NOT(I150=""),NOT(J150=""),NOT(H150="")),J150/I150,"")</f>
        <v/>
      </c>
      <c r="L150" s="106">
        <v>43258</v>
      </c>
      <c r="M150" s="81" t="str">
        <f>IF(AND(NOT(OR(G150="",G150="Ø")),H150=""),"In Progress",IF(AND(NOT(OR(H150="Ø",H150="")),NOT(OR(G150="Ø",G150=""))),"Completed",IF(AND(NOT(A150=""),NOT(OR(D150="",D150="???")),G150=""),"Waiting",IF(D150="???","Waiting",""))))</f>
        <v>Completed</v>
      </c>
      <c r="N150" s="107"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07" t="s">
        <v>0</v>
      </c>
      <c r="P150" s="4"/>
      <c r="Q150" s="111" t="s">
        <v>25</v>
      </c>
      <c r="R150" s="107" t="s">
        <v>4279</v>
      </c>
    </row>
    <row r="151" spans="1:18">
      <c r="A151" s="107"/>
      <c r="B151" s="107"/>
      <c r="C151" s="107"/>
      <c r="D151" s="81" t="s">
        <v>27</v>
      </c>
      <c r="E151" s="81" t="s">
        <v>1731</v>
      </c>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Merge")),A150&amp;"_SA_MW",IF(AND(D151="Julia",OR(E151="Manual",E151="Assisted Manual")),A150&amp;"_JS",IF(AND(D151="Julia",OR(E151="De-Novo Merge",E151="Assisted Merge")),A150&amp;"_SA_JS",""))))))))))))))))))</f>
        <v>2018-04-03_G-042_GB</v>
      </c>
      <c r="G151" s="85">
        <v>43258</v>
      </c>
      <c r="H151" s="85">
        <v>43258</v>
      </c>
      <c r="I151" s="69">
        <v>1.3</v>
      </c>
      <c r="J151" s="69">
        <v>42</v>
      </c>
      <c r="K151" s="74">
        <f>IF(AND(NOT(I151=""),NOT(J151=""),NOT(H151="")),J151/I151,"")</f>
        <v>32.307692307692307</v>
      </c>
      <c r="L151" s="107"/>
      <c r="M151" s="81" t="str">
        <f>IF(AND(NOT(OR(G151="",G151="Ø")),H151=""),"In Progress",IF(AND(NOT(OR(H151="Ø",H151="")),NOT(OR(G151="Ø",G151=""))),"Completed",IF(AND(NOT(A150=""),NOT(OR(D151="",D151="???")),G151=""),"Waiting",IF(D151="???","Waiting",""))))</f>
        <v>Completed</v>
      </c>
      <c r="N151" s="107"/>
      <c r="O151" s="107"/>
      <c r="P151" s="4"/>
      <c r="Q151" s="111"/>
      <c r="R151" s="107"/>
    </row>
    <row r="152" spans="1:18">
      <c r="A152" s="112" t="s">
        <v>4280</v>
      </c>
      <c r="B152" s="109" t="s">
        <v>4281</v>
      </c>
      <c r="C152" s="107"/>
      <c r="D152" s="81" t="s">
        <v>23</v>
      </c>
      <c r="E152" s="81" t="s">
        <v>24</v>
      </c>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Merge")),A152&amp;"_SA_MW",IF(AND(D152="Julia",OR(E152="Manual",E152="Assisted Manual")),A152&amp;"_JS",IF(AND(D152="Julia",OR(E152="De-Novo Merge",E152="Assisted Merge")),A152&amp;"_SA_JS",""))))))))))))))))))</f>
        <v>2018-04-13_R-034_CA</v>
      </c>
      <c r="G152" s="85">
        <v>43251</v>
      </c>
      <c r="H152" s="85">
        <v>43252</v>
      </c>
      <c r="I152" s="69"/>
      <c r="J152" s="69"/>
      <c r="K152" s="74" t="str">
        <f>IF(AND(NOT(I152=""),NOT(J152=""),NOT(H152="")),J152/I152,"")</f>
        <v/>
      </c>
      <c r="L152" s="106">
        <v>43280</v>
      </c>
      <c r="M152" s="81" t="str">
        <f>IF(AND(NOT(OR(G152="",G152="Ø")),H152=""),"In Progress",IF(AND(NOT(OR(H152="Ø",H152="")),NOT(OR(G152="Ø",G152=""))),"Completed",IF(AND(NOT(A152=""),NOT(OR(D152="",D152="???")),G152=""),"Waiting",IF(D152="???","Waiting",""))))</f>
        <v>Completed</v>
      </c>
      <c r="N152" s="107"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07" t="s">
        <v>0</v>
      </c>
      <c r="P152" s="4"/>
      <c r="Q152" s="111" t="s">
        <v>25</v>
      </c>
      <c r="R152" s="107" t="s">
        <v>4282</v>
      </c>
    </row>
    <row r="153" spans="1:18">
      <c r="A153" s="107"/>
      <c r="B153" s="107"/>
      <c r="C153" s="107"/>
      <c r="D153" s="81" t="s">
        <v>27</v>
      </c>
      <c r="E153" s="81" t="s">
        <v>1731</v>
      </c>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Merge")),A152&amp;"_SA_MW",IF(AND(D153="Julia",OR(E153="Manual",E153="Assisted Manual")),A152&amp;"_JS",IF(AND(D153="Julia",OR(E153="De-Novo Merge",E153="Assisted Merge")),A152&amp;"_SA_JS",""))))))))))))))))))</f>
        <v>2018-04-13_R-034_GB</v>
      </c>
      <c r="G153" s="85">
        <v>43276</v>
      </c>
      <c r="H153" s="85">
        <v>43276</v>
      </c>
      <c r="I153" s="69">
        <v>2.25</v>
      </c>
      <c r="J153" s="69">
        <v>30</v>
      </c>
      <c r="K153" s="74">
        <f>IF(AND(NOT(I153=""),NOT(J153=""),NOT(H153="")),J153/I153,"")</f>
        <v>13.333333333333334</v>
      </c>
      <c r="L153" s="107"/>
      <c r="M153" s="81" t="str">
        <f>IF(AND(NOT(OR(G153="",G153="Ø")),H153=""),"In Progress",IF(AND(NOT(OR(H153="Ø",H153="")),NOT(OR(G153="Ø",G153=""))),"Completed",IF(AND(NOT(A152=""),NOT(OR(D153="",D153="???")),G153=""),"Waiting",IF(D153="???","Waiting",""))))</f>
        <v>Completed</v>
      </c>
      <c r="N153" s="107"/>
      <c r="O153" s="107"/>
      <c r="P153" s="4"/>
      <c r="Q153" s="111"/>
      <c r="R153" s="107"/>
    </row>
    <row r="154" spans="1:18">
      <c r="A154" s="112" t="s">
        <v>4283</v>
      </c>
      <c r="B154" s="109" t="s">
        <v>4284</v>
      </c>
      <c r="C154" s="107"/>
      <c r="D154" s="81" t="s">
        <v>187</v>
      </c>
      <c r="E154" s="81" t="s">
        <v>24</v>
      </c>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Merge")),A154&amp;"_SA_MW",IF(AND(D154="Julia",OR(E154="Manual",E154="Assisted Manual")),A154&amp;"_JS",IF(AND(D154="Julia",OR(E154="De-Novo Merge",E154="Assisted Merge")),A154&amp;"_SA_JS",""))))))))))))))))))</f>
        <v>2018-04-13_G-043_MW</v>
      </c>
      <c r="G154" s="85">
        <v>43252</v>
      </c>
      <c r="H154" s="85">
        <v>43256</v>
      </c>
      <c r="I154" s="69">
        <v>5</v>
      </c>
      <c r="J154" s="69">
        <v>115</v>
      </c>
      <c r="K154" s="74">
        <f>IF(AND(NOT(I154=""),NOT(J154=""),NOT(H154="")),J154/I154,"")</f>
        <v>23</v>
      </c>
      <c r="L154" s="106">
        <v>43269</v>
      </c>
      <c r="M154" s="81" t="str">
        <f>IF(AND(NOT(OR(G154="",G154="Ø")),H154=""),"In Progress",IF(AND(NOT(OR(H154="Ø",H154="")),NOT(OR(G154="Ø",G154=""))),"Completed",IF(AND(NOT(A154=""),NOT(OR(D154="",D154="???")),G154=""),"Waiting",IF(D154="???","Waiting",""))))</f>
        <v>Completed</v>
      </c>
      <c r="N154" s="107"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07" t="s">
        <v>0</v>
      </c>
      <c r="P154" s="4"/>
      <c r="Q154" s="111" t="s">
        <v>25</v>
      </c>
      <c r="R154" s="107" t="s">
        <v>4285</v>
      </c>
    </row>
    <row r="155" spans="1:18">
      <c r="A155" s="107"/>
      <c r="B155" s="107"/>
      <c r="C155" s="107"/>
      <c r="D155" s="81" t="s">
        <v>4061</v>
      </c>
      <c r="E155" s="81" t="s">
        <v>1731</v>
      </c>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Merge")),A154&amp;"_SA_MW",IF(AND(D155="Julia",OR(E155="Manual",E155="Assisted Manual")),A154&amp;"_JS",IF(AND(D155="Julia",OR(E155="De-Novo Merge",E155="Assisted Merge")),A154&amp;"_SA_JS",""))))))))))))))))))</f>
        <v>2018-04-13_G-043_JS</v>
      </c>
      <c r="G155" s="85">
        <v>43256</v>
      </c>
      <c r="H155" s="85">
        <v>43258</v>
      </c>
      <c r="I155" s="69"/>
      <c r="J155" s="69"/>
      <c r="K155" s="74" t="str">
        <f>IF(AND(NOT(I155=""),NOT(J155=""),NOT(H155="")),J155/I155,"")</f>
        <v/>
      </c>
      <c r="L155" s="107"/>
      <c r="M155" s="81" t="str">
        <f>IF(AND(NOT(OR(G155="",G155="Ø")),H155=""),"In Progress",IF(AND(NOT(OR(H155="Ø",H155="")),NOT(OR(G155="Ø",G155=""))),"Completed",IF(AND(NOT(A154=""),NOT(OR(D155="",D155="???")),G155=""),"Waiting",IF(D155="???","Waiting",""))))</f>
        <v>Completed</v>
      </c>
      <c r="N155" s="107"/>
      <c r="O155" s="107"/>
      <c r="P155" s="4"/>
      <c r="Q155" s="111"/>
      <c r="R155" s="107"/>
    </row>
    <row r="156" spans="1:18">
      <c r="A156" s="112" t="s">
        <v>4286</v>
      </c>
      <c r="B156" s="109" t="s">
        <v>4287</v>
      </c>
      <c r="C156" s="107"/>
      <c r="D156" s="81" t="s">
        <v>32</v>
      </c>
      <c r="E156" s="81" t="s">
        <v>24</v>
      </c>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Merge")),A156&amp;"_SA_MW",IF(AND(D156="Julia",OR(E156="Manual",E156="Assisted Manual")),A156&amp;"_JS",IF(AND(D156="Julia",OR(E156="De-Novo Merge",E156="Assisted Merge")),A156&amp;"_SA_JS",""))))))))))))))))))</f>
        <v>2018-04-13_G-044_AZ</v>
      </c>
      <c r="G156" s="85">
        <v>43252</v>
      </c>
      <c r="H156" s="85">
        <v>43255</v>
      </c>
      <c r="I156" s="69"/>
      <c r="J156" s="69"/>
      <c r="K156" s="74" t="str">
        <f>IF(AND(NOT(I156=""),NOT(J156=""),NOT(H156="")),J156/I156,"")</f>
        <v/>
      </c>
      <c r="L156" s="106">
        <v>43264</v>
      </c>
      <c r="M156" s="81" t="str">
        <f>IF(AND(NOT(OR(G156="",G156="Ø")),H156=""),"In Progress",IF(AND(NOT(OR(H156="Ø",H156="")),NOT(OR(G156="Ø",G156=""))),"Completed",IF(AND(NOT(A156=""),NOT(OR(D156="",D156="???")),G156=""),"Waiting",IF(D156="???","Waiting",""))))</f>
        <v>Completed</v>
      </c>
      <c r="N156" s="107"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07" t="s">
        <v>0</v>
      </c>
      <c r="P156" s="4" t="s">
        <v>256</v>
      </c>
      <c r="Q156" s="111" t="s">
        <v>25</v>
      </c>
      <c r="R156" s="107" t="s">
        <v>4288</v>
      </c>
    </row>
    <row r="157" spans="1:18">
      <c r="A157" s="107"/>
      <c r="B157" s="107"/>
      <c r="C157" s="107"/>
      <c r="D157" s="81" t="s">
        <v>4061</v>
      </c>
      <c r="E157" s="81" t="s">
        <v>1731</v>
      </c>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Merge")),A156&amp;"_SA_MW",IF(AND(D157="Julia",OR(E157="Manual",E157="Assisted Manual")),A156&amp;"_JS",IF(AND(D157="Julia",OR(E157="De-Novo Merge",E157="Assisted Merge")),A156&amp;"_SA_JS",""))))))))))))))))))</f>
        <v>2018-04-13_G-044_JS</v>
      </c>
      <c r="G157" s="85">
        <v>43256</v>
      </c>
      <c r="H157" s="85">
        <v>43256</v>
      </c>
      <c r="I157" s="69"/>
      <c r="J157" s="69"/>
      <c r="K157" s="74" t="str">
        <f>IF(AND(NOT(I157=""),NOT(J157=""),NOT(H157="")),J157/I157,"")</f>
        <v/>
      </c>
      <c r="L157" s="107"/>
      <c r="M157" s="81" t="str">
        <f>IF(AND(NOT(OR(G157="",G157="Ø")),H157=""),"In Progress",IF(AND(NOT(OR(H157="Ø",H157="")),NOT(OR(G157="Ø",G157=""))),"Completed",IF(AND(NOT(A156=""),NOT(OR(D157="",D157="???")),G157=""),"Waiting",IF(D157="???","Waiting",""))))</f>
        <v>Completed</v>
      </c>
      <c r="N157" s="107"/>
      <c r="O157" s="107"/>
      <c r="P157" s="4"/>
      <c r="Q157" s="111"/>
      <c r="R157" s="107"/>
    </row>
    <row r="158" spans="1:18">
      <c r="A158" s="112" t="s">
        <v>4289</v>
      </c>
      <c r="B158" s="109" t="s">
        <v>4290</v>
      </c>
      <c r="C158" s="107"/>
      <c r="D158" s="81" t="s">
        <v>32</v>
      </c>
      <c r="E158" s="81" t="s">
        <v>24</v>
      </c>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Merge")),A158&amp;"_SA_MW",IF(AND(D158="Julia",OR(E158="Manual",E158="Assisted Manual")),A158&amp;"_JS",IF(AND(D158="Julia",OR(E158="De-Novo Merge",E158="Assisted Merge")),A158&amp;"_SA_JS",""))))))))))))))))))</f>
        <v>2018-04-13_G-045_AZ</v>
      </c>
      <c r="G158" s="85">
        <v>43255</v>
      </c>
      <c r="H158" s="85">
        <v>43255</v>
      </c>
      <c r="I158" s="69"/>
      <c r="J158" s="69"/>
      <c r="K158" s="74" t="str">
        <f>IF(AND(NOT(I158=""),NOT(J158=""),NOT(H158="")),J158/I158,"")</f>
        <v/>
      </c>
      <c r="L158" s="106">
        <v>43264</v>
      </c>
      <c r="M158" s="81" t="str">
        <f>IF(AND(NOT(OR(G158="",G158="Ø")),H158=""),"In Progress",IF(AND(NOT(OR(H158="Ø",H158="")),NOT(OR(G158="Ø",G158=""))),"Completed",IF(AND(NOT(A158=""),NOT(OR(D158="",D158="???")),G158=""),"Waiting",IF(D158="???","Waiting",""))))</f>
        <v>Completed</v>
      </c>
      <c r="N158" s="107"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07" t="s">
        <v>0</v>
      </c>
      <c r="P158" s="4"/>
      <c r="Q158" s="111" t="s">
        <v>25</v>
      </c>
      <c r="R158" s="107" t="s">
        <v>4291</v>
      </c>
    </row>
    <row r="159" spans="1:18">
      <c r="A159" s="107"/>
      <c r="B159" s="107"/>
      <c r="C159" s="107"/>
      <c r="D159" s="81" t="s">
        <v>187</v>
      </c>
      <c r="E159" s="81" t="s">
        <v>1731</v>
      </c>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Merge")),A158&amp;"_SA_MW",IF(AND(D159="Julia",OR(E159="Manual",E159="Assisted Manual")),A158&amp;"_JS",IF(AND(D159="Julia",OR(E159="De-Novo Merge",E159="Assisted Merge")),A158&amp;"_SA_JS",""))))))))))))))))))</f>
        <v>2018-04-13_G-045_MW</v>
      </c>
      <c r="G159" s="85">
        <v>43256</v>
      </c>
      <c r="H159" s="85">
        <v>43256</v>
      </c>
      <c r="I159" s="69">
        <v>2.5</v>
      </c>
      <c r="J159" s="69">
        <v>39</v>
      </c>
      <c r="K159" s="74">
        <f>IF(AND(NOT(I159=""),NOT(J159=""),NOT(H159="")),J159/I159,"")</f>
        <v>15.6</v>
      </c>
      <c r="L159" s="107"/>
      <c r="M159" s="81" t="str">
        <f>IF(AND(NOT(OR(G159="",G159="Ø")),H159=""),"In Progress",IF(AND(NOT(OR(H159="Ø",H159="")),NOT(OR(G159="Ø",G159=""))),"Completed",IF(AND(NOT(A158=""),NOT(OR(D159="",D159="???")),G159=""),"Waiting",IF(D159="???","Waiting",""))))</f>
        <v>Completed</v>
      </c>
      <c r="N159" s="107"/>
      <c r="O159" s="107"/>
      <c r="P159" s="4"/>
      <c r="Q159" s="111"/>
      <c r="R159" s="107"/>
    </row>
    <row r="160" spans="1:18">
      <c r="A160" s="112" t="s">
        <v>4292</v>
      </c>
      <c r="B160" s="109" t="s">
        <v>4293</v>
      </c>
      <c r="C160" s="107" t="s">
        <v>2065</v>
      </c>
      <c r="D160" s="81" t="s">
        <v>161</v>
      </c>
      <c r="E160" s="81" t="s">
        <v>24</v>
      </c>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Merge")),A160&amp;"_SA_MW",IF(AND(D160="Julia",OR(E160="Manual",E160="Assisted Manual")),A160&amp;"_JS",IF(AND(D160="Julia",OR(E160="De-Novo Merge",E160="Assisted Merge")),A160&amp;"_SA_JS",""))))))))))))))))))</f>
        <v>2018-04-13_G-046_BD</v>
      </c>
      <c r="G160" s="85">
        <v>43252</v>
      </c>
      <c r="H160" s="85">
        <v>43255</v>
      </c>
      <c r="I160" s="69">
        <v>4.75</v>
      </c>
      <c r="J160" s="69">
        <v>44</v>
      </c>
      <c r="K160" s="74">
        <f>IF(AND(NOT(I160=""),NOT(J160=""),NOT(H160="")),J160/I160,"")</f>
        <v>9.2631578947368425</v>
      </c>
      <c r="L160" s="106">
        <v>43279</v>
      </c>
      <c r="M160" s="81" t="str">
        <f>IF(AND(NOT(OR(G160="",G160="Ø")),H160=""),"In Progress",IF(AND(NOT(OR(H160="Ø",H160="")),NOT(OR(G160="Ø",G160=""))),"Completed",IF(AND(NOT(A160=""),NOT(OR(D160="",D160="???")),G160=""),"Waiting",IF(D160="???","Waiting",""))))</f>
        <v>Completed</v>
      </c>
      <c r="N160" s="107"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07" t="s">
        <v>0</v>
      </c>
      <c r="P160" s="4"/>
      <c r="Q160" s="111" t="s">
        <v>25</v>
      </c>
      <c r="R160" s="107" t="s">
        <v>4294</v>
      </c>
    </row>
    <row r="161" spans="1:18">
      <c r="A161" s="107"/>
      <c r="B161" s="107"/>
      <c r="C161" s="107"/>
      <c r="D161" s="81" t="s">
        <v>23</v>
      </c>
      <c r="E161" s="81" t="s">
        <v>1731</v>
      </c>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Merge")),A160&amp;"_SA_MW",IF(AND(D161="Julia",OR(E161="Manual",E161="Assisted Manual")),A160&amp;"_JS",IF(AND(D161="Julia",OR(E161="De-Novo Merge",E161="Assisted Merge")),A160&amp;"_SA_JS",""))))))))))))))))))</f>
        <v>2018-04-13_G-046_CA</v>
      </c>
      <c r="G161" s="85">
        <v>43262</v>
      </c>
      <c r="H161" s="85">
        <v>43262</v>
      </c>
      <c r="I161" s="69"/>
      <c r="J161" s="69"/>
      <c r="K161" s="74" t="str">
        <f>IF(AND(NOT(I161=""),NOT(J161=""),NOT(H161="")),J161/I161,"")</f>
        <v/>
      </c>
      <c r="L161" s="107"/>
      <c r="M161" s="81" t="str">
        <f>IF(AND(NOT(OR(G161="",G161="Ø")),H161=""),"In Progress",IF(AND(NOT(OR(H161="Ø",H161="")),NOT(OR(G161="Ø",G161=""))),"Completed",IF(AND(NOT(A160=""),NOT(OR(D161="",D161="???")),G161=""),"Waiting",IF(D161="???","Waiting",""))))</f>
        <v>Completed</v>
      </c>
      <c r="N161" s="107"/>
      <c r="O161" s="107"/>
      <c r="P161" s="4"/>
      <c r="Q161" s="111"/>
      <c r="R161" s="107"/>
    </row>
    <row r="162" spans="1:18">
      <c r="A162" s="112" t="s">
        <v>4295</v>
      </c>
      <c r="B162" s="109" t="s">
        <v>4296</v>
      </c>
      <c r="C162" s="107"/>
      <c r="D162" s="81" t="s">
        <v>113</v>
      </c>
      <c r="E162" s="81" t="s">
        <v>24</v>
      </c>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Merge")),A162&amp;"_SA_MW",IF(AND(D162="Julia",OR(E162="Manual",E162="Assisted Manual")),A162&amp;"_JS",IF(AND(D162="Julia",OR(E162="De-Novo Merge",E162="Assisted Merge")),A162&amp;"_SA_JS",""))))))))))))))))))</f>
        <v>2018-04-13_G-047_DR</v>
      </c>
      <c r="G162" s="85">
        <v>43255</v>
      </c>
      <c r="H162" s="85">
        <v>43257</v>
      </c>
      <c r="I162" s="69">
        <v>2</v>
      </c>
      <c r="J162" s="69">
        <v>54.820999999999998</v>
      </c>
      <c r="K162" s="74">
        <f>IF(AND(NOT(I162=""),NOT(J162=""),NOT(H162="")),J162/I162,"")</f>
        <v>27.410499999999999</v>
      </c>
      <c r="L162" s="106">
        <v>43279</v>
      </c>
      <c r="M162" s="81" t="str">
        <f>IF(AND(NOT(OR(G162="",G162="Ø")),H162=""),"In Progress",IF(AND(NOT(OR(H162="Ø",H162="")),NOT(OR(G162="Ø",G162=""))),"Completed",IF(AND(NOT(A162=""),NOT(OR(D162="",D162="???")),G162=""),"Waiting",IF(D162="???","Waiting",""))))</f>
        <v>Completed</v>
      </c>
      <c r="N162" s="107"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07" t="s">
        <v>0</v>
      </c>
      <c r="P162" s="4"/>
      <c r="Q162" s="111" t="s">
        <v>25</v>
      </c>
      <c r="R162" s="107" t="s">
        <v>4297</v>
      </c>
    </row>
    <row r="163" spans="1:18">
      <c r="A163" s="107"/>
      <c r="B163" s="107"/>
      <c r="C163" s="107"/>
      <c r="D163" s="81" t="s">
        <v>23</v>
      </c>
      <c r="E163" s="81" t="s">
        <v>1731</v>
      </c>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Merge")),A162&amp;"_SA_MW",IF(AND(D163="Julia",OR(E163="Manual",E163="Assisted Manual")),A162&amp;"_JS",IF(AND(D163="Julia",OR(E163="De-Novo Merge",E163="Assisted Merge")),A162&amp;"_SA_JS",""))))))))))))))))))</f>
        <v>2018-04-13_G-047_CA</v>
      </c>
      <c r="G163" s="85">
        <v>43258</v>
      </c>
      <c r="H163" s="85">
        <v>43258</v>
      </c>
      <c r="I163" s="69"/>
      <c r="J163" s="69"/>
      <c r="K163" s="74" t="str">
        <f>IF(AND(NOT(I163=""),NOT(J163=""),NOT(H163="")),J163/I163,"")</f>
        <v/>
      </c>
      <c r="L163" s="107"/>
      <c r="M163" s="81" t="str">
        <f>IF(AND(NOT(OR(G163="",G163="Ø")),H163=""),"In Progress",IF(AND(NOT(OR(H163="Ø",H163="")),NOT(OR(G163="Ø",G163=""))),"Completed",IF(AND(NOT(A162=""),NOT(OR(D163="",D163="???")),G163=""),"Waiting",IF(D163="???","Waiting",""))))</f>
        <v>Completed</v>
      </c>
      <c r="N163" s="107"/>
      <c r="O163" s="107"/>
      <c r="P163" s="4"/>
      <c r="Q163" s="111"/>
      <c r="R163" s="107"/>
    </row>
    <row r="164" spans="1:18">
      <c r="A164" s="112" t="s">
        <v>4298</v>
      </c>
      <c r="B164" s="109" t="s">
        <v>4299</v>
      </c>
      <c r="C164" s="107" t="s">
        <v>2065</v>
      </c>
      <c r="D164" s="81" t="s">
        <v>161</v>
      </c>
      <c r="E164" s="81" t="s">
        <v>24</v>
      </c>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Merge")),A164&amp;"_SA_MW",IF(AND(D164="Julia",OR(E164="Manual",E164="Assisted Manual")),A164&amp;"_JS",IF(AND(D164="Julia",OR(E164="De-Novo Merge",E164="Assisted Merge")),A164&amp;"_SA_JS",""))))))))))))))))))</f>
        <v>2018-04-13_G-048_BD</v>
      </c>
      <c r="G164" s="85">
        <v>43255</v>
      </c>
      <c r="H164" s="85">
        <v>43256</v>
      </c>
      <c r="I164" s="69">
        <v>3</v>
      </c>
      <c r="J164" s="69">
        <v>12</v>
      </c>
      <c r="K164" s="74">
        <f>IF(AND(NOT(I164=""),NOT(J164=""),NOT(H164="")),J164/I164,"")</f>
        <v>4</v>
      </c>
      <c r="L164" s="106">
        <v>43257</v>
      </c>
      <c r="M164" s="81" t="str">
        <f>IF(AND(NOT(OR(G164="",G164="Ø")),H164=""),"In Progress",IF(AND(NOT(OR(H164="Ø",H164="")),NOT(OR(G164="Ø",G164=""))),"Completed",IF(AND(NOT(A164=""),NOT(OR(D164="",D164="???")),G164=""),"Waiting",IF(D164="???","Waiting",""))))</f>
        <v>Completed</v>
      </c>
      <c r="N164" s="107"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07" t="s">
        <v>0</v>
      </c>
      <c r="P164" s="4"/>
      <c r="Q164" s="111" t="s">
        <v>25</v>
      </c>
      <c r="R164" s="107" t="s">
        <v>4300</v>
      </c>
    </row>
    <row r="165" spans="1:18">
      <c r="A165" s="107"/>
      <c r="B165" s="107"/>
      <c r="C165" s="107"/>
      <c r="D165" s="81" t="s">
        <v>23</v>
      </c>
      <c r="E165" s="81" t="s">
        <v>1731</v>
      </c>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Merge")),A164&amp;"_SA_MW",IF(AND(D165="Julia",OR(E165="Manual",E165="Assisted Manual")),A164&amp;"_JS",IF(AND(D165="Julia",OR(E165="De-Novo Merge",E165="Assisted Merge")),A164&amp;"_SA_JS",""))))))))))))))))))</f>
        <v>2018-04-13_G-048_CA</v>
      </c>
      <c r="G165" s="85">
        <v>43256</v>
      </c>
      <c r="H165" s="85">
        <v>43256</v>
      </c>
      <c r="I165" s="69">
        <v>1.5</v>
      </c>
      <c r="J165" s="69">
        <v>11</v>
      </c>
      <c r="K165" s="74">
        <f>IF(AND(NOT(I165=""),NOT(J165=""),NOT(H165="")),J165/I165,"")</f>
        <v>7.333333333333333</v>
      </c>
      <c r="L165" s="107"/>
      <c r="M165" s="81" t="str">
        <f>IF(AND(NOT(OR(G165="",G165="Ø")),H165=""),"In Progress",IF(AND(NOT(OR(H165="Ø",H165="")),NOT(OR(G165="Ø",G165=""))),"Completed",IF(AND(NOT(A164=""),NOT(OR(D165="",D165="???")),G165=""),"Waiting",IF(D165="???","Waiting",""))))</f>
        <v>Completed</v>
      </c>
      <c r="N165" s="107"/>
      <c r="O165" s="107"/>
      <c r="P165" s="4"/>
      <c r="Q165" s="111"/>
      <c r="R165" s="107"/>
    </row>
    <row r="166" spans="1:18">
      <c r="A166" s="112" t="s">
        <v>4301</v>
      </c>
      <c r="B166" s="109" t="s">
        <v>4302</v>
      </c>
      <c r="C166" s="107"/>
      <c r="D166" s="81" t="s">
        <v>2404</v>
      </c>
      <c r="E166" s="81" t="s">
        <v>24</v>
      </c>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Merge")),A166&amp;"_SA_MW",IF(AND(D166="Julia",OR(E166="Manual",E166="Assisted Manual")),A166&amp;"_JS",IF(AND(D166="Julia",OR(E166="De-Novo Merge",E166="Assisted Merge")),A166&amp;"_SA_JS",""))))))))))))))))))</f>
        <v>2018-04-13_G-049_MH</v>
      </c>
      <c r="G166" s="85">
        <v>43255</v>
      </c>
      <c r="H166" s="85">
        <v>43256</v>
      </c>
      <c r="I166" s="69"/>
      <c r="J166" s="69"/>
      <c r="K166" s="74" t="str">
        <f>IF(AND(NOT(I166=""),NOT(J166=""),NOT(H166="")),J166/I166,"")</f>
        <v/>
      </c>
      <c r="L166" s="106">
        <v>43280</v>
      </c>
      <c r="M166" s="81" t="str">
        <f>IF(AND(NOT(OR(G166="",G166="Ø")),H166=""),"In Progress",IF(AND(NOT(OR(H166="Ø",H166="")),NOT(OR(G166="Ø",G166=""))),"Completed",IF(AND(NOT(A166=""),NOT(OR(D166="",D166="???")),G166=""),"Waiting",IF(D166="???","Waiting",""))))</f>
        <v>Completed</v>
      </c>
      <c r="N166" s="107"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07" t="s">
        <v>0</v>
      </c>
      <c r="P166" s="4"/>
      <c r="Q166" s="111" t="s">
        <v>25</v>
      </c>
      <c r="R166" s="107" t="s">
        <v>4303</v>
      </c>
    </row>
    <row r="167" spans="1:18">
      <c r="A167" s="107"/>
      <c r="B167" s="107"/>
      <c r="C167" s="107"/>
      <c r="D167" s="81" t="s">
        <v>23</v>
      </c>
      <c r="E167" s="81" t="s">
        <v>1731</v>
      </c>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Merge")),A166&amp;"_SA_MW",IF(AND(D167="Julia",OR(E167="Manual",E167="Assisted Manual")),A166&amp;"_JS",IF(AND(D167="Julia",OR(E167="De-Novo Merge",E167="Assisted Merge")),A166&amp;"_SA_JS",""))))))))))))))))))</f>
        <v>2018-04-13_G-049_CA</v>
      </c>
      <c r="G167" s="85">
        <v>43256</v>
      </c>
      <c r="H167" s="85">
        <v>43257</v>
      </c>
      <c r="I167" s="69"/>
      <c r="J167" s="69"/>
      <c r="K167" s="74" t="str">
        <f>IF(AND(NOT(I167=""),NOT(J167=""),NOT(H167="")),J167/I167,"")</f>
        <v/>
      </c>
      <c r="L167" s="107"/>
      <c r="M167" s="81" t="str">
        <f>IF(AND(NOT(OR(G167="",G167="Ø")),H167=""),"In Progress",IF(AND(NOT(OR(H167="Ø",H167="")),NOT(OR(G167="Ø",G167=""))),"Completed",IF(AND(NOT(A166=""),NOT(OR(D167="",D167="???")),G167=""),"Waiting",IF(D167="???","Waiting",""))))</f>
        <v>Completed</v>
      </c>
      <c r="N167" s="107"/>
      <c r="O167" s="107"/>
      <c r="P167" s="4"/>
      <c r="Q167" s="111"/>
      <c r="R167" s="107"/>
    </row>
    <row r="168" spans="1:18">
      <c r="A168" s="112" t="s">
        <v>4304</v>
      </c>
      <c r="B168" s="109" t="s">
        <v>4305</v>
      </c>
      <c r="C168" s="107"/>
      <c r="D168" s="81" t="s">
        <v>187</v>
      </c>
      <c r="E168" s="81" t="s">
        <v>24</v>
      </c>
      <c r="F168" s="7" t="str">
        <f>IF(AND(D168="Amina",OR(E168="Manual",E168="Assisted Manual")),A168&amp;"_AZ",IF(AND(D168="Amina",OR(E168="De-Novo Merge",E168="Assisted Merge")),A168&amp;"_SA_AZ",IF(AND(D168="Mashtura",OR(E168="Manual",E168="Assisted Manual")),A168&amp;"_MH",IF(AND(D168="Mashtura",OR(E168="De-Novo Merge",E168="Assisted Merge")),A168&amp;"_SA_MH",IF(AND(D168="Perry",OR(E168="Manual",E168="Assisted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Merge")),A168&amp;"_SA_MW",IF(AND(D168="Julia",OR(E168="Manual",E168="Assisted Manual")),A168&amp;"_JS",IF(AND(D168="Julia",OR(E168="De-Novo Merge",E168="Assisted Merge")),A168&amp;"_SA_JS",""))))))))))))))))))</f>
        <v>2018-04-13_G-050_MW</v>
      </c>
      <c r="G168" s="85">
        <v>43256</v>
      </c>
      <c r="H168" s="85">
        <v>43258</v>
      </c>
      <c r="I168" s="69"/>
      <c r="J168" s="69"/>
      <c r="K168" s="74" t="str">
        <f>IF(AND(NOT(I168=""),NOT(J168=""),NOT(H168="")),J168/I168,"")</f>
        <v/>
      </c>
      <c r="L168" s="106">
        <v>43269</v>
      </c>
      <c r="M168" s="81" t="str">
        <f>IF(AND(NOT(OR(G168="",G168="Ø")),H168=""),"In Progress",IF(AND(NOT(OR(H168="Ø",H168="")),NOT(OR(G168="Ø",G168=""))),"Completed",IF(AND(NOT(A168=""),NOT(OR(D168="",D168="???")),G168=""),"Waiting",IF(D168="???","Waiting",""))))</f>
        <v>Completed</v>
      </c>
      <c r="N168" s="107"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07" t="s">
        <v>1</v>
      </c>
      <c r="P168" s="4"/>
      <c r="Q168" s="111" t="s">
        <v>25</v>
      </c>
      <c r="R168" s="107" t="s">
        <v>4306</v>
      </c>
    </row>
    <row r="169" spans="1:18">
      <c r="A169" s="107"/>
      <c r="B169" s="107"/>
      <c r="C169" s="107"/>
      <c r="D169" s="81" t="s">
        <v>4061</v>
      </c>
      <c r="E169" s="81" t="s">
        <v>1731</v>
      </c>
      <c r="F169" s="7" t="str">
        <f>IF(AND(D169="Amina",OR(E169="Manual",E169="Assisted Manual")),A168&amp;"_AZ",IF(AND(D169="Amina",OR(E169="De-Novo Merge",E169="Assisted Merge")),A168&amp;"_SA_AZ",IF(AND(D169="Mashtura",OR(E169="Manual",E169="Assisted Manual")),A168&amp;"_MH",IF(AND(D169="Mashtura",OR(E169="De-Novo Merge",E169="Assisted Merge")),A168&amp;"_SA_MH",IF(AND(D169="Perry",OR(E169="Manual",E169="Assisted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Merge")),A168&amp;"_SA_MW",IF(AND(D169="Julia",OR(E169="Manual",E169="Assisted Manual")),A168&amp;"_JS",IF(AND(D169="Julia",OR(E169="De-Novo Merge",E169="Assisted Merge")),A168&amp;"_SA_JS",""))))))))))))))))))</f>
        <v>2018-04-13_G-050_JS</v>
      </c>
      <c r="G169" s="85">
        <v>43259</v>
      </c>
      <c r="H169" s="85">
        <v>43262</v>
      </c>
      <c r="I169" s="69"/>
      <c r="J169" s="69"/>
      <c r="K169" s="74" t="str">
        <f>IF(AND(NOT(I169=""),NOT(J169=""),NOT(H169="")),J169/I169,"")</f>
        <v/>
      </c>
      <c r="L169" s="107"/>
      <c r="M169" s="81" t="str">
        <f>IF(AND(NOT(OR(G169="",G169="Ø")),H169=""),"In Progress",IF(AND(NOT(OR(H169="Ø",H169="")),NOT(OR(G169="Ø",G169=""))),"Completed",IF(AND(NOT(A168=""),NOT(OR(D169="",D169="???")),G169=""),"Waiting",IF(D169="???","Waiting",""))))</f>
        <v>Completed</v>
      </c>
      <c r="N169" s="107"/>
      <c r="O169" s="107"/>
      <c r="P169" s="4"/>
      <c r="Q169" s="111"/>
      <c r="R169" s="107"/>
    </row>
    <row r="170" spans="1:18">
      <c r="A170" s="112" t="s">
        <v>4307</v>
      </c>
      <c r="B170" s="109" t="s">
        <v>4308</v>
      </c>
      <c r="C170" s="107" t="s">
        <v>2065</v>
      </c>
      <c r="D170" s="81" t="s">
        <v>161</v>
      </c>
      <c r="E170" s="81" t="s">
        <v>24</v>
      </c>
      <c r="F170" s="7" t="str">
        <f>IF(AND(D170="Amina",OR(E170="Manual",E170="Assisted Manual")),A170&amp;"_AZ",IF(AND(D170="Amina",OR(E170="De-Novo Merge",E170="Assisted Merge")),A170&amp;"_SA_AZ",IF(AND(D170="Mashtura",OR(E170="Manual",E170="Assisted Manual")),A170&amp;"_MH",IF(AND(D170="Mashtura",OR(E170="De-Novo Merge",E170="Assisted Merge")),A170&amp;"_SA_MH",IF(AND(D170="Perry",OR(E170="Manual",E170="Assisted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Merge")),A170&amp;"_SA_MW",IF(AND(D170="Julia",OR(E170="Manual",E170="Assisted Manual")),A170&amp;"_JS",IF(AND(D170="Julia",OR(E170="De-Novo Merge",E170="Assisted Merge")),A170&amp;"_SA_JS",""))))))))))))))))))</f>
        <v>2018-04-13_G-051_BD</v>
      </c>
      <c r="G170" s="85">
        <v>43256</v>
      </c>
      <c r="H170" s="85">
        <v>43256</v>
      </c>
      <c r="I170" s="69">
        <v>3</v>
      </c>
      <c r="J170" s="69">
        <v>33</v>
      </c>
      <c r="K170" s="74">
        <f>IF(AND(NOT(I170=""),NOT(J170=""),NOT(H170="")),J170/I170,"")</f>
        <v>11</v>
      </c>
      <c r="L170" s="106">
        <v>43283</v>
      </c>
      <c r="M170" s="81" t="str">
        <f>IF(AND(NOT(OR(G170="",G170="Ø")),H170=""),"In Progress",IF(AND(NOT(OR(H170="Ø",H170="")),NOT(OR(G170="Ø",G170=""))),"Completed",IF(AND(NOT(A170=""),NOT(OR(D170="",D170="???")),G170=""),"Waiting",IF(D170="???","Waiting",""))))</f>
        <v>Completed</v>
      </c>
      <c r="N170" s="107"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07" t="s">
        <v>0</v>
      </c>
      <c r="P170" s="4"/>
      <c r="Q170" s="111" t="s">
        <v>25</v>
      </c>
      <c r="R170" s="107" t="s">
        <v>4309</v>
      </c>
    </row>
    <row r="171" spans="1:18">
      <c r="A171" s="107"/>
      <c r="B171" s="107"/>
      <c r="C171" s="107"/>
      <c r="D171" s="81" t="s">
        <v>23</v>
      </c>
      <c r="E171" s="81" t="s">
        <v>1731</v>
      </c>
      <c r="F171" s="7" t="str">
        <f>IF(AND(D171="Amina",OR(E171="Manual",E171="Assisted Manual")),A170&amp;"_AZ",IF(AND(D171="Amina",OR(E171="De-Novo Merge",E171="Assisted Merge")),A170&amp;"_SA_AZ",IF(AND(D171="Mashtura",OR(E171="Manual",E171="Assisted Manual")),A170&amp;"_MH",IF(AND(D171="Mashtura",OR(E171="De-Novo Merge",E171="Assisted Merge")),A170&amp;"_SA_MH",IF(AND(D171="Perry",OR(E171="Manual",E171="Assisted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Merge")),A170&amp;"_SA_MW",IF(AND(D171="Julia",OR(E171="Manual",E171="Assisted Manual")),A170&amp;"_JS",IF(AND(D171="Julia",OR(E171="De-Novo Merge",E171="Assisted Merge")),A170&amp;"_SA_JS",""))))))))))))))))))</f>
        <v>2018-04-13_G-051_CA</v>
      </c>
      <c r="G171" s="85">
        <v>43257</v>
      </c>
      <c r="H171" s="85">
        <v>43257</v>
      </c>
      <c r="I171" s="69">
        <v>3</v>
      </c>
      <c r="J171" s="69">
        <v>38</v>
      </c>
      <c r="K171" s="74">
        <f>IF(AND(NOT(I171=""),NOT(J171=""),NOT(H171="")),J171/I171,"")</f>
        <v>12.666666666666666</v>
      </c>
      <c r="L171" s="107"/>
      <c r="M171" s="81" t="str">
        <f>IF(AND(NOT(OR(G171="",G171="Ø")),H171=""),"In Progress",IF(AND(NOT(OR(H171="Ø",H171="")),NOT(OR(G171="Ø",G171=""))),"Completed",IF(AND(NOT(A170=""),NOT(OR(D171="",D171="???")),G171=""),"Waiting",IF(D171="???","Waiting",""))))</f>
        <v>Completed</v>
      </c>
      <c r="N171" s="107"/>
      <c r="O171" s="107"/>
      <c r="P171" s="4"/>
      <c r="Q171" s="111"/>
      <c r="R171" s="107"/>
    </row>
    <row r="172" spans="1:18">
      <c r="A172" s="112" t="s">
        <v>4310</v>
      </c>
      <c r="B172" s="109" t="s">
        <v>4311</v>
      </c>
      <c r="C172" s="107"/>
      <c r="D172" s="81" t="s">
        <v>32</v>
      </c>
      <c r="E172" s="81" t="s">
        <v>24</v>
      </c>
      <c r="F172" s="7" t="str">
        <f>IF(AND(D172="Amina",OR(E172="Manual",E172="Assisted Manual")),A172&amp;"_AZ",IF(AND(D172="Amina",OR(E172="De-Novo Merge",E172="Assisted Merge")),A172&amp;"_SA_AZ",IF(AND(D172="Mashtura",OR(E172="Manual",E172="Assisted Manual")),A172&amp;"_MH",IF(AND(D172="Mashtura",OR(E172="De-Novo Merge",E172="Assisted Merge")),A172&amp;"_SA_MH",IF(AND(D172="Perry",OR(E172="Manual",E172="Assisted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Merge")),A172&amp;"_SA_MW",IF(AND(D172="Julia",OR(E172="Manual",E172="Assisted Manual")),A172&amp;"_JS",IF(AND(D172="Julia",OR(E172="De-Novo Merge",E172="Assisted Merge")),A172&amp;"_SA_JS",""))))))))))))))))))</f>
        <v>2018-04-13_G-052_AZ</v>
      </c>
      <c r="G172" s="85">
        <v>43256</v>
      </c>
      <c r="H172" s="85">
        <v>43257</v>
      </c>
      <c r="I172" s="69"/>
      <c r="J172" s="69"/>
      <c r="K172" s="74" t="str">
        <f>IF(AND(NOT(I172=""),NOT(J172=""),NOT(H172="")),J172/I172,"")</f>
        <v/>
      </c>
      <c r="L172" s="106">
        <v>43265</v>
      </c>
      <c r="M172" s="81" t="str">
        <f>IF(AND(NOT(OR(G172="",G172="Ø")),H172=""),"In Progress",IF(AND(NOT(OR(H172="Ø",H172="")),NOT(OR(G172="Ø",G172=""))),"Completed",IF(AND(NOT(A172=""),NOT(OR(D172="",D172="???")),G172=""),"Waiting",IF(D172="???","Waiting",""))))</f>
        <v>Completed</v>
      </c>
      <c r="N172" s="107"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07" t="s">
        <v>0</v>
      </c>
      <c r="P172" s="4"/>
      <c r="Q172" s="111" t="s">
        <v>25</v>
      </c>
      <c r="R172" s="107" t="s">
        <v>4312</v>
      </c>
    </row>
    <row r="173" spans="1:18">
      <c r="A173" s="107"/>
      <c r="B173" s="107"/>
      <c r="C173" s="107"/>
      <c r="D173" s="81" t="s">
        <v>4061</v>
      </c>
      <c r="E173" s="81" t="s">
        <v>1731</v>
      </c>
      <c r="F173" s="7" t="str">
        <f>IF(AND(D173="Amina",OR(E173="Manual",E173="Assisted Manual")),A172&amp;"_AZ",IF(AND(D173="Amina",OR(E173="De-Novo Merge",E173="Assisted Merge")),A172&amp;"_SA_AZ",IF(AND(D173="Mashtura",OR(E173="Manual",E173="Assisted Manual")),A172&amp;"_MH",IF(AND(D173="Mashtura",OR(E173="De-Novo Merge",E173="Assisted Merge")),A172&amp;"_SA_MH",IF(AND(D173="Perry",OR(E173="Manual",E173="Assisted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Merge")),A172&amp;"_SA_MW",IF(AND(D173="Julia",OR(E173="Manual",E173="Assisted Manual")),A172&amp;"_JS",IF(AND(D173="Julia",OR(E173="De-Novo Merge",E173="Assisted Merge")),A172&amp;"_SA_JS",""))))))))))))))))))</f>
        <v>2018-04-13_G-052_JS</v>
      </c>
      <c r="G173" s="85">
        <v>43258</v>
      </c>
      <c r="H173" s="85">
        <v>43259</v>
      </c>
      <c r="I173" s="69"/>
      <c r="J173" s="69"/>
      <c r="K173" s="74" t="str">
        <f>IF(AND(NOT(I173=""),NOT(J173=""),NOT(H173="")),J173/I173,"")</f>
        <v/>
      </c>
      <c r="L173" s="107"/>
      <c r="M173" s="81" t="str">
        <f>IF(AND(NOT(OR(G173="",G173="Ø")),H173=""),"In Progress",IF(AND(NOT(OR(H173="Ø",H173="")),NOT(OR(G173="Ø",G173=""))),"Completed",IF(AND(NOT(A172=""),NOT(OR(D173="",D173="???")),G173=""),"Waiting",IF(D173="???","Waiting",""))))</f>
        <v>Completed</v>
      </c>
      <c r="N173" s="107"/>
      <c r="O173" s="107"/>
      <c r="P173" s="4"/>
      <c r="Q173" s="111"/>
      <c r="R173" s="107"/>
    </row>
    <row r="174" spans="1:18">
      <c r="A174" s="112" t="s">
        <v>4313</v>
      </c>
      <c r="B174" s="109" t="s">
        <v>4314</v>
      </c>
      <c r="C174" s="107"/>
      <c r="D174" s="81" t="s">
        <v>32</v>
      </c>
      <c r="E174" s="81" t="s">
        <v>24</v>
      </c>
      <c r="F174" s="7" t="str">
        <f>IF(AND(D174="Amina",OR(E174="Manual",E174="Assisted Manual")),A174&amp;"_AZ",IF(AND(D174="Amina",OR(E174="De-Novo Merge",E174="Assisted Merge")),A174&amp;"_SA_AZ",IF(AND(D174="Mashtura",OR(E174="Manual",E174="Assisted Manual")),A174&amp;"_MH",IF(AND(D174="Mashtura",OR(E174="De-Novo Merge",E174="Assisted Merge")),A174&amp;"_SA_MH",IF(AND(D174="Perry",OR(E174="Manual",E174="Assisted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Merge")),A174&amp;"_SA_MW",IF(AND(D174="Julia",OR(E174="Manual",E174="Assisted Manual")),A174&amp;"_JS",IF(AND(D174="Julia",OR(E174="De-Novo Merge",E174="Assisted Merge")),A174&amp;"_SA_JS",""))))))))))))))))))</f>
        <v>2018-04-13_G-053_AZ</v>
      </c>
      <c r="G174" s="85">
        <v>43257</v>
      </c>
      <c r="H174" s="85">
        <v>43257</v>
      </c>
      <c r="I174" s="69"/>
      <c r="J174" s="69"/>
      <c r="K174" s="74" t="str">
        <f>IF(AND(NOT(I174=""),NOT(J174=""),NOT(H174="")),J174/I174,"")</f>
        <v/>
      </c>
      <c r="L174" s="106">
        <v>43283</v>
      </c>
      <c r="M174" s="81" t="str">
        <f>IF(AND(NOT(OR(G174="",G174="Ø")),H174=""),"In Progress",IF(AND(NOT(OR(H174="Ø",H174="")),NOT(OR(G174="Ø",G174=""))),"Completed",IF(AND(NOT(A174=""),NOT(OR(D174="",D174="???")),G174=""),"Waiting",IF(D174="???","Waiting",""))))</f>
        <v>Completed</v>
      </c>
      <c r="N174" s="107"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07" t="s">
        <v>0</v>
      </c>
      <c r="P174" s="4"/>
      <c r="Q174" s="111" t="s">
        <v>25</v>
      </c>
      <c r="R174" s="107" t="s">
        <v>4315</v>
      </c>
    </row>
    <row r="175" spans="1:18">
      <c r="A175" s="107"/>
      <c r="B175" s="107"/>
      <c r="C175" s="107"/>
      <c r="D175" s="81" t="s">
        <v>23</v>
      </c>
      <c r="E175" s="81" t="s">
        <v>1731</v>
      </c>
      <c r="F175" s="7" t="str">
        <f>IF(AND(D175="Amina",OR(E175="Manual",E175="Assisted Manual")),A174&amp;"_AZ",IF(AND(D175="Amina",OR(E175="De-Novo Merge",E175="Assisted Merge")),A174&amp;"_SA_AZ",IF(AND(D175="Mashtura",OR(E175="Manual",E175="Assisted Manual")),A174&amp;"_MH",IF(AND(D175="Mashtura",OR(E175="De-Novo Merge",E175="Assisted Merge")),A174&amp;"_SA_MH",IF(AND(D175="Perry",OR(E175="Manual",E175="Assisted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Merge")),A174&amp;"_SA_MW",IF(AND(D175="Julia",OR(E175="Manual",E175="Assisted Manual")),A174&amp;"_JS",IF(AND(D175="Julia",OR(E175="De-Novo Merge",E175="Assisted Merge")),A174&amp;"_SA_JS",""))))))))))))))))))</f>
        <v>2018-04-13_G-053_CA</v>
      </c>
      <c r="G175" s="85">
        <v>43257</v>
      </c>
      <c r="H175" s="85">
        <v>43258</v>
      </c>
      <c r="I175" s="69"/>
      <c r="J175" s="69"/>
      <c r="K175" s="74" t="str">
        <f>IF(AND(NOT(I175=""),NOT(J175=""),NOT(H175="")),J175/I175,"")</f>
        <v/>
      </c>
      <c r="L175" s="107"/>
      <c r="M175" s="81" t="str">
        <f>IF(AND(NOT(OR(G175="",G175="Ø")),H175=""),"In Progress",IF(AND(NOT(OR(H175="Ø",H175="")),NOT(OR(G175="Ø",G175=""))),"Completed",IF(AND(NOT(A174=""),NOT(OR(D175="",D175="???")),G175=""),"Waiting",IF(D175="???","Waiting",""))))</f>
        <v>Completed</v>
      </c>
      <c r="N175" s="107"/>
      <c r="O175" s="107"/>
      <c r="P175" s="4"/>
      <c r="Q175" s="111"/>
      <c r="R175" s="107"/>
    </row>
    <row r="176" spans="1:18">
      <c r="A176" s="112" t="s">
        <v>4316</v>
      </c>
      <c r="B176" s="109" t="s">
        <v>4317</v>
      </c>
      <c r="C176" s="107"/>
      <c r="D176" s="81" t="s">
        <v>2404</v>
      </c>
      <c r="E176" s="81" t="s">
        <v>24</v>
      </c>
      <c r="F176" s="7" t="str">
        <f>IF(AND(D176="Amina",OR(E176="Manual",E176="Assisted Manual")),A176&amp;"_AZ",IF(AND(D176="Amina",OR(E176="De-Novo Merge",E176="Assisted Merge")),A176&amp;"_SA_AZ",IF(AND(D176="Mashtura",OR(E176="Manual",E176="Assisted Manual")),A176&amp;"_MH",IF(AND(D176="Mashtura",OR(E176="De-Novo Merge",E176="Assisted Merge")),A176&amp;"_SA_MH",IF(AND(D176="Perry",OR(E176="Manual",E176="Assisted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Merge")),A176&amp;"_SA_MW",IF(AND(D176="Julia",OR(E176="Manual",E176="Assisted Manual")),A176&amp;"_JS",IF(AND(D176="Julia",OR(E176="De-Novo Merge",E176="Assisted Merge")),A176&amp;"_SA_JS",""))))))))))))))))))</f>
        <v>2018-04-13_G-054_MH</v>
      </c>
      <c r="G176" s="85">
        <v>43256</v>
      </c>
      <c r="H176" s="85">
        <v>43259</v>
      </c>
      <c r="I176" s="69"/>
      <c r="J176" s="69"/>
      <c r="K176" s="74" t="str">
        <f>IF(AND(NOT(I176=""),NOT(J176=""),NOT(H176="")),J176/I176,"")</f>
        <v/>
      </c>
      <c r="L176" s="106">
        <v>43278</v>
      </c>
      <c r="M176" s="81" t="str">
        <f>IF(AND(NOT(OR(G176="",G176="Ø")),H176=""),"In Progress",IF(AND(NOT(OR(H176="Ø",H176="")),NOT(OR(G176="Ø",G176=""))),"Completed",IF(AND(NOT(A176=""),NOT(OR(D176="",D176="???")),G176=""),"Waiting",IF(D176="???","Waiting",""))))</f>
        <v>Completed</v>
      </c>
      <c r="N176" s="107"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07" t="s">
        <v>0</v>
      </c>
      <c r="P176" s="4"/>
      <c r="Q176" s="111" t="s">
        <v>25</v>
      </c>
      <c r="R176" s="107" t="s">
        <v>4318</v>
      </c>
    </row>
    <row r="177" spans="1:18">
      <c r="A177" s="107"/>
      <c r="B177" s="107"/>
      <c r="C177" s="107"/>
      <c r="D177" s="81" t="s">
        <v>161</v>
      </c>
      <c r="E177" s="81" t="s">
        <v>1731</v>
      </c>
      <c r="F177" s="7" t="str">
        <f>IF(AND(D177="Amina",OR(E177="Manual",E177="Assisted Manual")),A176&amp;"_AZ",IF(AND(D177="Amina",OR(E177="De-Novo Merge",E177="Assisted Merge")),A176&amp;"_SA_AZ",IF(AND(D177="Mashtura",OR(E177="Manual",E177="Assisted Manual")),A176&amp;"_MH",IF(AND(D177="Mashtura",OR(E177="De-Novo Merge",E177="Assisted Merge")),A176&amp;"_SA_MH",IF(AND(D177="Perry",OR(E177="Manual",E177="Assisted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Merge")),A176&amp;"_SA_MW",IF(AND(D177="Julia",OR(E177="Manual",E177="Assisted Manual")),A176&amp;"_JS",IF(AND(D177="Julia",OR(E177="De-Novo Merge",E177="Assisted Merge")),A176&amp;"_SA_JS",""))))))))))))))))))</f>
        <v>2018-04-13_G-054_BD</v>
      </c>
      <c r="G177" s="66">
        <v>43262</v>
      </c>
      <c r="H177" s="85">
        <v>43263</v>
      </c>
      <c r="I177" s="69">
        <v>4.25</v>
      </c>
      <c r="J177" s="69">
        <v>100</v>
      </c>
      <c r="K177" s="74">
        <f>IF(AND(NOT(I177=""),NOT(J177=""),NOT(H177="")),J177/I177,"")</f>
        <v>23.529411764705884</v>
      </c>
      <c r="L177" s="107"/>
      <c r="M177" s="81" t="str">
        <f>IF(AND(NOT(OR(G177="",G177="Ø")),H177=""),"In Progress",IF(AND(NOT(OR(H177="Ø",H177="")),NOT(OR(G177="Ø",G177=""))),"Completed",IF(AND(NOT(A176=""),NOT(OR(D177="",D177="???")),G177=""),"Waiting",IF(D177="???","Waiting",""))))</f>
        <v>Completed</v>
      </c>
      <c r="N177" s="107"/>
      <c r="O177" s="107"/>
      <c r="P177" s="4"/>
      <c r="Q177" s="111"/>
      <c r="R177" s="107"/>
    </row>
    <row r="178" spans="1:18">
      <c r="A178" s="112" t="s">
        <v>4319</v>
      </c>
      <c r="B178" s="109" t="s">
        <v>4320</v>
      </c>
      <c r="C178" s="107"/>
      <c r="D178" s="81" t="s">
        <v>113</v>
      </c>
      <c r="E178" s="81" t="s">
        <v>1731</v>
      </c>
      <c r="F178" s="7" t="str">
        <f>IF(AND(D178="Amina",OR(E178="Manual",E178="Assisted Manual")),A178&amp;"_AZ",IF(AND(D178="Amina",OR(E178="De-Novo Merge",E178="Assisted Merge")),A178&amp;"_SA_AZ",IF(AND(D178="Mashtura",OR(E178="Manual",E178="Assisted Manual")),A178&amp;"_MH",IF(AND(D178="Mashtura",OR(E178="De-Novo Merge",E178="Assisted Merge")),A178&amp;"_SA_MH",IF(AND(D178="Perry",OR(E178="Manual",E178="Assisted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Merge")),A178&amp;"_SA_MW",IF(AND(D178="Julia",OR(E178="Manual",E178="Assisted Manual")),A178&amp;"_JS",IF(AND(D178="Julia",OR(E178="De-Novo Merge",E178="Assisted Merge")),A178&amp;"_SA_JS",""))))))))))))))))))</f>
        <v>2018-04-13_G-055_DR</v>
      </c>
      <c r="G178" s="85">
        <v>43257</v>
      </c>
      <c r="H178" s="85">
        <v>43276</v>
      </c>
      <c r="I178" s="69">
        <v>9.33</v>
      </c>
      <c r="J178" s="69">
        <v>132.65600000000001</v>
      </c>
      <c r="K178" s="74">
        <f>IF(AND(NOT(I178=""),NOT(J178=""),NOT(H178="")),J178/I178,"")</f>
        <v>14.218220793140407</v>
      </c>
      <c r="L178" s="106">
        <v>43287</v>
      </c>
      <c r="M178" s="81" t="str">
        <f>IF(AND(NOT(OR(G178="",G178="Ø")),H178=""),"In Progress",IF(AND(NOT(OR(H178="Ø",H178="")),NOT(OR(G178="Ø",G178=""))),"Completed",IF(AND(NOT(A178=""),NOT(OR(D178="",D178="???")),G178=""),"Waiting",IF(D178="???","Waiting",""))))</f>
        <v>Completed</v>
      </c>
      <c r="N178" s="107"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07" t="s">
        <v>0</v>
      </c>
      <c r="P178" s="4"/>
      <c r="Q178" s="111" t="s">
        <v>25</v>
      </c>
      <c r="R178" s="107" t="s">
        <v>4321</v>
      </c>
    </row>
    <row r="179" spans="1:18">
      <c r="A179" s="107"/>
      <c r="B179" s="107"/>
      <c r="C179" s="107"/>
      <c r="D179" s="81" t="s">
        <v>187</v>
      </c>
      <c r="E179" s="81" t="s">
        <v>24</v>
      </c>
      <c r="F179" s="7" t="str">
        <f>IF(AND(D179="Amina",OR(E179="Manual",E179="Assisted Manual")),A178&amp;"_AZ",IF(AND(D179="Amina",OR(E179="De-Novo Merge",E179="Assisted Merge")),A178&amp;"_SA_AZ",IF(AND(D179="Mashtura",OR(E179="Manual",E179="Assisted Manual")),A178&amp;"_MH",IF(AND(D179="Mashtura",OR(E179="De-Novo Merge",E179="Assisted Merge")),A178&amp;"_SA_MH",IF(AND(D179="Perry",OR(E179="Manual",E179="Assisted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Merge")),A178&amp;"_SA_MW",IF(AND(D179="Julia",OR(E179="Manual",E179="Assisted Manual")),A178&amp;"_JS",IF(AND(D179="Julia",OR(E179="De-Novo Merge",E179="Assisted Merge")),A178&amp;"_SA_JS",""))))))))))))))))))</f>
        <v>2018-04-13_G-055_MW</v>
      </c>
      <c r="G179" s="85">
        <v>43263</v>
      </c>
      <c r="H179" s="85">
        <v>43265</v>
      </c>
      <c r="I179" s="69"/>
      <c r="J179" s="69"/>
      <c r="K179" s="74" t="str">
        <f>IF(AND(NOT(I179=""),NOT(J179=""),NOT(H179="")),J179/I179,"")</f>
        <v/>
      </c>
      <c r="L179" s="107"/>
      <c r="M179" s="81" t="str">
        <f>IF(AND(NOT(OR(G179="",G179="Ø")),H179=""),"In Progress",IF(AND(NOT(OR(H179="Ø",H179="")),NOT(OR(G179="Ø",G179=""))),"Completed",IF(AND(NOT(A178=""),NOT(OR(D179="",D179="???")),G179=""),"Waiting",IF(D179="???","Waiting",""))))</f>
        <v>Completed</v>
      </c>
      <c r="N179" s="107"/>
      <c r="O179" s="107"/>
      <c r="P179" s="4"/>
      <c r="Q179" s="111"/>
      <c r="R179" s="107"/>
    </row>
    <row r="180" spans="1:18">
      <c r="A180" s="112" t="s">
        <v>4322</v>
      </c>
      <c r="B180" s="109" t="s">
        <v>4323</v>
      </c>
      <c r="C180" s="107"/>
      <c r="D180" s="81" t="s">
        <v>113</v>
      </c>
      <c r="E180" s="81" t="s">
        <v>24</v>
      </c>
      <c r="F180" s="7" t="str">
        <f>IF(AND(D180="Amina",OR(E180="Manual",E180="Assisted Manual")),A180&amp;"_AZ",IF(AND(D180="Amina",OR(E180="De-Novo Merge",E180="Assisted Merge")),A180&amp;"_SA_AZ",IF(AND(D180="Mashtura",OR(E180="Manual",E180="Assisted Manual")),A180&amp;"_MH",IF(AND(D180="Mashtura",OR(E180="De-Novo Merge",E180="Assisted Merge")),A180&amp;"_SA_MH",IF(AND(D180="Perry",OR(E180="Manual",E180="Assisted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Merge")),A180&amp;"_SA_MW",IF(AND(D180="Julia",OR(E180="Manual",E180="Assisted Manual")),A180&amp;"_JS",IF(AND(D180="Julia",OR(E180="De-Novo Merge",E180="Assisted Merge")),A180&amp;"_SA_JS",""))))))))))))))))))</f>
        <v>2018-04-13_G-056_DR</v>
      </c>
      <c r="G180" s="85">
        <v>43257</v>
      </c>
      <c r="H180" s="85">
        <v>43259</v>
      </c>
      <c r="I180" s="69">
        <v>7</v>
      </c>
      <c r="J180" s="69">
        <v>83.783000000000001</v>
      </c>
      <c r="K180" s="74">
        <f>IF(AND(NOT(I180=""),NOT(J180=""),NOT(H180="")),J180/I180,"")</f>
        <v>11.968999999999999</v>
      </c>
      <c r="L180" s="106">
        <v>43276</v>
      </c>
      <c r="M180" s="81" t="str">
        <f>IF(AND(NOT(OR(G180="",G180="Ø")),H180=""),"In Progress",IF(AND(NOT(OR(H180="Ø",H180="")),NOT(OR(G180="Ø",G180=""))),"Completed",IF(AND(NOT(A180=""),NOT(OR(D180="",D180="???")),G180=""),"Waiting",IF(D180="???","Waiting",""))))</f>
        <v>Completed</v>
      </c>
      <c r="N180" s="107"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07" t="s">
        <v>0</v>
      </c>
      <c r="P180" s="4"/>
      <c r="Q180" s="111" t="s">
        <v>25</v>
      </c>
      <c r="R180" s="107" t="s">
        <v>4324</v>
      </c>
    </row>
    <row r="181" spans="1:18">
      <c r="A181" s="107"/>
      <c r="B181" s="107"/>
      <c r="C181" s="107"/>
      <c r="D181" s="81" t="s">
        <v>2404</v>
      </c>
      <c r="E181" s="81" t="s">
        <v>1731</v>
      </c>
      <c r="F181" s="7" t="str">
        <f>IF(AND(D181="Amina",OR(E181="Manual",E181="Assisted Manual")),A180&amp;"_AZ",IF(AND(D181="Amina",OR(E181="De-Novo Merge",E181="Assisted Merge")),A180&amp;"_SA_AZ",IF(AND(D181="Mashtura",OR(E181="Manual",E181="Assisted Manual")),A180&amp;"_MH",IF(AND(D181="Mashtura",OR(E181="De-Novo Merge",E181="Assisted Merge")),A180&amp;"_SA_MH",IF(AND(D181="Perry",OR(E181="Manual",E181="Assisted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Merge")),A180&amp;"_SA_MW",IF(AND(D181="Julia",OR(E181="Manual",E181="Assisted Manual")),A180&amp;"_JS",IF(AND(D181="Julia",OR(E181="De-Novo Merge",E181="Assisted Merge")),A180&amp;"_SA_JS",""))))))))))))))))))</f>
        <v>2018-04-13_G-056_MH</v>
      </c>
      <c r="G181" s="85">
        <v>43259</v>
      </c>
      <c r="H181" s="85">
        <v>43262</v>
      </c>
      <c r="I181" s="69"/>
      <c r="J181" s="69"/>
      <c r="K181" s="74" t="str">
        <f>IF(AND(NOT(I181=""),NOT(J181=""),NOT(H181="")),J181/I181,"")</f>
        <v/>
      </c>
      <c r="L181" s="107"/>
      <c r="M181" s="81" t="str">
        <f>IF(AND(NOT(OR(G181="",G181="Ø")),H181=""),"In Progress",IF(AND(NOT(OR(H181="Ø",H181="")),NOT(OR(G181="Ø",G181=""))),"Completed",IF(AND(NOT(A180=""),NOT(OR(D181="",D181="???")),G181=""),"Waiting",IF(D181="???","Waiting",""))))</f>
        <v>Completed</v>
      </c>
      <c r="N181" s="107"/>
      <c r="O181" s="107"/>
      <c r="P181" s="4"/>
      <c r="Q181" s="111"/>
      <c r="R181" s="107"/>
    </row>
    <row r="182" spans="1:18">
      <c r="A182" s="112" t="s">
        <v>4325</v>
      </c>
      <c r="B182" s="109" t="s">
        <v>4326</v>
      </c>
      <c r="C182" s="107"/>
      <c r="D182" s="81" t="s">
        <v>113</v>
      </c>
      <c r="E182" s="81" t="s">
        <v>24</v>
      </c>
      <c r="F182" s="7" t="str">
        <f>IF(AND(D182="Amina",OR(E182="Manual",E182="Assisted Manual")),A182&amp;"_AZ",IF(AND(D182="Amina",OR(E182="De-Novo Merge",E182="Assisted Merge")),A182&amp;"_SA_AZ",IF(AND(D182="Mashtura",OR(E182="Manual",E182="Assisted Manual")),A182&amp;"_MH",IF(AND(D182="Mashtura",OR(E182="De-Novo Merge",E182="Assisted Merge")),A182&amp;"_SA_MH",IF(AND(D182="Perry",OR(E182="Manual",E182="Assisted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Merge")),A182&amp;"_SA_MW",IF(AND(D182="Julia",OR(E182="Manual",E182="Assisted Manual")),A182&amp;"_JS",IF(AND(D182="Julia",OR(E182="De-Novo Merge",E182="Assisted Merge")),A182&amp;"_SA_JS",""))))))))))))))))))</f>
        <v>2018-04-13_G-057_DR</v>
      </c>
      <c r="G182" s="85">
        <v>43262</v>
      </c>
      <c r="H182" s="85">
        <v>43265</v>
      </c>
      <c r="I182" s="69">
        <v>4.5</v>
      </c>
      <c r="J182" s="69">
        <v>83.346999999999994</v>
      </c>
      <c r="K182" s="74">
        <f>IF(AND(NOT(I182=""),NOT(J182=""),NOT(H182="")),J182/I182,"")</f>
        <v>18.521555555555555</v>
      </c>
      <c r="L182" s="106">
        <v>43287</v>
      </c>
      <c r="M182" s="81" t="str">
        <f>IF(AND(NOT(OR(G182="",G182="Ø")),H182=""),"In Progress",IF(AND(NOT(OR(H182="Ø",H182="")),NOT(OR(G182="Ø",G182=""))),"Completed",IF(AND(NOT(A182=""),NOT(OR(D182="",D182="???")),G182=""),"Waiting",IF(D182="???","Waiting",""))))</f>
        <v>Completed</v>
      </c>
      <c r="N182" s="107"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07" t="s">
        <v>0</v>
      </c>
      <c r="P182" s="4"/>
      <c r="Q182" s="111" t="s">
        <v>25</v>
      </c>
      <c r="R182" s="107" t="s">
        <v>4327</v>
      </c>
    </row>
    <row r="183" spans="1:18">
      <c r="A183" s="107"/>
      <c r="B183" s="107"/>
      <c r="C183" s="107"/>
      <c r="D183" s="81" t="s">
        <v>187</v>
      </c>
      <c r="E183" s="81" t="s">
        <v>1731</v>
      </c>
      <c r="F183" s="7" t="str">
        <f>IF(AND(D183="Amina",OR(E183="Manual",E183="Assisted Manual")),A182&amp;"_AZ",IF(AND(D183="Amina",OR(E183="De-Novo Merge",E183="Assisted Merge")),A182&amp;"_SA_AZ",IF(AND(D183="Mashtura",OR(E183="Manual",E183="Assisted Manual")),A182&amp;"_MH",IF(AND(D183="Mashtura",OR(E183="De-Novo Merge",E183="Assisted Merge")),A182&amp;"_SA_MH",IF(AND(D183="Perry",OR(E183="Manual",E183="Assisted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Merge")),A182&amp;"_SA_MW",IF(AND(D183="Julia",OR(E183="Manual",E183="Assisted Manual")),A182&amp;"_JS",IF(AND(D183="Julia",OR(E183="De-Novo Merge",E183="Assisted Merge")),A182&amp;"_SA_JS",""))))))))))))))))))</f>
        <v>2018-04-13_G-057_MW</v>
      </c>
      <c r="G183" s="85">
        <v>43265</v>
      </c>
      <c r="H183" s="85">
        <v>43266</v>
      </c>
      <c r="I183" s="69">
        <v>3.75</v>
      </c>
      <c r="J183" s="69">
        <v>84</v>
      </c>
      <c r="K183" s="74">
        <f>IF(AND(NOT(I183=""),NOT(J183=""),NOT(H183="")),J183/I183,"")</f>
        <v>22.4</v>
      </c>
      <c r="L183" s="107"/>
      <c r="M183" s="81" t="str">
        <f>IF(AND(NOT(OR(G183="",G183="Ø")),H183=""),"In Progress",IF(AND(NOT(OR(H183="Ø",H183="")),NOT(OR(G183="Ø",G183=""))),"Completed",IF(AND(NOT(A182=""),NOT(OR(D183="",D183="???")),G183=""),"Waiting",IF(D183="???","Waiting",""))))</f>
        <v>Completed</v>
      </c>
      <c r="N183" s="107"/>
      <c r="O183" s="107"/>
      <c r="P183" s="4"/>
      <c r="Q183" s="111"/>
      <c r="R183" s="107"/>
    </row>
    <row r="184" spans="1:18">
      <c r="A184" s="112" t="s">
        <v>4328</v>
      </c>
      <c r="B184" s="109" t="s">
        <v>4329</v>
      </c>
      <c r="C184" s="107"/>
      <c r="D184" s="81" t="s">
        <v>27</v>
      </c>
      <c r="E184" s="81" t="s">
        <v>24</v>
      </c>
      <c r="F184" s="7" t="str">
        <f>IF(AND(D184="Amina",OR(E184="Manual",E184="Assisted Manual")),A184&amp;"_AZ",IF(AND(D184="Amina",OR(E184="De-Novo Merge",E184="Assisted Merge")),A184&amp;"_SA_AZ",IF(AND(D184="Mashtura",OR(E184="Manual",E184="Assisted Manual")),A184&amp;"_MH",IF(AND(D184="Mashtura",OR(E184="De-Novo Merge",E184="Assisted Merge")),A184&amp;"_SA_MH",IF(AND(D184="Perry",OR(E184="Manual",E184="Assisted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Merge")),A184&amp;"_SA_MW",IF(AND(D184="Julia",OR(E184="Manual",E184="Assisted Manual")),A184&amp;"_JS",IF(AND(D184="Julia",OR(E184="De-Novo Merge",E184="Assisted Merge")),A184&amp;"_SA_JS",""))))))))))))))))))</f>
        <v>2018-04-13_R-035_GB</v>
      </c>
      <c r="G184" s="85">
        <v>43256</v>
      </c>
      <c r="H184" s="85">
        <v>43256</v>
      </c>
      <c r="I184" s="69">
        <v>3</v>
      </c>
      <c r="J184" s="69">
        <v>15</v>
      </c>
      <c r="K184" s="74">
        <f>IF(AND(NOT(I184=""),NOT(J184=""),NOT(H184="")),J184/I184,"")</f>
        <v>5</v>
      </c>
      <c r="L184" s="106">
        <v>43258</v>
      </c>
      <c r="M184" s="81" t="str">
        <f>IF(AND(NOT(OR(G184="",G184="Ø")),H184=""),"In Progress",IF(AND(NOT(OR(H184="Ø",H184="")),NOT(OR(G184="Ø",G184=""))),"Completed",IF(AND(NOT(A184=""),NOT(OR(D184="",D184="???")),G184=""),"Waiting",IF(D184="???","Waiting",""))))</f>
        <v>Completed</v>
      </c>
      <c r="N184" s="107"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07" t="s">
        <v>0</v>
      </c>
      <c r="P184" s="4"/>
      <c r="Q184" s="111" t="s">
        <v>25</v>
      </c>
      <c r="R184" s="107" t="s">
        <v>4330</v>
      </c>
    </row>
    <row r="185" spans="1:18">
      <c r="A185" s="107"/>
      <c r="B185" s="107"/>
      <c r="C185" s="107"/>
      <c r="D185" s="81" t="s">
        <v>23</v>
      </c>
      <c r="E185" s="81" t="s">
        <v>1731</v>
      </c>
      <c r="F185" s="7" t="str">
        <f>IF(AND(D185="Amina",OR(E185="Manual",E185="Assisted Manual")),A184&amp;"_AZ",IF(AND(D185="Amina",OR(E185="De-Novo Merge",E185="Assisted Merge")),A184&amp;"_SA_AZ",IF(AND(D185="Mashtura",OR(E185="Manual",E185="Assisted Manual")),A184&amp;"_MH",IF(AND(D185="Mashtura",OR(E185="De-Novo Merge",E185="Assisted Merge")),A184&amp;"_SA_MH",IF(AND(D185="Perry",OR(E185="Manual",E185="Assisted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Merge")),A184&amp;"_SA_MW",IF(AND(D185="Julia",OR(E185="Manual",E185="Assisted Manual")),A184&amp;"_JS",IF(AND(D185="Julia",OR(E185="De-Novo Merge",E185="Assisted Merge")),A184&amp;"_SA_JS",""))))))))))))))))))</f>
        <v>2018-04-13_R-035_CA</v>
      </c>
      <c r="G185" s="85">
        <v>43257</v>
      </c>
      <c r="H185" s="85">
        <v>43257</v>
      </c>
      <c r="I185" s="69"/>
      <c r="J185" s="69"/>
      <c r="K185" s="74" t="str">
        <f>IF(AND(NOT(I185=""),NOT(J185=""),NOT(H185="")),J185/I185,"")</f>
        <v/>
      </c>
      <c r="L185" s="107"/>
      <c r="M185" s="81" t="str">
        <f>IF(AND(NOT(OR(G185="",G185="Ø")),H185=""),"In Progress",IF(AND(NOT(OR(H185="Ø",H185="")),NOT(OR(G185="Ø",G185=""))),"Completed",IF(AND(NOT(A184=""),NOT(OR(D185="",D185="???")),G185=""),"Waiting",IF(D185="???","Waiting",""))))</f>
        <v>Completed</v>
      </c>
      <c r="N185" s="107"/>
      <c r="O185" s="107"/>
      <c r="P185" s="4"/>
      <c r="Q185" s="111"/>
      <c r="R185" s="107"/>
    </row>
    <row r="186" spans="1:18">
      <c r="A186" s="112" t="s">
        <v>4331</v>
      </c>
      <c r="B186" s="109" t="s">
        <v>4332</v>
      </c>
      <c r="C186" s="107"/>
      <c r="D186" s="81" t="s">
        <v>32</v>
      </c>
      <c r="E186" s="81" t="s">
        <v>24</v>
      </c>
      <c r="F186" s="7" t="str">
        <f>IF(AND(D186="Amina",OR(E186="Manual",E186="Assisted Manual")),A186&amp;"_AZ",IF(AND(D186="Amina",OR(E186="De-Novo Merge",E186="Assisted Merge")),A186&amp;"_SA_AZ",IF(AND(D186="Mashtura",OR(E186="Manual",E186="Assisted Manual")),A186&amp;"_MH",IF(AND(D186="Mashtura",OR(E186="De-Novo Merge",E186="Assisted Merge")),A186&amp;"_SA_MH",IF(AND(D186="Perry",OR(E186="Manual",E186="Assisted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Merge")),A186&amp;"_SA_MW",IF(AND(D186="Julia",OR(E186="Manual",E186="Assisted Manual")),A186&amp;"_JS",IF(AND(D186="Julia",OR(E186="De-Novo Merge",E186="Assisted Merge")),A186&amp;"_SA_JS",""))))))))))))))))))</f>
        <v>2018-04-13_G-058_AZ</v>
      </c>
      <c r="G186" s="85">
        <v>43257</v>
      </c>
      <c r="H186" s="85">
        <v>43258</v>
      </c>
      <c r="I186" s="69"/>
      <c r="J186" s="69"/>
      <c r="K186" s="74" t="str">
        <f>IF(AND(NOT(I186=""),NOT(J186=""),NOT(H186="")),J186/I186,"")</f>
        <v/>
      </c>
      <c r="L186" s="106">
        <v>43264</v>
      </c>
      <c r="M186" s="81" t="str">
        <f>IF(AND(NOT(OR(G186="",G186="Ø")),H186=""),"In Progress",IF(AND(NOT(OR(H186="Ø",H186="")),NOT(OR(G186="Ø",G186=""))),"Completed",IF(AND(NOT(A186=""),NOT(OR(D186="",D186="???")),G186=""),"Waiting",IF(D186="???","Waiting",""))))</f>
        <v>Completed</v>
      </c>
      <c r="N186" s="107"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07" t="s">
        <v>0</v>
      </c>
      <c r="P186" s="4"/>
      <c r="Q186" s="111" t="s">
        <v>25</v>
      </c>
      <c r="R186" s="107" t="s">
        <v>4333</v>
      </c>
    </row>
    <row r="187" spans="1:18">
      <c r="A187" s="107"/>
      <c r="B187" s="107"/>
      <c r="C187" s="107"/>
      <c r="D187" s="81" t="s">
        <v>187</v>
      </c>
      <c r="E187" s="81" t="s">
        <v>1731</v>
      </c>
      <c r="F187" s="7" t="str">
        <f>IF(AND(D187="Amina",OR(E187="Manual",E187="Assisted Manual")),A186&amp;"_AZ",IF(AND(D187="Amina",OR(E187="De-Novo Merge",E187="Assisted Merge")),A186&amp;"_SA_AZ",IF(AND(D187="Mashtura",OR(E187="Manual",E187="Assisted Manual")),A186&amp;"_MH",IF(AND(D187="Mashtura",OR(E187="De-Novo Merge",E187="Assisted Merge")),A186&amp;"_SA_MH",IF(AND(D187="Perry",OR(E187="Manual",E187="Assisted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Merge")),A186&amp;"_SA_MW",IF(AND(D187="Julia",OR(E187="Manual",E187="Assisted Manual")),A186&amp;"_JS",IF(AND(D187="Julia",OR(E187="De-Novo Merge",E187="Assisted Merge")),A186&amp;"_SA_JS",""))))))))))))))))))</f>
        <v>2018-04-13_G-058_MW</v>
      </c>
      <c r="G187" s="85">
        <v>43258</v>
      </c>
      <c r="H187" s="85">
        <v>43259</v>
      </c>
      <c r="I187" s="69"/>
      <c r="J187" s="69"/>
      <c r="K187" s="74" t="str">
        <f>IF(AND(NOT(I187=""),NOT(J187=""),NOT(H187="")),J187/I187,"")</f>
        <v/>
      </c>
      <c r="L187" s="107"/>
      <c r="M187" s="81" t="str">
        <f>IF(AND(NOT(OR(G187="",G187="Ø")),H187=""),"In Progress",IF(AND(NOT(OR(H187="Ø",H187="")),NOT(OR(G187="Ø",G187=""))),"Completed",IF(AND(NOT(A186=""),NOT(OR(D187="",D187="???")),G187=""),"Waiting",IF(D187="???","Waiting",""))))</f>
        <v>Completed</v>
      </c>
      <c r="N187" s="107"/>
      <c r="O187" s="107"/>
      <c r="P187" s="4"/>
      <c r="Q187" s="111"/>
      <c r="R187" s="107"/>
    </row>
    <row r="188" spans="1:18">
      <c r="A188" s="112" t="s">
        <v>4334</v>
      </c>
      <c r="B188" s="109" t="s">
        <v>4335</v>
      </c>
      <c r="C188" s="107" t="s">
        <v>2065</v>
      </c>
      <c r="D188" s="81" t="s">
        <v>161</v>
      </c>
      <c r="E188" s="81" t="s">
        <v>24</v>
      </c>
      <c r="F188" s="7" t="str">
        <f>IF(AND(D188="Amina",OR(E188="Manual",E188="Assisted Manual")),A188&amp;"_AZ",IF(AND(D188="Amina",OR(E188="De-Novo Merge",E188="Assisted Merge")),A188&amp;"_SA_AZ",IF(AND(D188="Mashtura",OR(E188="Manual",E188="Assisted Manual")),A188&amp;"_MH",IF(AND(D188="Mashtura",OR(E188="De-Novo Merge",E188="Assisted Merge")),A188&amp;"_SA_MH",IF(AND(D188="Perry",OR(E188="Manual",E188="Assisted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Merge")),A188&amp;"_SA_MW",IF(AND(D188="Julia",OR(E188="Manual",E188="Assisted Manual")),A188&amp;"_JS",IF(AND(D188="Julia",OR(E188="De-Novo Merge",E188="Assisted Merge")),A188&amp;"_SA_JS",""))))))))))))))))))</f>
        <v>2018-04-13_G-059_BD</v>
      </c>
      <c r="G188" s="85">
        <v>43258</v>
      </c>
      <c r="H188" s="85">
        <v>43258</v>
      </c>
      <c r="I188" s="69">
        <v>2.75</v>
      </c>
      <c r="J188" s="69">
        <v>39</v>
      </c>
      <c r="K188" s="74">
        <f>IF(AND(NOT(I188=""),NOT(J188=""),NOT(H188="")),J188/I188,"")</f>
        <v>14.181818181818182</v>
      </c>
      <c r="L188" s="106">
        <v>43279</v>
      </c>
      <c r="M188" s="81" t="str">
        <f>IF(AND(NOT(OR(G188="",G188="Ø")),H188=""),"In Progress",IF(AND(NOT(OR(H188="Ø",H188="")),NOT(OR(G188="Ø",G188=""))),"Completed",IF(AND(NOT(A188=""),NOT(OR(D188="",D188="???")),G188=""),"Waiting",IF(D188="???","Waiting",""))))</f>
        <v>Completed</v>
      </c>
      <c r="N188" s="107"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07" t="s">
        <v>0</v>
      </c>
      <c r="P188" s="4"/>
      <c r="Q188" s="111" t="s">
        <v>25</v>
      </c>
      <c r="R188" s="107" t="s">
        <v>4336</v>
      </c>
    </row>
    <row r="189" spans="1:18">
      <c r="A189" s="107"/>
      <c r="B189" s="107"/>
      <c r="C189" s="107"/>
      <c r="D189" s="81" t="s">
        <v>23</v>
      </c>
      <c r="E189" s="81" t="s">
        <v>1731</v>
      </c>
      <c r="F189" s="7" t="str">
        <f>IF(AND(D189="Amina",OR(E189="Manual",E189="Assisted Manual")),A188&amp;"_AZ",IF(AND(D189="Amina",OR(E189="De-Novo Merge",E189="Assisted Merge")),A188&amp;"_SA_AZ",IF(AND(D189="Mashtura",OR(E189="Manual",E189="Assisted Manual")),A188&amp;"_MH",IF(AND(D189="Mashtura",OR(E189="De-Novo Merge",E189="Assisted Merge")),A188&amp;"_SA_MH",IF(AND(D189="Perry",OR(E189="Manual",E189="Assisted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Merge")),A188&amp;"_SA_MW",IF(AND(D189="Julia",OR(E189="Manual",E189="Assisted Manual")),A188&amp;"_JS",IF(AND(D189="Julia",OR(E189="De-Novo Merge",E189="Assisted Merge")),A188&amp;"_SA_JS",""))))))))))))))))))</f>
        <v>2018-04-13_G-059_CA</v>
      </c>
      <c r="G189" s="85">
        <v>43258</v>
      </c>
      <c r="H189" s="85">
        <v>43262</v>
      </c>
      <c r="I189" s="69"/>
      <c r="J189" s="69"/>
      <c r="K189" s="74" t="str">
        <f>IF(AND(NOT(I189=""),NOT(J189=""),NOT(H189="")),J189/I189,"")</f>
        <v/>
      </c>
      <c r="L189" s="107"/>
      <c r="M189" s="81" t="str">
        <f>IF(AND(NOT(OR(G189="",G189="Ø")),H189=""),"In Progress",IF(AND(NOT(OR(H189="Ø",H189="")),NOT(OR(G189="Ø",G189=""))),"Completed",IF(AND(NOT(A188=""),NOT(OR(D189="",D189="???")),G189=""),"Waiting",IF(D189="???","Waiting",""))))</f>
        <v>Completed</v>
      </c>
      <c r="N189" s="107"/>
      <c r="O189" s="107"/>
      <c r="P189" s="4"/>
      <c r="Q189" s="111"/>
      <c r="R189" s="107"/>
    </row>
    <row r="190" spans="1:18">
      <c r="A190" s="112" t="s">
        <v>4337</v>
      </c>
      <c r="B190" s="109" t="s">
        <v>4338</v>
      </c>
      <c r="C190" s="107"/>
      <c r="D190" s="81" t="s">
        <v>32</v>
      </c>
      <c r="E190" s="81" t="s">
        <v>24</v>
      </c>
      <c r="F190" s="7" t="str">
        <f>IF(AND(D190="Amina",OR(E190="Manual",E190="Assisted Manual")),A190&amp;"_AZ",IF(AND(D190="Amina",OR(E190="De-Novo Merge",E190="Assisted Merge")),A190&amp;"_SA_AZ",IF(AND(D190="Mashtura",OR(E190="Manual",E190="Assisted Manual")),A190&amp;"_MH",IF(AND(D190="Mashtura",OR(E190="De-Novo Merge",E190="Assisted Merge")),A190&amp;"_SA_MH",IF(AND(D190="Perry",OR(E190="Manual",E190="Assisted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Merge")),A190&amp;"_SA_MW",IF(AND(D190="Julia",OR(E190="Manual",E190="Assisted Manual")),A190&amp;"_JS",IF(AND(D190="Julia",OR(E190="De-Novo Merge",E190="Assisted Merge")),A190&amp;"_SA_JS",""))))))))))))))))))</f>
        <v>2018-04-13_G-060_AZ</v>
      </c>
      <c r="G190" s="85">
        <v>43258</v>
      </c>
      <c r="H190" s="85">
        <v>43258</v>
      </c>
      <c r="I190" s="69"/>
      <c r="J190" s="69"/>
      <c r="K190" s="74" t="str">
        <f>IF(AND(NOT(I190=""),NOT(J190=""),NOT(H190="")),J190/I190,"")</f>
        <v/>
      </c>
      <c r="L190" s="106">
        <v>43264</v>
      </c>
      <c r="M190" s="81" t="str">
        <f>IF(AND(NOT(OR(G190="",G190="Ø")),H190=""),"In Progress",IF(AND(NOT(OR(H190="Ø",H190="")),NOT(OR(G190="Ø",G190=""))),"Completed",IF(AND(NOT(A190=""),NOT(OR(D190="",D190="???")),G190=""),"Waiting",IF(D190="???","Waiting",""))))</f>
        <v>Completed</v>
      </c>
      <c r="N190" s="107" t="str">
        <f>IF(AND(NOT(OR(H190="Ø",H190="")),L190="Split"),"In Progress",IF(AND(NOT(OR(H190="Ø",H190="")),L190="Needs to be Split"),"Waiting",IF(AND(M190="Review",M191="Review"),"Review",IF(OR(AND(M190="Review",M191="Incomplete"),AND(M190="Incomplete",M191="Review")),"Review",IF(OR(AND(M190="Untraceable",M191="Review"),AND(M190="Review",M191="Untraceable")),"Review",IF(OR(AND(M190="Review",M191="Completed"),AND(M190="Completed",M191="Review")),"Review",IF(OR(AND(M190="Other",M191="Review"),AND(M190="Review",M191="Other")),"Review",IF(OR(AND(M190="Other",M191="Incomplete"),AND(M190="Incomplete",M191="Other")),"Review",IF(OR(AND(M190="Other",M191="Untraceable"),AND(M190="Untraceable",M191="Other")),"Review",IF(OR(AND(M190="Other",M191="Completed"),AND(M190="Completed",M191="Other")),"Review",IF(AND(M190="Waiting",M191="Waiting"),"Waiting",IF(OR(AND(M190="Review",M191="Waiting"),AND(M190="Waiting",M191="Review")),"Waiting",IF(OR(AND(M190="Other",M191="Waiting"),AND(M190="Waiting",M191="Other")),"Waiting",IF(OR(AND(M190="Incomplete",M191="Waiting"),AND(M190="Waiting",M191="Incomplete")),"Waiting",IF(OR(AND(M190="Completed",M191="Waiting"),AND(M190="Waiting",M191="Completed")),"Waiting",IF(OR(M190="In Progress",M191="In Progress"),"In Progress",IF(OR(AND(M190="Completed",M191="Untraceable"),AND(M190="Untraceable",M191="Completed")),"Review",IF(OR(AND(M190="Completed",M191="Incomplete"),AND(M190="Incomplete",M191="Completed")),"Review",IF(OR(AND(M190="Incomplete",M191="Untraceable"),AND(M190="Untraceable",M191="Incomplete")),"Untraceable",IF(AND(NOT(OR(H190="Ø",H190="")),NOT(OR(H191="Ø",H191="")),L190=""),"In Progress",IF(AND(M190="Untraceable",M191="Untraceable"),"Untraceable",IF(AND(NOT(OR(H190="Ø",H190="")),NOT(OR(H191="Ø",H191="")),NOT(OR(L190="Ø",L190="",L190="Split",L190="Needs to be Split"))),"Completed",IF(AND(M190="Incomplete",M191="Incomplete"),"Incomplete",IF(AND(M190="Other",M191="Other"),"Review",IF(AND(M190="Untraceable",M191=""),"Untraceable","")))))))))))))))))))))))))</f>
        <v>Completed</v>
      </c>
      <c r="O190" s="107" t="s">
        <v>0</v>
      </c>
      <c r="P190" s="4"/>
      <c r="Q190" s="111" t="s">
        <v>25</v>
      </c>
      <c r="R190" s="107" t="s">
        <v>4339</v>
      </c>
    </row>
    <row r="191" spans="1:18">
      <c r="A191" s="107"/>
      <c r="B191" s="107"/>
      <c r="C191" s="107"/>
      <c r="D191" s="81" t="s">
        <v>187</v>
      </c>
      <c r="E191" s="81" t="s">
        <v>1731</v>
      </c>
      <c r="F191" s="7" t="str">
        <f>IF(AND(D191="Amina",OR(E191="Manual",E191="Assisted Manual")),A190&amp;"_AZ",IF(AND(D191="Amina",OR(E191="De-Novo Merge",E191="Assisted Merge")),A190&amp;"_SA_AZ",IF(AND(D191="Mashtura",OR(E191="Manual",E191="Assisted Manual")),A190&amp;"_MH",IF(AND(D191="Mashtura",OR(E191="De-Novo Merge",E191="Assisted Merge")),A190&amp;"_SA_MH",IF(AND(D191="Perry",OR(E191="Manual",E191="Assisted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Merge")),A190&amp;"_SA_MW",IF(AND(D191="Julia",OR(E191="Manual",E191="Assisted Manual")),A190&amp;"_JS",IF(AND(D191="Julia",OR(E191="De-Novo Merge",E191="Assisted Merge")),A190&amp;"_SA_JS",""))))))))))))))))))</f>
        <v>2018-04-13_G-060_MW</v>
      </c>
      <c r="G191" s="85">
        <v>43259</v>
      </c>
      <c r="H191" s="85">
        <v>43262</v>
      </c>
      <c r="I191" s="69"/>
      <c r="J191" s="69"/>
      <c r="K191" s="74" t="str">
        <f>IF(AND(NOT(I191=""),NOT(J191=""),NOT(H191="")),J191/I191,"")</f>
        <v/>
      </c>
      <c r="L191" s="107"/>
      <c r="M191" s="81" t="str">
        <f>IF(AND(NOT(OR(G191="",G191="Ø")),H191=""),"In Progress",IF(AND(NOT(OR(H191="Ø",H191="")),NOT(OR(G191="Ø",G191=""))),"Completed",IF(AND(NOT(A190=""),NOT(OR(D191="",D191="???")),G191=""),"Waiting",IF(D191="???","Waiting",""))))</f>
        <v>Completed</v>
      </c>
      <c r="N191" s="107"/>
      <c r="O191" s="107"/>
      <c r="P191" s="4"/>
      <c r="Q191" s="111"/>
      <c r="R191" s="107"/>
    </row>
    <row r="192" spans="1:18">
      <c r="A192" s="112" t="s">
        <v>4340</v>
      </c>
      <c r="B192" s="109" t="s">
        <v>4341</v>
      </c>
      <c r="C192" s="107" t="s">
        <v>2065</v>
      </c>
      <c r="D192" s="81" t="s">
        <v>161</v>
      </c>
      <c r="E192" s="81" t="s">
        <v>24</v>
      </c>
      <c r="F192" s="7" t="str">
        <f>IF(AND(D192="Amina",OR(E192="Manual",E192="Assisted Manual")),A192&amp;"_AZ",IF(AND(D192="Amina",OR(E192="De-Novo Merge",E192="Assisted Merge")),A192&amp;"_SA_AZ",IF(AND(D192="Mashtura",OR(E192="Manual",E192="Assisted Manual")),A192&amp;"_MH",IF(AND(D192="Mashtura",OR(E192="De-Novo Merge",E192="Assisted Merge")),A192&amp;"_SA_MH",IF(AND(D192="Perry",OR(E192="Manual",E192="Assisted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Merge")),A192&amp;"_SA_MW",IF(AND(D192="Julia",OR(E192="Manual",E192="Assisted Manual")),A192&amp;"_JS",IF(AND(D192="Julia",OR(E192="De-Novo Merge",E192="Assisted Merge")),A192&amp;"_SA_JS",""))))))))))))))))))</f>
        <v>2018-04-13_G-061_BD</v>
      </c>
      <c r="G192" s="85">
        <v>43258</v>
      </c>
      <c r="H192" s="85">
        <v>43259</v>
      </c>
      <c r="I192" s="69">
        <v>1.75</v>
      </c>
      <c r="J192" s="69">
        <v>30</v>
      </c>
      <c r="K192" s="74">
        <f>IF(AND(NOT(I192=""),NOT(J192=""),NOT(H192="")),J192/I192,"")</f>
        <v>17.142857142857142</v>
      </c>
      <c r="L192" s="106">
        <v>43279</v>
      </c>
      <c r="M192" s="81" t="str">
        <f>IF(AND(NOT(OR(G192="",G192="Ø")),H192=""),"In Progress",IF(AND(NOT(OR(H192="Ø",H192="")),NOT(OR(G192="Ø",G192=""))),"Completed",IF(AND(NOT(A192=""),NOT(OR(D192="",D192="???")),G192=""),"Waiting",IF(D192="???","Waiting",""))))</f>
        <v>Completed</v>
      </c>
      <c r="N192" s="107"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07" t="s">
        <v>0</v>
      </c>
      <c r="P192" s="4"/>
      <c r="Q192" s="111" t="s">
        <v>25</v>
      </c>
      <c r="R192" s="107" t="s">
        <v>4342</v>
      </c>
    </row>
    <row r="193" spans="1:18">
      <c r="A193" s="107"/>
      <c r="B193" s="107"/>
      <c r="C193" s="107"/>
      <c r="D193" s="81" t="s">
        <v>4061</v>
      </c>
      <c r="E193" s="81" t="s">
        <v>1731</v>
      </c>
      <c r="F193" s="7" t="str">
        <f>IF(AND(D193="Amina",OR(E193="Manual",E193="Assisted Manual")),A192&amp;"_AZ",IF(AND(D193="Amina",OR(E193="De-Novo Merge",E193="Assisted Merge")),A192&amp;"_SA_AZ",IF(AND(D193="Mashtura",OR(E193="Manual",E193="Assisted Manual")),A192&amp;"_MH",IF(AND(D193="Mashtura",OR(E193="De-Novo Merge",E193="Assisted Merge")),A192&amp;"_SA_MH",IF(AND(D193="Perry",OR(E193="Manual",E193="Assisted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Merge")),A192&amp;"_SA_MW",IF(AND(D193="Julia",OR(E193="Manual",E193="Assisted Manual")),A192&amp;"_JS",IF(AND(D193="Julia",OR(E193="De-Novo Merge",E193="Assisted Merge")),A192&amp;"_SA_JS",""))))))))))))))))))</f>
        <v>2018-04-13_G-061_JS</v>
      </c>
      <c r="G193" s="85">
        <v>43269</v>
      </c>
      <c r="H193" s="85">
        <v>43270</v>
      </c>
      <c r="I193" s="69"/>
      <c r="J193" s="69"/>
      <c r="K193" s="74" t="str">
        <f>IF(AND(NOT(I193=""),NOT(J193=""),NOT(H193="")),J193/I193,"")</f>
        <v/>
      </c>
      <c r="L193" s="107"/>
      <c r="M193" s="81" t="str">
        <f>IF(AND(NOT(OR(G193="",G193="Ø")),H193=""),"In Progress",IF(AND(NOT(OR(H193="Ø",H193="")),NOT(OR(G193="Ø",G193=""))),"Completed",IF(AND(NOT(A192=""),NOT(OR(D193="",D193="???")),G193=""),"Waiting",IF(D193="???","Waiting",""))))</f>
        <v>Completed</v>
      </c>
      <c r="N193" s="107"/>
      <c r="O193" s="107"/>
      <c r="P193" s="4"/>
      <c r="Q193" s="111"/>
      <c r="R193" s="107"/>
    </row>
    <row r="194" spans="1:18">
      <c r="A194" s="112" t="s">
        <v>4343</v>
      </c>
      <c r="B194" s="109" t="s">
        <v>4344</v>
      </c>
      <c r="C194" s="107"/>
      <c r="D194" s="81" t="s">
        <v>32</v>
      </c>
      <c r="E194" s="81" t="s">
        <v>24</v>
      </c>
      <c r="F194" s="7" t="str">
        <f>IF(AND(D194="Amina",OR(E194="Manual",E194="Assisted Manual")),A194&amp;"_AZ",IF(AND(D194="Amina",OR(E194="De-Novo Merge",E194="Assisted Merge")),A194&amp;"_SA_AZ",IF(AND(D194="Mashtura",OR(E194="Manual",E194="Assisted Manual")),A194&amp;"_MH",IF(AND(D194="Mashtura",OR(E194="De-Novo Merge",E194="Assisted Merge")),A194&amp;"_SA_MH",IF(AND(D194="Perry",OR(E194="Manual",E194="Assisted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Merge")),A194&amp;"_SA_MW",IF(AND(D194="Julia",OR(E194="Manual",E194="Assisted Manual")),A194&amp;"_JS",IF(AND(D194="Julia",OR(E194="De-Novo Merge",E194="Assisted Merge")),A194&amp;"_SA_JS",""))))))))))))))))))</f>
        <v>2018-04-13_G-062_AZ</v>
      </c>
      <c r="G194" s="85">
        <v>43258</v>
      </c>
      <c r="H194" s="85" t="s">
        <v>51</v>
      </c>
      <c r="I194" s="69"/>
      <c r="J194" s="69"/>
      <c r="K194" s="74" t="str">
        <f>IF(AND(NOT(I194=""),NOT(J194=""),NOT(H194="")),J194/I194,"")</f>
        <v/>
      </c>
      <c r="L194" s="106" t="str">
        <f>IF(AND(NOT(OR(H194="",H194="Ø")),NOT(OR(H195="",H195="Ø"))),"Needs to be Split","")</f>
        <v/>
      </c>
      <c r="M194" s="81" t="s">
        <v>2</v>
      </c>
      <c r="N194" s="107"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Incomplete</v>
      </c>
      <c r="O194" s="107" t="s">
        <v>0</v>
      </c>
      <c r="P194" s="4"/>
      <c r="Q194" s="111" t="str">
        <f>IF(OR(N194="Untraceable",N194="Incomplete"),"No",IF(N194="Completed","In Progress",""))</f>
        <v>No</v>
      </c>
      <c r="R194" s="107"/>
    </row>
    <row r="195" spans="1:18">
      <c r="A195" s="107"/>
      <c r="B195" s="107"/>
      <c r="C195" s="107"/>
      <c r="D195" s="81" t="s">
        <v>27</v>
      </c>
      <c r="E195" s="81" t="s">
        <v>1731</v>
      </c>
      <c r="F195" s="7" t="str">
        <f>IF(AND(D195="Amina",OR(E195="Manual",E195="Assisted Manual")),A194&amp;"_AZ",IF(AND(D195="Amina",OR(E195="De-Novo Merge",E195="Assisted Merge")),A194&amp;"_SA_AZ",IF(AND(D195="Mashtura",OR(E195="Manual",E195="Assisted Manual")),A194&amp;"_MH",IF(AND(D195="Mashtura",OR(E195="De-Novo Merge",E195="Assisted Merge")),A194&amp;"_SA_MH",IF(AND(D195="Perry",OR(E195="Manual",E195="Assisted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Merge")),A194&amp;"_SA_MW",IF(AND(D195="Julia",OR(E195="Manual",E195="Assisted Manual")),A194&amp;"_JS",IF(AND(D195="Julia",OR(E195="De-Novo Merge",E195="Assisted Merge")),A194&amp;"_SA_JS",""))))))))))))))))))</f>
        <v>2018-04-13_G-062_GB</v>
      </c>
      <c r="G195" s="85">
        <v>43264</v>
      </c>
      <c r="H195" s="85" t="s">
        <v>51</v>
      </c>
      <c r="I195" s="69"/>
      <c r="J195" s="69"/>
      <c r="K195" s="74" t="str">
        <f>IF(AND(NOT(I195=""),NOT(J195=""),NOT(H195="")),J195/I195,"")</f>
        <v/>
      </c>
      <c r="L195" s="107"/>
      <c r="M195" s="81" t="s">
        <v>2</v>
      </c>
      <c r="N195" s="107"/>
      <c r="O195" s="107"/>
      <c r="P195" s="4" t="s">
        <v>4345</v>
      </c>
      <c r="Q195" s="111"/>
      <c r="R195" s="107"/>
    </row>
    <row r="196" spans="1:18">
      <c r="A196" s="112" t="s">
        <v>4346</v>
      </c>
      <c r="B196" s="109" t="s">
        <v>4347</v>
      </c>
      <c r="C196" s="107"/>
      <c r="D196" s="81" t="s">
        <v>32</v>
      </c>
      <c r="E196" s="81" t="s">
        <v>24</v>
      </c>
      <c r="F196" s="7" t="str">
        <f>IF(AND(D196="Amina",OR(E196="Manual",E196="Assisted Manual")),A196&amp;"_AZ",IF(AND(D196="Amina",OR(E196="De-Novo Merge",E196="Assisted Merge")),A196&amp;"_SA_AZ",IF(AND(D196="Mashtura",OR(E196="Manual",E196="Assisted Manual")),A196&amp;"_MH",IF(AND(D196="Mashtura",OR(E196="De-Novo Merge",E196="Assisted Merge")),A196&amp;"_SA_MH",IF(AND(D196="Perry",OR(E196="Manual",E196="Assisted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Merge")),A196&amp;"_SA_MW",IF(AND(D196="Julia",OR(E196="Manual",E196="Assisted Manual")),A196&amp;"_JS",IF(AND(D196="Julia",OR(E196="De-Novo Merge",E196="Assisted Merge")),A196&amp;"_SA_JS",""))))))))))))))))))</f>
        <v>2018-04-13_G-063_AZ</v>
      </c>
      <c r="G196" s="85">
        <v>43259</v>
      </c>
      <c r="H196" s="85">
        <v>43262</v>
      </c>
      <c r="I196" s="69"/>
      <c r="J196" s="69"/>
      <c r="K196" s="74" t="str">
        <f>IF(AND(NOT(I196=""),NOT(J196=""),NOT(H196="")),J196/I196,"")</f>
        <v/>
      </c>
      <c r="L196" s="106">
        <v>43297</v>
      </c>
      <c r="M196" s="81" t="str">
        <f>IF(AND(NOT(OR(G196="",G196="Ø")),H196=""),"In Progress",IF(AND(NOT(OR(H196="Ø",H196="")),NOT(OR(G196="Ø",G196=""))),"Completed",IF(AND(NOT(A196=""),NOT(OR(D196="",D196="???")),G196=""),"Waiting",IF(D196="???","Waiting",""))))</f>
        <v>Completed</v>
      </c>
      <c r="N196" s="107" t="s">
        <v>0</v>
      </c>
      <c r="O196" s="107" t="s">
        <v>0</v>
      </c>
      <c r="P196" s="4" t="s">
        <v>4348</v>
      </c>
      <c r="Q196" s="111" t="s">
        <v>25</v>
      </c>
      <c r="R196" s="107" t="s">
        <v>4349</v>
      </c>
    </row>
    <row r="197" spans="1:18">
      <c r="A197" s="107"/>
      <c r="B197" s="107"/>
      <c r="C197" s="107"/>
      <c r="D197" s="81" t="s">
        <v>187</v>
      </c>
      <c r="E197" s="81" t="s">
        <v>1731</v>
      </c>
      <c r="F197" s="7" t="str">
        <f>IF(AND(D197="Amina",OR(E197="Manual",E197="Assisted Manual")),A196&amp;"_AZ",IF(AND(D197="Amina",OR(E197="De-Novo Merge",E197="Assisted Merge")),A196&amp;"_SA_AZ",IF(AND(D197="Mashtura",OR(E197="Manual",E197="Assisted Manual")),A196&amp;"_MH",IF(AND(D197="Mashtura",OR(E197="De-Novo Merge",E197="Assisted Merge")),A196&amp;"_SA_MH",IF(AND(D197="Perry",OR(E197="Manual",E197="Assisted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Merge")),A196&amp;"_SA_MW",IF(AND(D197="Julia",OR(E197="Manual",E197="Assisted Manual")),A196&amp;"_JS",IF(AND(D197="Julia",OR(E197="De-Novo Merge",E197="Assisted Merge")),A196&amp;"_SA_JS",""))))))))))))))))))</f>
        <v>2018-04-13_G-063_MW</v>
      </c>
      <c r="G197" s="85">
        <v>43262</v>
      </c>
      <c r="H197" s="85">
        <v>43272</v>
      </c>
      <c r="I197" s="69">
        <v>6</v>
      </c>
      <c r="J197" s="69">
        <v>83</v>
      </c>
      <c r="K197" s="74">
        <f>IF(AND(NOT(I197=""),NOT(J197=""),NOT(H197="")),J197/I197,"")</f>
        <v>13.833333333333334</v>
      </c>
      <c r="L197" s="107"/>
      <c r="M197" s="81" t="s">
        <v>4</v>
      </c>
      <c r="N197" s="107"/>
      <c r="O197" s="107"/>
      <c r="P197" s="4" t="s">
        <v>4350</v>
      </c>
      <c r="Q197" s="111"/>
      <c r="R197" s="107"/>
    </row>
    <row r="198" spans="1:18">
      <c r="A198" s="112" t="s">
        <v>4351</v>
      </c>
      <c r="B198" s="109" t="s">
        <v>4352</v>
      </c>
      <c r="C198" s="107" t="s">
        <v>2065</v>
      </c>
      <c r="D198" s="81" t="s">
        <v>161</v>
      </c>
      <c r="E198" s="81" t="s">
        <v>24</v>
      </c>
      <c r="F198" s="7" t="str">
        <f>IF(AND(D198="Amina",OR(E198="Manual",E198="Assisted Manual")),A198&amp;"_AZ",IF(AND(D198="Amina",OR(E198="De-Novo Merge",E198="Assisted Merge")),A198&amp;"_SA_AZ",IF(AND(D198="Mashtura",OR(E198="Manual",E198="Assisted Manual")),A198&amp;"_MH",IF(AND(D198="Mashtura",OR(E198="De-Novo Merge",E198="Assisted Merge")),A198&amp;"_SA_MH",IF(AND(D198="Perry",OR(E198="Manual",E198="Assisted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Merge")),A198&amp;"_SA_MW",IF(AND(D198="Julia",OR(E198="Manual",E198="Assisted Manual")),A198&amp;"_JS",IF(AND(D198="Julia",OR(E198="De-Novo Merge",E198="Assisted Merge")),A198&amp;"_SA_JS",""))))))))))))))))))</f>
        <v>2018-04-13_G-064_BD</v>
      </c>
      <c r="G198" s="85">
        <v>43259</v>
      </c>
      <c r="H198" s="85">
        <v>43259</v>
      </c>
      <c r="I198" s="69">
        <v>1.25</v>
      </c>
      <c r="J198" s="69">
        <v>13</v>
      </c>
      <c r="K198" s="74">
        <f>IF(AND(NOT(I198=""),NOT(J198=""),NOT(H198="")),J198/I198,"")</f>
        <v>10.4</v>
      </c>
      <c r="L198" s="106">
        <v>43263</v>
      </c>
      <c r="M198" s="81" t="str">
        <f>IF(AND(NOT(OR(G198="",G198="Ø")),H198=""),"In Progress",IF(AND(NOT(OR(H198="Ø",H198="")),NOT(OR(G198="Ø",G198=""))),"Completed",IF(AND(NOT(A198=""),NOT(OR(D198="",D198="???")),G198=""),"Waiting",IF(D198="???","Waiting",""))))</f>
        <v>Completed</v>
      </c>
      <c r="N198" s="107"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07" t="s">
        <v>0</v>
      </c>
      <c r="P198" s="4"/>
      <c r="Q198" s="111" t="s">
        <v>25</v>
      </c>
      <c r="R198" s="107" t="s">
        <v>4353</v>
      </c>
    </row>
    <row r="199" spans="1:18">
      <c r="A199" s="107"/>
      <c r="B199" s="107"/>
      <c r="C199" s="107"/>
      <c r="D199" s="81" t="s">
        <v>23</v>
      </c>
      <c r="E199" s="81" t="s">
        <v>1731</v>
      </c>
      <c r="F199" s="7" t="str">
        <f>IF(AND(D199="Amina",OR(E199="Manual",E199="Assisted Manual")),A198&amp;"_AZ",IF(AND(D199="Amina",OR(E199="De-Novo Merge",E199="Assisted Merge")),A198&amp;"_SA_AZ",IF(AND(D199="Mashtura",OR(E199="Manual",E199="Assisted Manual")),A198&amp;"_MH",IF(AND(D199="Mashtura",OR(E199="De-Novo Merge",E199="Assisted Merge")),A198&amp;"_SA_MH",IF(AND(D199="Perry",OR(E199="Manual",E199="Assisted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Merge")),A198&amp;"_SA_MW",IF(AND(D199="Julia",OR(E199="Manual",E199="Assisted Manual")),A198&amp;"_JS",IF(AND(D199="Julia",OR(E199="De-Novo Merge",E199="Assisted Merge")),A198&amp;"_SA_JS",""))))))))))))))))))</f>
        <v>2018-04-13_G-064_CA</v>
      </c>
      <c r="G199" s="85">
        <v>43262</v>
      </c>
      <c r="H199" s="85">
        <v>43263</v>
      </c>
      <c r="I199" s="69"/>
      <c r="J199" s="69"/>
      <c r="K199" s="74" t="str">
        <f>IF(AND(NOT(I199=""),NOT(J199=""),NOT(H199="")),J199/I199,"")</f>
        <v/>
      </c>
      <c r="L199" s="107"/>
      <c r="M199" s="81" t="s">
        <v>0</v>
      </c>
      <c r="N199" s="107"/>
      <c r="O199" s="107"/>
      <c r="P199" s="4"/>
      <c r="Q199" s="111"/>
      <c r="R199" s="107"/>
    </row>
    <row r="200" spans="1:18">
      <c r="A200" s="112" t="s">
        <v>4354</v>
      </c>
      <c r="B200" s="109" t="s">
        <v>4355</v>
      </c>
      <c r="C200" s="107"/>
      <c r="D200" s="81" t="s">
        <v>161</v>
      </c>
      <c r="E200" s="81" t="s">
        <v>24</v>
      </c>
      <c r="F200" s="7" t="s">
        <v>4356</v>
      </c>
      <c r="G200" s="85">
        <v>43264</v>
      </c>
      <c r="H200" s="85">
        <v>43266</v>
      </c>
      <c r="I200" s="69">
        <v>6</v>
      </c>
      <c r="J200" s="69">
        <v>75</v>
      </c>
      <c r="K200" s="74">
        <f>IF(AND(NOT(I200=""),NOT(J200=""),NOT(H200="")),J200/I200,"")</f>
        <v>12.5</v>
      </c>
      <c r="L200" s="106">
        <v>43280</v>
      </c>
      <c r="M200" s="81" t="str">
        <f>IF(AND(NOT(OR(G200="",G200="Ø")),H200=""),"In Progress",IF(AND(NOT(OR(H200="Ø",H200="")),NOT(OR(G200="Ø",G200=""))),"Completed",IF(AND(NOT(A200=""),NOT(OR(D200="",D200="???")),G200=""),"Waiting",IF(D200="???","Waiting",""))))</f>
        <v>Completed</v>
      </c>
      <c r="N200" s="107" t="str">
        <f>IF(AND(NOT(OR(H200="Ø",H200="")),L200="Split"),"In Progress",IF(AND(NOT(OR(H200="Ø",H200="")),L200="Needs to be Split"),"Waiting",IF(AND(M200="Review",M201="Review"),"Review",IF(OR(AND(M200="Review",M201="Incomplete"),AND(M200="Incomplete",M201="Review")),"Review",IF(OR(AND(M200="Untraceable",M201="Review"),AND(M200="Review",M201="Untraceable")),"Review",IF(OR(AND(M200="Review",M201="Completed"),AND(M200="Completed",M201="Review")),"Review",IF(OR(AND(M200="Other",M201="Review"),AND(M200="Review",M201="Other")),"Review",IF(OR(AND(M200="Other",M201="Incomplete"),AND(M200="Incomplete",M201="Other")),"Review",IF(OR(AND(M200="Other",M201="Untraceable"),AND(M200="Untraceable",M201="Other")),"Review",IF(OR(AND(M200="Other",M201="Completed"),AND(M200="Completed",M201="Other")),"Review",IF(AND(M200="Waiting",M201="Waiting"),"Waiting",IF(OR(AND(M200="Review",M201="Waiting"),AND(M200="Waiting",M201="Review")),"Waiting",IF(OR(AND(M200="Other",M201="Waiting"),AND(M200="Waiting",M201="Other")),"Waiting",IF(OR(AND(M200="Incomplete",M201="Waiting"),AND(M200="Waiting",M201="Incomplete")),"Waiting",IF(OR(AND(M200="Completed",M201="Waiting"),AND(M200="Waiting",M201="Completed")),"Waiting",IF(OR(M200="In Progress",M201="In Progress"),"In Progress",IF(OR(AND(M200="Completed",M201="Untraceable"),AND(M200="Untraceable",M201="Completed")),"Review",IF(OR(AND(M200="Completed",M201="Incomplete"),AND(M200="Incomplete",M201="Completed")),"Review",IF(OR(AND(M200="Incomplete",M201="Untraceable"),AND(M200="Untraceable",M201="Incomplete")),"Untraceable",IF(AND(NOT(OR(H200="Ø",H200="")),NOT(OR(H201="Ø",H201="")),L200=""),"In Progress",IF(AND(M200="Untraceable",M201="Untraceable"),"Untraceable",IF(AND(NOT(OR(H200="Ø",H200="")),NOT(OR(H201="Ø",H201="")),NOT(OR(L200="Ø",L200="",L200="Split",L200="Needs to be Split"))),"Completed",IF(AND(M200="Incomplete",M201="Incomplete"),"Incomplete",IF(AND(M200="Other",M201="Other"),"Review",IF(AND(M200="Untraceable",M201=""),"Untraceable","")))))))))))))))))))))))))</f>
        <v>Completed</v>
      </c>
      <c r="O200" s="107" t="s">
        <v>0</v>
      </c>
      <c r="P200" s="4"/>
      <c r="Q200" s="111" t="s">
        <v>25</v>
      </c>
      <c r="R200" s="107" t="s">
        <v>4357</v>
      </c>
    </row>
    <row r="201" spans="1:18">
      <c r="A201" s="107"/>
      <c r="B201" s="107"/>
      <c r="C201" s="107"/>
      <c r="D201" s="81" t="s">
        <v>23</v>
      </c>
      <c r="E201" s="81" t="s">
        <v>1731</v>
      </c>
      <c r="F201" s="7" t="str">
        <f>IF(AND(D201="Amina",OR(E201="Manual",E201="Assisted Manual")),A200&amp;"_AZ",IF(AND(D201="Amina",OR(E201="De-Novo Merge",E201="Assisted Merge")),A200&amp;"_SA_AZ",IF(AND(D201="Mashtura",OR(E201="Manual",E201="Assisted Manual")),A200&amp;"_MH",IF(AND(D201="Mashtura",OR(E201="De-Novo Merge",E201="Assisted Merge")),A200&amp;"_SA_MH",IF(AND(D201="Perry",OR(E201="Manual",E201="Assisted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Merge")),A200&amp;"_SA_MW",IF(AND(D201="Julia",OR(E201="Manual",E201="Assisted Manual")),A200&amp;"_JS",IF(AND(D201="Julia",OR(E201="De-Novo Merge",E201="Assisted Merge")),A200&amp;"_SA_JS",""))))))))))))))))))</f>
        <v>2018-04-13_G-065_CA</v>
      </c>
      <c r="G201" s="85">
        <v>43269</v>
      </c>
      <c r="H201" s="85">
        <v>43270</v>
      </c>
      <c r="I201" s="102">
        <v>3.5</v>
      </c>
      <c r="J201" s="69">
        <v>76</v>
      </c>
      <c r="K201" s="74">
        <f>IF(AND(NOT(I201=""),NOT(J201=""),NOT(H201="")),J201/I201,"")</f>
        <v>21.714285714285715</v>
      </c>
      <c r="L201" s="107"/>
      <c r="M201" s="81" t="str">
        <f>IF(AND(NOT(OR(G201="",G201="Ø")),H201=""),"In Progress",IF(AND(NOT(OR(H201="Ø",H201="")),NOT(OR(G201="Ø",G201=""))),"Completed",IF(AND(NOT(A200=""),NOT(OR(D201="",D201="???")),G201=""),"Waiting",IF(D201="???","Waiting",""))))</f>
        <v>Completed</v>
      </c>
      <c r="N201" s="107"/>
      <c r="O201" s="107"/>
      <c r="P201" s="4"/>
      <c r="Q201" s="111"/>
      <c r="R201" s="107"/>
    </row>
    <row r="202" spans="1:18">
      <c r="A202" s="112" t="s">
        <v>4358</v>
      </c>
      <c r="B202" s="109" t="s">
        <v>4359</v>
      </c>
      <c r="C202" s="107" t="s">
        <v>2065</v>
      </c>
      <c r="D202" s="81" t="s">
        <v>161</v>
      </c>
      <c r="E202" s="81" t="s">
        <v>24</v>
      </c>
      <c r="F202" s="7" t="str">
        <f>IF(AND(D202="Amina",OR(E202="Manual",E202="Assisted Manual")),A202&amp;"_AZ",IF(AND(D202="Amina",OR(E202="De-Novo Merge",E202="Assisted Merge")),A202&amp;"_SA_AZ",IF(AND(D202="Mashtura",OR(E202="Manual",E202="Assisted Manual")),A202&amp;"_MH",IF(AND(D202="Mashtura",OR(E202="De-Novo Merge",E202="Assisted Merge")),A202&amp;"_SA_MH",IF(AND(D202="Perry",OR(E202="Manual",E202="Assisted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Merge")),A202&amp;"_SA_MW",IF(AND(D202="Julia",OR(E202="Manual",E202="Assisted Manual")),A202&amp;"_JS",IF(AND(D202="Julia",OR(E202="De-Novo Merge",E202="Assisted Merge")),A202&amp;"_SA_JS",""))))))))))))))))))</f>
        <v>2018-04-13_G-066_BD</v>
      </c>
      <c r="G202" s="85">
        <v>43259</v>
      </c>
      <c r="H202" s="85">
        <v>43259</v>
      </c>
      <c r="I202" s="69">
        <v>1.5</v>
      </c>
      <c r="J202" s="69">
        <v>37</v>
      </c>
      <c r="K202" s="74">
        <f>IF(AND(NOT(I202=""),NOT(J202=""),NOT(H202="")),J202/I202,"")</f>
        <v>24.666666666666668</v>
      </c>
      <c r="L202" s="106">
        <v>43264</v>
      </c>
      <c r="M202" s="81" t="str">
        <f>IF(AND(NOT(OR(G202="",G202="Ø")),H202=""),"In Progress",IF(AND(NOT(OR(H202="Ø",H202="")),NOT(OR(G202="Ø",G202=""))),"Completed",IF(AND(NOT(A202=""),NOT(OR(D202="",D202="???")),G202=""),"Waiting",IF(D202="???","Waiting",""))))</f>
        <v>Completed</v>
      </c>
      <c r="N202" s="107"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07" t="s">
        <v>0</v>
      </c>
      <c r="P202" s="4"/>
      <c r="Q202" s="111" t="s">
        <v>25</v>
      </c>
      <c r="R202" s="107" t="s">
        <v>4360</v>
      </c>
    </row>
    <row r="203" spans="1:18">
      <c r="A203" s="107"/>
      <c r="B203" s="107"/>
      <c r="C203" s="107"/>
      <c r="D203" s="81" t="s">
        <v>27</v>
      </c>
      <c r="E203" s="81" t="s">
        <v>1731</v>
      </c>
      <c r="F203" s="7" t="str">
        <f>IF(AND(D203="Amina",OR(E203="Manual",E203="Assisted Manual")),A202&amp;"_AZ",IF(AND(D203="Amina",OR(E203="De-Novo Merge",E203="Assisted Merge")),A202&amp;"_SA_AZ",IF(AND(D203="Mashtura",OR(E203="Manual",E203="Assisted Manual")),A202&amp;"_MH",IF(AND(D203="Mashtura",OR(E203="De-Novo Merge",E203="Assisted Merge")),A202&amp;"_SA_MH",IF(AND(D203="Perry",OR(E203="Manual",E203="Assisted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Merge")),A202&amp;"_SA_MW",IF(AND(D203="Julia",OR(E203="Manual",E203="Assisted Manual")),A202&amp;"_JS",IF(AND(D203="Julia",OR(E203="De-Novo Merge",E203="Assisted Merge")),A202&amp;"_SA_JS",""))))))))))))))))))</f>
        <v>2018-04-13_G-066_GB</v>
      </c>
      <c r="G203" s="85">
        <v>43263</v>
      </c>
      <c r="H203" s="85">
        <v>43264</v>
      </c>
      <c r="I203" s="69">
        <v>1.25</v>
      </c>
      <c r="J203" s="69">
        <v>37</v>
      </c>
      <c r="K203" s="74">
        <f>IF(AND(NOT(I203=""),NOT(J203=""),NOT(H203="")),J203/I203,"")</f>
        <v>29.6</v>
      </c>
      <c r="L203" s="107"/>
      <c r="M203" s="81" t="str">
        <f>IF(AND(NOT(OR(G203="",G203="Ø")),H203=""),"In Progress",IF(AND(NOT(OR(H203="Ø",H203="")),NOT(OR(G203="Ø",G203=""))),"Completed",IF(AND(NOT(A202=""),NOT(OR(D203="",D203="???")),G203=""),"Waiting",IF(D203="???","Waiting",""))))</f>
        <v>Completed</v>
      </c>
      <c r="N203" s="107"/>
      <c r="O203" s="107"/>
      <c r="P203" s="4"/>
      <c r="Q203" s="111"/>
      <c r="R203" s="107"/>
    </row>
    <row r="204" spans="1:18">
      <c r="A204" s="112" t="s">
        <v>4361</v>
      </c>
      <c r="B204" s="109" t="s">
        <v>4362</v>
      </c>
      <c r="C204" s="107" t="s">
        <v>2065</v>
      </c>
      <c r="D204" s="81" t="s">
        <v>161</v>
      </c>
      <c r="E204" s="81" t="s">
        <v>24</v>
      </c>
      <c r="F204" s="7" t="str">
        <f>IF(AND(D204="Amina",OR(E204="Manual",E204="Assisted Manual")),A204&amp;"_AZ",IF(AND(D204="Amina",OR(E204="De-Novo Merge",E204="Assisted Merge")),A204&amp;"_SA_AZ",IF(AND(D204="Mashtura",OR(E204="Manual",E204="Assisted Manual")),A204&amp;"_MH",IF(AND(D204="Mashtura",OR(E204="De-Novo Merge",E204="Assisted Merge")),A204&amp;"_SA_MH",IF(AND(D204="Perry",OR(E204="Manual",E204="Assisted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Merge")),A204&amp;"_SA_MW",IF(AND(D204="Julia",OR(E204="Manual",E204="Assisted Manual")),A204&amp;"_JS",IF(AND(D204="Julia",OR(E204="De-Novo Merge",E204="Assisted Merge")),A204&amp;"_SA_JS",""))))))))))))))))))</f>
        <v>2018-04-13_G-067_BD</v>
      </c>
      <c r="G204" s="85">
        <v>43259</v>
      </c>
      <c r="H204" s="85">
        <v>43262</v>
      </c>
      <c r="I204" s="69">
        <v>3</v>
      </c>
      <c r="J204" s="69">
        <v>70</v>
      </c>
      <c r="K204" s="74">
        <f>IF(AND(NOT(I204=""),NOT(J204=""),NOT(H204="")),J204/I204,"")</f>
        <v>23.333333333333332</v>
      </c>
      <c r="L204" s="106">
        <v>43297</v>
      </c>
      <c r="M204" s="81" t="str">
        <f>IF(AND(NOT(OR(G204="",G204="Ø")),H204=""),"In Progress",IF(AND(NOT(OR(H204="Ø",H204="")),NOT(OR(G204="Ø",G204=""))),"Completed",IF(AND(NOT(A204=""),NOT(OR(D204="",D204="???")),G204=""),"Waiting",IF(D204="???","Waiting",""))))</f>
        <v>Completed</v>
      </c>
      <c r="N204" s="107"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07" t="s">
        <v>0</v>
      </c>
      <c r="P204" s="4"/>
      <c r="Q204" s="111" t="s">
        <v>25</v>
      </c>
      <c r="R204" s="107" t="s">
        <v>4363</v>
      </c>
    </row>
    <row r="205" spans="1:18">
      <c r="A205" s="107"/>
      <c r="B205" s="107"/>
      <c r="C205" s="107"/>
      <c r="D205" s="81" t="s">
        <v>4061</v>
      </c>
      <c r="E205" s="81" t="s">
        <v>1731</v>
      </c>
      <c r="F205" s="7" t="str">
        <f>IF(AND(D205="Amina",OR(E205="Manual",E205="Assisted Manual")),A204&amp;"_AZ",IF(AND(D205="Amina",OR(E205="De-Novo Merge",E205="Assisted Merge")),A204&amp;"_SA_AZ",IF(AND(D205="Mashtura",OR(E205="Manual",E205="Assisted Manual")),A204&amp;"_MH",IF(AND(D205="Mashtura",OR(E205="De-Novo Merge",E205="Assisted Merge")),A204&amp;"_SA_MH",IF(AND(D205="Perry",OR(E205="Manual",E205="Assisted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Merge")),A204&amp;"_SA_MW",IF(AND(D205="Julia",OR(E205="Manual",E205="Assisted Manual")),A204&amp;"_JS",IF(AND(D205="Julia",OR(E205="De-Novo Merge",E205="Assisted Merge")),A204&amp;"_SA_JS",""))))))))))))))))))</f>
        <v>2018-04-13_G-067_JS</v>
      </c>
      <c r="G205" s="85">
        <v>43262</v>
      </c>
      <c r="H205" s="85">
        <v>43264</v>
      </c>
      <c r="I205" s="69"/>
      <c r="J205" s="69"/>
      <c r="K205" s="74" t="str">
        <f>IF(AND(NOT(I205=""),NOT(J205=""),NOT(H205="")),J205/I205,"")</f>
        <v/>
      </c>
      <c r="L205" s="107"/>
      <c r="M205" s="81" t="str">
        <f>IF(AND(NOT(OR(G205="",G205="Ø")),H205=""),"In Progress",IF(AND(NOT(OR(H205="Ø",H205="")),NOT(OR(G205="Ø",G205=""))),"Completed",IF(AND(NOT(A204=""),NOT(OR(D205="",D205="???")),G205=""),"Waiting",IF(D205="???","Waiting",""))))</f>
        <v>Completed</v>
      </c>
      <c r="N205" s="107"/>
      <c r="O205" s="107"/>
      <c r="P205" s="4"/>
      <c r="Q205" s="111"/>
      <c r="R205" s="107"/>
    </row>
    <row r="206" spans="1:18">
      <c r="A206" s="112" t="s">
        <v>4364</v>
      </c>
      <c r="B206" s="109" t="s">
        <v>4365</v>
      </c>
      <c r="C206" s="107"/>
      <c r="D206" s="81" t="s">
        <v>113</v>
      </c>
      <c r="E206" s="81" t="s">
        <v>24</v>
      </c>
      <c r="F206" s="7" t="str">
        <f>IF(AND(D206="Amina",OR(E206="Manual",E206="Assisted Manual")),A206&amp;"_AZ",IF(AND(D206="Amina",OR(E206="De-Novo Merge",E206="Assisted Merge")),A206&amp;"_SA_AZ",IF(AND(D206="Mashtura",OR(E206="Manual",E206="Assisted Manual")),A206&amp;"_MH",IF(AND(D206="Mashtura",OR(E206="De-Novo Merge",E206="Assisted Merge")),A206&amp;"_SA_MH",IF(AND(D206="Perry",OR(E206="Manual",E206="Assisted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Merge")),A206&amp;"_SA_MW",IF(AND(D206="Julia",OR(E206="Manual",E206="Assisted Manual")),A206&amp;"_JS",IF(AND(D206="Julia",OR(E206="De-Novo Merge",E206="Assisted Merge")),A206&amp;"_SA_JS",""))))))))))))))))))</f>
        <v>2018-04-13_G-068_DR</v>
      </c>
      <c r="G206" s="85">
        <v>43257</v>
      </c>
      <c r="H206" s="85">
        <v>43263</v>
      </c>
      <c r="I206" s="69">
        <v>6.5</v>
      </c>
      <c r="J206" s="69">
        <v>101.129</v>
      </c>
      <c r="K206" s="74">
        <f>IF(AND(NOT(I206=""),NOT(J206=""),NOT(H206="")),J206/I206,"")</f>
        <v>15.558307692307693</v>
      </c>
      <c r="L206" s="106">
        <v>43283</v>
      </c>
      <c r="M206" s="81" t="str">
        <f>IF(AND(NOT(OR(G206="",G206="Ø")),H206=""),"In Progress",IF(AND(NOT(OR(H206="Ø",H206="")),NOT(OR(G206="Ø",G206=""))),"Completed",IF(AND(NOT(A206=""),NOT(OR(D206="",D206="???")),G206=""),"Waiting",IF(D206="???","Waiting",""))))</f>
        <v>Completed</v>
      </c>
      <c r="N206" s="107"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07" t="s">
        <v>0</v>
      </c>
      <c r="P206" s="4" t="s">
        <v>4366</v>
      </c>
      <c r="Q206" s="111" t="s">
        <v>25</v>
      </c>
      <c r="R206" s="107" t="s">
        <v>4367</v>
      </c>
    </row>
    <row r="207" spans="1:18">
      <c r="A207" s="107"/>
      <c r="B207" s="107"/>
      <c r="C207" s="107"/>
      <c r="D207" s="81" t="s">
        <v>23</v>
      </c>
      <c r="E207" s="81" t="s">
        <v>1731</v>
      </c>
      <c r="F207" s="7" t="str">
        <f>IF(AND(D207="Amina",OR(E207="Manual",E207="Assisted Manual")),A206&amp;"_AZ",IF(AND(D207="Amina",OR(E207="De-Novo Merge",E207="Assisted Merge")),A206&amp;"_SA_AZ",IF(AND(D207="Mashtura",OR(E207="Manual",E207="Assisted Manual")),A206&amp;"_MH",IF(AND(D207="Mashtura",OR(E207="De-Novo Merge",E207="Assisted Merge")),A206&amp;"_SA_MH",IF(AND(D207="Perry",OR(E207="Manual",E207="Assisted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Merge")),A206&amp;"_SA_MW",IF(AND(D207="Julia",OR(E207="Manual",E207="Assisted Manual")),A206&amp;"_JS",IF(AND(D207="Julia",OR(E207="De-Novo Merge",E207="Assisted Merge")),A206&amp;"_SA_JS",""))))))))))))))))))</f>
        <v>2018-04-13_G-068_CA</v>
      </c>
      <c r="G207" s="85">
        <v>43263</v>
      </c>
      <c r="H207" s="85">
        <v>43263</v>
      </c>
      <c r="I207" s="69">
        <v>4</v>
      </c>
      <c r="J207" s="69">
        <v>72</v>
      </c>
      <c r="K207" s="74">
        <f>IF(AND(NOT(I207=""),NOT(J207=""),NOT(H207="")),J207/I207,"")</f>
        <v>18</v>
      </c>
      <c r="L207" s="107"/>
      <c r="M207" s="81" t="str">
        <f>IF(AND(NOT(OR(G207="",G207="Ø")),H207=""),"In Progress",IF(AND(NOT(OR(H207="Ø",H207="")),NOT(OR(G207="Ø",G207=""))),"Completed",IF(AND(NOT(A206=""),NOT(OR(D207="",D207="???")),G207=""),"Waiting",IF(D207="???","Waiting",""))))</f>
        <v>Completed</v>
      </c>
      <c r="N207" s="107"/>
      <c r="O207" s="107"/>
      <c r="P207" s="4"/>
      <c r="Q207" s="111"/>
      <c r="R207" s="107"/>
    </row>
    <row r="208" spans="1:18">
      <c r="A208" s="112" t="s">
        <v>4368</v>
      </c>
      <c r="B208" s="109" t="s">
        <v>4369</v>
      </c>
      <c r="C208" s="107" t="s">
        <v>2065</v>
      </c>
      <c r="D208" s="81" t="s">
        <v>161</v>
      </c>
      <c r="E208" s="81" t="s">
        <v>24</v>
      </c>
      <c r="F208" s="7" t="str">
        <f>IF(AND(D208="Amina",OR(E208="Manual",E208="Assisted Manual")),A208&amp;"_AZ",IF(AND(D208="Amina",OR(E208="De-Novo Merge",E208="Assisted Merge")),A208&amp;"_SA_AZ",IF(AND(D208="Mashtura",OR(E208="Manual",E208="Assisted Manual")),A208&amp;"_MH",IF(AND(D208="Mashtura",OR(E208="De-Novo Merge",E208="Assisted Merge")),A208&amp;"_SA_MH",IF(AND(D208="Perry",OR(E208="Manual",E208="Assisted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Merge")),A208&amp;"_SA_MW",IF(AND(D208="Julia",OR(E208="Manual",E208="Assisted Manual")),A208&amp;"_JS",IF(AND(D208="Julia",OR(E208="De-Novo Merge",E208="Assisted Merge")),A208&amp;"_SA_JS",""))))))))))))))))))</f>
        <v>2018-04-13_G-069_BD</v>
      </c>
      <c r="G208" s="85">
        <v>43265</v>
      </c>
      <c r="H208" s="85" t="s">
        <v>51</v>
      </c>
      <c r="I208" s="69"/>
      <c r="J208" s="69"/>
      <c r="K208" s="74" t="str">
        <f>IF(AND(NOT(I208=""),NOT(J208=""),NOT(H208="")),J208/I208,"")</f>
        <v/>
      </c>
      <c r="L208" s="106" t="str">
        <f>IF(AND(NOT(OR(H208="",H208="Ø")),NOT(OR(H209="",H209="Ø"))),"Needs to be Split","")</f>
        <v/>
      </c>
      <c r="M208" s="81" t="s">
        <v>1</v>
      </c>
      <c r="N208" s="107"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Untraceable</v>
      </c>
      <c r="O208" s="107" t="str">
        <f>IF(OR(N208="Untraceable",N208="Incomplete"),"Ignore",IF(N208="Completed","Waiting",IF(OR(N208="Waiting",N208="In Progress",N208="Review",N208="Other"),"HOLD","")))</f>
        <v>Ignore</v>
      </c>
      <c r="P208" s="4" t="s">
        <v>4370</v>
      </c>
      <c r="Q208" s="111" t="str">
        <f>IF(OR(N208="Untraceable",N208="Incomplete"),"No",IF(N208="Completed","In Progress",""))</f>
        <v>No</v>
      </c>
      <c r="R208" s="107"/>
    </row>
    <row r="209" spans="1:18">
      <c r="A209" s="107"/>
      <c r="B209" s="107"/>
      <c r="C209" s="107"/>
      <c r="D209" s="81" t="str">
        <f>IF(AND(NOT(A208=""),NOT(B208=""),NOT(M208="Untraceable")),"???","")</f>
        <v/>
      </c>
      <c r="E209" s="81"/>
      <c r="F209" s="7" t="str">
        <f>IF(AND(D209="Amina",OR(E209="Manual",E209="Assisted Manual")),A208&amp;"_AZ",IF(AND(D209="Amina",OR(E209="De-Novo Merge",E209="Assisted Merge")),A208&amp;"_SA_AZ",IF(AND(D209="Mashtura",OR(E209="Manual",E209="Assisted Manual")),A208&amp;"_MH",IF(AND(D209="Mashtura",OR(E209="De-Novo Merge",E209="Assisted Merge")),A208&amp;"_SA_MH",IF(AND(D209="Perry",OR(E209="Manual",E209="Assisted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Merge")),A208&amp;"_SA_MW",IF(AND(D209="Julia",OR(E209="Manual",E209="Assisted Manual")),A208&amp;"_JS",IF(AND(D209="Julia",OR(E209="De-Novo Merge",E209="Assisted Merge")),A208&amp;"_SA_JS",""))))))))))))))))))</f>
        <v/>
      </c>
      <c r="G209" s="85"/>
      <c r="H209" s="85"/>
      <c r="I209" s="69"/>
      <c r="J209" s="69"/>
      <c r="K209" s="74" t="str">
        <f>IF(AND(NOT(I209=""),NOT(J209=""),NOT(H209="")),J209/I209,"")</f>
        <v/>
      </c>
      <c r="L209" s="107"/>
      <c r="M209" s="81" t="str">
        <f>IF(AND(NOT(OR(G209="",G209="Ø")),H209=""),"In Progress",IF(AND(NOT(OR(H209="Ø",H209="")),NOT(OR(G209="Ø",G209=""))),"Completed",IF(AND(NOT(A208=""),NOT(OR(D209="",D209="???")),G209=""),"Waiting",IF(D209="???","Waiting",""))))</f>
        <v/>
      </c>
      <c r="N209" s="107"/>
      <c r="O209" s="107"/>
      <c r="P209" s="4"/>
      <c r="Q209" s="111"/>
      <c r="R209" s="107"/>
    </row>
    <row r="210" spans="1:18">
      <c r="A210" s="112" t="s">
        <v>4371</v>
      </c>
      <c r="B210" s="109" t="s">
        <v>4372</v>
      </c>
      <c r="C210" s="107"/>
      <c r="D210" s="81" t="s">
        <v>32</v>
      </c>
      <c r="E210" s="81" t="s">
        <v>24</v>
      </c>
      <c r="F210" s="7" t="str">
        <f>IF(AND(D210="Amina",OR(E210="Manual",E210="Assisted Manual")),A210&amp;"_AZ",IF(AND(D210="Amina",OR(E210="De-Novo Merge",E210="Assisted Merge")),A210&amp;"_SA_AZ",IF(AND(D210="Mashtura",OR(E210="Manual",E210="Assisted Manual")),A210&amp;"_MH",IF(AND(D210="Mashtura",OR(E210="De-Novo Merge",E210="Assisted Merge")),A210&amp;"_SA_MH",IF(AND(D210="Perry",OR(E210="Manual",E210="Assisted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Merge")),A210&amp;"_SA_MW",IF(AND(D210="Julia",OR(E210="Manual",E210="Assisted Manual")),A210&amp;"_JS",IF(AND(D210="Julia",OR(E210="De-Novo Merge",E210="Assisted Merge")),A210&amp;"_SA_JS",""))))))))))))))))))</f>
        <v>2018-04-13_R-036_AZ</v>
      </c>
      <c r="G210" s="85">
        <v>43262</v>
      </c>
      <c r="H210" s="85">
        <v>43263</v>
      </c>
      <c r="I210" s="69"/>
      <c r="J210" s="69"/>
      <c r="K210" s="74" t="str">
        <f>IF(AND(NOT(I210=""),NOT(J210=""),NOT(H210="")),J210/I210,"")</f>
        <v/>
      </c>
      <c r="L210" s="106">
        <v>43279</v>
      </c>
      <c r="M210" s="81" t="str">
        <f>IF(AND(NOT(OR(G210="",G210="Ø")),H210=""),"In Progress",IF(AND(NOT(OR(H210="Ø",H210="")),NOT(OR(G210="Ø",G210=""))),"Completed",IF(AND(NOT(A210=""),NOT(OR(D210="",D210="???")),G210=""),"Waiting",IF(D210="???","Waiting",""))))</f>
        <v>Completed</v>
      </c>
      <c r="N210" s="107" t="str">
        <f>IF(AND(NOT(OR(H210="Ø",H210="")),L210="Split"),"In Progress",IF(AND(NOT(OR(H210="Ø",H210="")),L210="Needs to be Split"),"Waiting",IF(AND(M210="Review",M211="Review"),"Review",IF(OR(AND(M210="Review",M211="Incomplete"),AND(M210="Incomplete",M211="Review")),"Review",IF(OR(AND(M210="Untraceable",M211="Review"),AND(M210="Review",M211="Untraceable")),"Review",IF(OR(AND(M210="Review",M211="Completed"),AND(M210="Completed",M211="Review")),"Review",IF(OR(AND(M210="Other",M211="Review"),AND(M210="Review",M211="Other")),"Review",IF(OR(AND(M210="Other",M211="Incomplete"),AND(M210="Incomplete",M211="Other")),"Review",IF(OR(AND(M210="Other",M211="Untraceable"),AND(M210="Untraceable",M211="Other")),"Review",IF(OR(AND(M210="Other",M211="Completed"),AND(M210="Completed",M211="Other")),"Review",IF(AND(M210="Waiting",M211="Waiting"),"Waiting",IF(OR(AND(M210="Review",M211="Waiting"),AND(M210="Waiting",M211="Review")),"Waiting",IF(OR(AND(M210="Other",M211="Waiting"),AND(M210="Waiting",M211="Other")),"Waiting",IF(OR(AND(M210="Incomplete",M211="Waiting"),AND(M210="Waiting",M211="Incomplete")),"Waiting",IF(OR(AND(M210="Completed",M211="Waiting"),AND(M210="Waiting",M211="Completed")),"Waiting",IF(OR(M210="In Progress",M211="In Progress"),"In Progress",IF(OR(AND(M210="Completed",M211="Untraceable"),AND(M210="Untraceable",M211="Completed")),"Review",IF(OR(AND(M210="Completed",M211="Incomplete"),AND(M210="Incomplete",M211="Completed")),"Review",IF(OR(AND(M210="Incomplete",M211="Untraceable"),AND(M210="Untraceable",M211="Incomplete")),"Untraceable",IF(AND(NOT(OR(H210="Ø",H210="")),NOT(OR(H211="Ø",H211="")),L210=""),"In Progress",IF(AND(M210="Untraceable",M211="Untraceable"),"Untraceable",IF(AND(NOT(OR(H210="Ø",H210="")),NOT(OR(H211="Ø",H211="")),NOT(OR(L210="Ø",L210="",L210="Split",L210="Needs to be Split"))),"Completed",IF(AND(M210="Incomplete",M211="Incomplete"),"Incomplete",IF(AND(M210="Other",M211="Other"),"Review",IF(AND(M210="Untraceable",M211=""),"Untraceable","")))))))))))))))))))))))))</f>
        <v>Completed</v>
      </c>
      <c r="O210" s="107" t="s">
        <v>0</v>
      </c>
      <c r="P210" s="4"/>
      <c r="Q210" s="111" t="s">
        <v>25</v>
      </c>
      <c r="R210" s="107" t="s">
        <v>4373</v>
      </c>
    </row>
    <row r="211" spans="1:18">
      <c r="A211" s="107"/>
      <c r="B211" s="107"/>
      <c r="C211" s="107"/>
      <c r="D211" s="81" t="s">
        <v>23</v>
      </c>
      <c r="E211" s="81" t="s">
        <v>1731</v>
      </c>
      <c r="F211" s="7" t="str">
        <f>IF(AND(D211="Amina",OR(E211="Manual",E211="Assisted Manual")),A210&amp;"_AZ",IF(AND(D211="Amina",OR(E211="De-Novo Merge",E211="Assisted Merge")),A210&amp;"_SA_AZ",IF(AND(D211="Mashtura",OR(E211="Manual",E211="Assisted Manual")),A210&amp;"_MH",IF(AND(D211="Mashtura",OR(E211="De-Novo Merge",E211="Assisted Merge")),A210&amp;"_SA_MH",IF(AND(D211="Perry",OR(E211="Manual",E211="Assisted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Merge")),A210&amp;"_SA_MW",IF(AND(D211="Julia",OR(E211="Manual",E211="Assisted Manual")),A210&amp;"_JS",IF(AND(D211="Julia",OR(E211="De-Novo Merge",E211="Assisted Merge")),A210&amp;"_SA_JS",""))))))))))))))))))</f>
        <v>2018-04-13_R-036_CA</v>
      </c>
      <c r="G211" s="85">
        <v>43263</v>
      </c>
      <c r="H211" s="85">
        <v>43264</v>
      </c>
      <c r="I211" s="69">
        <v>2.5</v>
      </c>
      <c r="J211" s="69">
        <v>59</v>
      </c>
      <c r="K211" s="74">
        <f>IF(AND(NOT(I211=""),NOT(J211=""),NOT(H211="")),J211/I211,"")</f>
        <v>23.6</v>
      </c>
      <c r="L211" s="107"/>
      <c r="M211" s="81" t="str">
        <f>IF(AND(NOT(OR(G211="",G211="Ø")),H211=""),"In Progress",IF(AND(NOT(OR(H211="Ø",H211="")),NOT(OR(G211="Ø",G211=""))),"Completed",IF(AND(NOT(A210=""),NOT(OR(D211="",D211="???")),G211=""),"Waiting",IF(D211="???","Waiting",""))))</f>
        <v>Completed</v>
      </c>
      <c r="N211" s="107"/>
      <c r="O211" s="107"/>
      <c r="P211" s="4"/>
      <c r="Q211" s="111"/>
      <c r="R211" s="107"/>
    </row>
    <row r="212" spans="1:18">
      <c r="A212" s="112" t="s">
        <v>4374</v>
      </c>
      <c r="B212" s="109" t="s">
        <v>4375</v>
      </c>
      <c r="C212" s="107"/>
      <c r="D212" s="81" t="s">
        <v>32</v>
      </c>
      <c r="E212" s="81" t="s">
        <v>24</v>
      </c>
      <c r="F212" s="7" t="str">
        <f>IF(AND(D212="Amina",OR(E212="Manual",E212="Assisted Manual")),A212&amp;"_AZ",IF(AND(D212="Amina",OR(E212="De-Novo Merge",E212="Assisted Merge")),A212&amp;"_SA_AZ",IF(AND(D212="Mashtura",OR(E212="Manual",E212="Assisted Manual")),A212&amp;"_MH",IF(AND(D212="Mashtura",OR(E212="De-Novo Merge",E212="Assisted Merge")),A212&amp;"_SA_MH",IF(AND(D212="Perry",OR(E212="Manual",E212="Assisted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Merge")),A212&amp;"_SA_MW",IF(AND(D212="Julia",OR(E212="Manual",E212="Assisted Manual")),A212&amp;"_JS",IF(AND(D212="Julia",OR(E212="De-Novo Merge",E212="Assisted Merge")),A212&amp;"_SA_JS",""))))))))))))))))))</f>
        <v>2018-04-13_R-037_AZ</v>
      </c>
      <c r="G212" s="85">
        <v>43263</v>
      </c>
      <c r="H212" s="85" t="s">
        <v>51</v>
      </c>
      <c r="I212" s="69"/>
      <c r="J212" s="69"/>
      <c r="K212" s="74" t="str">
        <f>IF(AND(NOT(I212=""),NOT(J212=""),NOT(H212="")),J212/I212,"")</f>
        <v/>
      </c>
      <c r="L212" s="106" t="str">
        <f>IF(AND(NOT(OR(H212="",H212="Ø")),NOT(OR(H213="",H213="Ø"))),"Needs to be Split","")</f>
        <v/>
      </c>
      <c r="M212" s="81" t="s">
        <v>2</v>
      </c>
      <c r="N212" s="107" t="s">
        <v>2</v>
      </c>
      <c r="O212" s="107" t="str">
        <f>IF(OR(N212="Untraceable",N212="Incomplete"),"Ignore",IF(N212="Completed","Waiting",IF(OR(N212="Waiting",N212="In Progress",N212="Review",N212="Other"),"HOLD","")))</f>
        <v>Ignore</v>
      </c>
      <c r="P212" s="4" t="s">
        <v>4376</v>
      </c>
      <c r="Q212" s="111" t="str">
        <f>IF(OR(N212="Untraceable",N212="Incomplete"),"No",IF(N212="Completed","In Progress",""))</f>
        <v>No</v>
      </c>
      <c r="R212" s="107"/>
    </row>
    <row r="213" spans="1:18">
      <c r="A213" s="107"/>
      <c r="B213" s="107"/>
      <c r="C213" s="107"/>
      <c r="D213" s="81"/>
      <c r="E213" s="81"/>
      <c r="F213" s="7" t="str">
        <f>IF(AND(D213="Amina",OR(E213="Manual",E213="Assisted Manual")),A212&amp;"_AZ",IF(AND(D213="Amina",OR(E213="De-Novo Merge",E213="Assisted Merge")),A212&amp;"_SA_AZ",IF(AND(D213="Mashtura",OR(E213="Manual",E213="Assisted Manual")),A212&amp;"_MH",IF(AND(D213="Mashtura",OR(E213="De-Novo Merge",E213="Assisted Merge")),A212&amp;"_SA_MH",IF(AND(D213="Perry",OR(E213="Manual",E213="Assisted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Merge")),A212&amp;"_SA_MW",IF(AND(D213="Julia",OR(E213="Manual",E213="Assisted Manual")),A212&amp;"_JS",IF(AND(D213="Julia",OR(E213="De-Novo Merge",E213="Assisted Merge")),A212&amp;"_SA_JS",""))))))))))))))))))</f>
        <v/>
      </c>
      <c r="G213" s="85"/>
      <c r="H213" s="85"/>
      <c r="I213" s="69"/>
      <c r="J213" s="69"/>
      <c r="K213" s="74" t="str">
        <f>IF(AND(NOT(I213=""),NOT(J213=""),NOT(H213="")),J213/I213,"")</f>
        <v/>
      </c>
      <c r="L213" s="107"/>
      <c r="M213" s="81" t="str">
        <f>IF(AND(NOT(OR(G213="",G213="Ø")),H213=""),"In Progress",IF(AND(NOT(OR(H213="Ø",H213="")),NOT(OR(G213="Ø",G213=""))),"Completed",IF(AND(NOT(A212=""),NOT(OR(D213="",D213="???")),G213=""),"Waiting",IF(D213="???","Waiting",""))))</f>
        <v/>
      </c>
      <c r="N213" s="107"/>
      <c r="O213" s="107"/>
      <c r="P213" s="4"/>
      <c r="Q213" s="111"/>
      <c r="R213" s="107"/>
    </row>
    <row r="214" spans="1:18">
      <c r="A214" s="112" t="s">
        <v>4377</v>
      </c>
      <c r="B214" s="109" t="s">
        <v>4378</v>
      </c>
      <c r="C214" s="107" t="s">
        <v>1167</v>
      </c>
      <c r="D214" s="81" t="s">
        <v>161</v>
      </c>
      <c r="E214" s="81" t="s">
        <v>24</v>
      </c>
      <c r="F214" s="7" t="str">
        <f>IF(AND(D214="Amina",OR(E214="Manual",E214="Assisted Manual")),A214&amp;"_AZ",IF(AND(D214="Amina",OR(E214="De-Novo Merge",E214="Assisted Merge")),A214&amp;"_SA_AZ",IF(AND(D214="Mashtura",OR(E214="Manual",E214="Assisted Manual")),A214&amp;"_MH",IF(AND(D214="Mashtura",OR(E214="De-Novo Merge",E214="Assisted Merge")),A214&amp;"_SA_MH",IF(AND(D214="Perry",OR(E214="Manual",E214="Assisted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Merge")),A214&amp;"_SA_MW",IF(AND(D214="Julia",OR(E214="Manual",E214="Assisted Manual")),A214&amp;"_JS",IF(AND(D214="Julia",OR(E214="De-Novo Merge",E214="Assisted Merge")),A214&amp;"_SA_JS",""))))))))))))))))))</f>
        <v>2018-04-13_G-072_BD</v>
      </c>
      <c r="G214" s="85">
        <v>43264</v>
      </c>
      <c r="H214" s="85">
        <v>43265</v>
      </c>
      <c r="I214" s="69">
        <v>7</v>
      </c>
      <c r="J214" s="69">
        <v>79</v>
      </c>
      <c r="K214" s="74">
        <f>IF(AND(NOT(I214=""),NOT(J214=""),NOT(H214="")),J214/I214,"")</f>
        <v>11.285714285714286</v>
      </c>
      <c r="L214" s="106">
        <v>43270</v>
      </c>
      <c r="M214" s="81" t="str">
        <f>IF(AND(NOT(OR(G214="",G214="Ø")),H214=""),"In Progress",IF(AND(NOT(OR(H214="Ø",H214="")),NOT(OR(G214="Ø",G214=""))),"Completed",IF(AND(NOT(A214=""),NOT(OR(D214="",D214="???")),G214=""),"Waiting",IF(D214="???","Waiting",""))))</f>
        <v>Completed</v>
      </c>
      <c r="N214" s="107"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07" t="s">
        <v>0</v>
      </c>
      <c r="P214" s="4"/>
      <c r="Q214" s="111" t="s">
        <v>25</v>
      </c>
      <c r="R214" s="107" t="s">
        <v>4379</v>
      </c>
    </row>
    <row r="215" spans="1:18">
      <c r="A215" s="107"/>
      <c r="B215" s="107"/>
      <c r="C215" s="107"/>
      <c r="D215" s="81" t="s">
        <v>27</v>
      </c>
      <c r="E215" s="81" t="s">
        <v>1731</v>
      </c>
      <c r="F215" s="7" t="str">
        <f>IF(AND(D215="Amina",OR(E215="Manual",E215="Assisted Manual")),A214&amp;"_AZ",IF(AND(D215="Amina",OR(E215="De-Novo Merge",E215="Assisted Merge")),A214&amp;"_SA_AZ",IF(AND(D215="Mashtura",OR(E215="Manual",E215="Assisted Manual")),A214&amp;"_MH",IF(AND(D215="Mashtura",OR(E215="De-Novo Merge",E215="Assisted Merge")),A214&amp;"_SA_MH",IF(AND(D215="Perry",OR(E215="Manual",E215="Assisted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Merge")),A214&amp;"_SA_MW",IF(AND(D215="Julia",OR(E215="Manual",E215="Assisted Manual")),A214&amp;"_JS",IF(AND(D215="Julia",OR(E215="De-Novo Merge",E215="Assisted Merge")),A214&amp;"_SA_JS",""))))))))))))))))))</f>
        <v>2018-04-13_G-072_GB</v>
      </c>
      <c r="G215" s="85">
        <v>43266</v>
      </c>
      <c r="H215" s="85">
        <v>43270</v>
      </c>
      <c r="I215" s="69">
        <v>6.75</v>
      </c>
      <c r="J215" s="69">
        <v>85</v>
      </c>
      <c r="K215" s="74">
        <f>IF(AND(NOT(I215=""),NOT(J215=""),NOT(H215="")),J215/I215,"")</f>
        <v>12.592592592592593</v>
      </c>
      <c r="L215" s="107"/>
      <c r="M215" s="81" t="str">
        <f>IF(AND(NOT(OR(G215="",G215="Ø")),H215=""),"In Progress",IF(AND(NOT(OR(H215="Ø",H215="")),NOT(OR(G215="Ø",G215=""))),"Completed",IF(AND(NOT(A214=""),NOT(OR(D215="",D215="???")),G215=""),"Waiting",IF(D215="???","Waiting",""))))</f>
        <v>Completed</v>
      </c>
      <c r="N215" s="107"/>
      <c r="O215" s="107"/>
      <c r="P215" s="4"/>
      <c r="Q215" s="111"/>
      <c r="R215" s="107"/>
    </row>
    <row r="216" spans="1:18">
      <c r="A216" s="112" t="s">
        <v>4380</v>
      </c>
      <c r="B216" s="109" t="s">
        <v>4381</v>
      </c>
      <c r="C216" s="107"/>
      <c r="D216" s="81" t="s">
        <v>2404</v>
      </c>
      <c r="E216" s="81" t="s">
        <v>24</v>
      </c>
      <c r="F216" s="7" t="str">
        <f>IF(AND(D216="Amina",OR(E216="Manual",E216="Assisted Manual")),A216&amp;"_AZ",IF(AND(D216="Amina",OR(E216="De-Novo Merge",E216="Assisted Merge")),A216&amp;"_SA_AZ",IF(AND(D216="Mashtura",OR(E216="Manual",E216="Assisted Manual")),A216&amp;"_MH",IF(AND(D216="Mashtura",OR(E216="De-Novo Merge",E216="Assisted Merge")),A216&amp;"_SA_MH",IF(AND(D216="Perry",OR(E216="Manual",E216="Assisted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Merge")),A216&amp;"_SA_MW",IF(AND(D216="Julia",OR(E216="Manual",E216="Assisted Manual")),A216&amp;"_JS",IF(AND(D216="Julia",OR(E216="De-Novo Merge",E216="Assisted Merge")),A216&amp;"_SA_JS",""))))))))))))))))))</f>
        <v>2018-04-13_G-073_MH</v>
      </c>
      <c r="G216" s="85">
        <v>43264</v>
      </c>
      <c r="H216" s="85">
        <v>43269</v>
      </c>
      <c r="I216" s="69">
        <v>5.5</v>
      </c>
      <c r="J216" s="69">
        <v>67</v>
      </c>
      <c r="K216" s="74">
        <f>IF(AND(NOT(I216=""),NOT(J216=""),NOT(H216="")),J216/I216,"")</f>
        <v>12.181818181818182</v>
      </c>
      <c r="L216" s="106">
        <v>43287</v>
      </c>
      <c r="M216" s="81" t="str">
        <f>IF(AND(NOT(OR(G216="",G216="Ø")),H216=""),"In Progress",IF(AND(NOT(OR(H216="Ø",H216="")),NOT(OR(G216="Ø",G216=""))),"Completed",IF(AND(NOT(A216=""),NOT(OR(D216="",D216="???")),G216=""),"Waiting",IF(D216="???","Waiting",""))))</f>
        <v>Completed</v>
      </c>
      <c r="N216" s="107"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07" t="s">
        <v>0</v>
      </c>
      <c r="P216" s="4"/>
      <c r="Q216" s="111" t="s">
        <v>25</v>
      </c>
      <c r="R216" s="107" t="s">
        <v>4382</v>
      </c>
    </row>
    <row r="217" spans="1:18">
      <c r="A217" s="107"/>
      <c r="B217" s="107"/>
      <c r="C217" s="107"/>
      <c r="D217" s="81" t="s">
        <v>187</v>
      </c>
      <c r="E217" s="81" t="s">
        <v>1731</v>
      </c>
      <c r="F217" s="7" t="str">
        <f>IF(AND(D217="Amina",OR(E217="Manual",E217="Assisted Manual")),A216&amp;"_AZ",IF(AND(D217="Amina",OR(E217="De-Novo Merge",E217="Assisted Merge")),A216&amp;"_SA_AZ",IF(AND(D217="Mashtura",OR(E217="Manual",E217="Assisted Manual")),A216&amp;"_MH",IF(AND(D217="Mashtura",OR(E217="De-Novo Merge",E217="Assisted Merge")),A216&amp;"_SA_MH",IF(AND(D217="Perry",OR(E217="Manual",E217="Assisted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Merge")),A216&amp;"_SA_MW",IF(AND(D217="Julia",OR(E217="Manual",E217="Assisted Manual")),A216&amp;"_JS",IF(AND(D217="Julia",OR(E217="De-Novo Merge",E217="Assisted Merge")),A216&amp;"_SA_JS",""))))))))))))))))))</f>
        <v>2018-04-13_G-073_MW</v>
      </c>
      <c r="G217" s="85">
        <v>43269</v>
      </c>
      <c r="H217" s="85">
        <v>43270</v>
      </c>
      <c r="I217" s="69">
        <v>5</v>
      </c>
      <c r="J217" s="69">
        <v>70</v>
      </c>
      <c r="K217" s="74">
        <f>IF(AND(NOT(I217=""),NOT(J217=""),NOT(H217="")),J217/I217,"")</f>
        <v>14</v>
      </c>
      <c r="L217" s="107"/>
      <c r="M217" s="81" t="str">
        <f>IF(AND(NOT(OR(G217="",G217="Ø")),H217=""),"In Progress",IF(AND(NOT(OR(H217="Ø",H217="")),NOT(OR(G217="Ø",G217=""))),"Completed",IF(AND(NOT(A216=""),NOT(OR(D217="",D217="???")),G217=""),"Waiting",IF(D217="???","Waiting",""))))</f>
        <v>Completed</v>
      </c>
      <c r="N217" s="107"/>
      <c r="O217" s="107"/>
      <c r="P217" s="4"/>
      <c r="Q217" s="111"/>
      <c r="R217" s="107"/>
    </row>
    <row r="218" spans="1:18">
      <c r="A218" s="112" t="s">
        <v>4383</v>
      </c>
      <c r="B218" s="109" t="s">
        <v>4384</v>
      </c>
      <c r="C218" s="107"/>
      <c r="D218" s="81" t="s">
        <v>187</v>
      </c>
      <c r="E218" s="81" t="s">
        <v>24</v>
      </c>
      <c r="F218" s="7" t="str">
        <f>IF(AND(D218="Amina",OR(E218="Manual",E218="Assisted Manual")),A218&amp;"_AZ",IF(AND(D218="Amina",OR(E218="De-Novo Merge",E218="Assisted Merge")),A218&amp;"_SA_AZ",IF(AND(D218="Mashtura",OR(E218="Manual",E218="Assisted Manual")),A218&amp;"_MH",IF(AND(D218="Mashtura",OR(E218="De-Novo Merge",E218="Assisted Merge")),A218&amp;"_SA_MH",IF(AND(D218="Perry",OR(E218="Manual",E218="Assisted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Merge")),A218&amp;"_SA_MW",IF(AND(D218="Julia",OR(E218="Manual",E218="Assisted Manual")),A218&amp;"_JS",IF(AND(D218="Julia",OR(E218="De-Novo Merge",E218="Assisted Merge")),A218&amp;"_SA_JS",""))))))))))))))))))</f>
        <v>2018-04-13_G-074_MW</v>
      </c>
      <c r="G218" s="85">
        <v>43266</v>
      </c>
      <c r="H218" s="85">
        <v>43269</v>
      </c>
      <c r="I218" s="69">
        <v>5</v>
      </c>
      <c r="J218" s="69">
        <v>76</v>
      </c>
      <c r="K218" s="74">
        <f>IF(AND(NOT(I218=""),NOT(J218=""),NOT(H218="")),J218/I218,"")</f>
        <v>15.2</v>
      </c>
      <c r="L218" s="106">
        <v>43287</v>
      </c>
      <c r="M218" s="81" t="str">
        <f>IF(AND(NOT(OR(G218="",G218="Ø")),H218=""),"In Progress",IF(AND(NOT(OR(H218="Ø",H218="")),NOT(OR(G218="Ø",G218=""))),"Completed",IF(AND(NOT(A218=""),NOT(OR(D218="",D218="???")),G218=""),"Waiting",IF(D218="???","Waiting",""))))</f>
        <v>Completed</v>
      </c>
      <c r="N218" s="107"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07" t="s">
        <v>0</v>
      </c>
      <c r="P218" s="4"/>
      <c r="Q218" s="111" t="s">
        <v>25</v>
      </c>
      <c r="R218" s="107" t="s">
        <v>4385</v>
      </c>
    </row>
    <row r="219" spans="1:18">
      <c r="A219" s="107"/>
      <c r="B219" s="107"/>
      <c r="C219" s="107"/>
      <c r="D219" s="81" t="s">
        <v>23</v>
      </c>
      <c r="E219" s="81" t="s">
        <v>24</v>
      </c>
      <c r="F219" s="7" t="str">
        <f>IF(AND(D219="Amina",OR(E219="Manual",E219="Assisted Manual")),A218&amp;"_AZ",IF(AND(D219="Amina",OR(E219="De-Novo Merge",E219="Assisted Merge")),A218&amp;"_SA_AZ",IF(AND(D219="Mashtura",OR(E219="Manual",E219="Assisted Manual")),A218&amp;"_MH",IF(AND(D219="Mashtura",OR(E219="De-Novo Merge",E219="Assisted Merge")),A218&amp;"_SA_MH",IF(AND(D219="Perry",OR(E219="Manual",E219="Assisted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Merge")),A218&amp;"_SA_MW",IF(AND(D219="Julia",OR(E219="Manual",E219="Assisted Manual")),A218&amp;"_JS",IF(AND(D219="Julia",OR(E219="De-Novo Merge",E219="Assisted Merge")),A218&amp;"_SA_JS",""))))))))))))))))))</f>
        <v>2018-04-13_G-074_CA</v>
      </c>
      <c r="G219" s="85">
        <v>43266</v>
      </c>
      <c r="H219" s="85">
        <v>43269</v>
      </c>
      <c r="I219" s="69">
        <v>5</v>
      </c>
      <c r="J219" s="69">
        <v>76</v>
      </c>
      <c r="K219" s="74">
        <f>IF(AND(NOT(I219=""),NOT(J219=""),NOT(H219="")),J219/I219,"")</f>
        <v>15.2</v>
      </c>
      <c r="L219" s="107"/>
      <c r="M219" s="81" t="str">
        <f>IF(AND(NOT(OR(G219="",G219="Ø")),H219=""),"In Progress",IF(AND(NOT(OR(H219="Ø",H219="")),NOT(OR(G219="Ø",G219=""))),"Completed",IF(AND(NOT(A218=""),NOT(OR(D219="",D219="???")),G219=""),"Waiting",IF(D219="???","Waiting",""))))</f>
        <v>Completed</v>
      </c>
      <c r="N219" s="107"/>
      <c r="O219" s="107"/>
      <c r="P219" s="4"/>
      <c r="Q219" s="111"/>
      <c r="R219" s="107"/>
    </row>
    <row r="220" spans="1:18">
      <c r="A220" s="112" t="s">
        <v>4386</v>
      </c>
      <c r="B220" s="109" t="s">
        <v>4387</v>
      </c>
      <c r="C220" s="107"/>
      <c r="D220" s="81" t="s">
        <v>32</v>
      </c>
      <c r="E220" s="81" t="s">
        <v>24</v>
      </c>
      <c r="F220" s="7" t="str">
        <f>IF(AND(D220="Amina",OR(E220="Manual",E220="Assisted Manual")),A220&amp;"_AZ",IF(AND(D220="Amina",OR(E220="De-Novo Merge",E220="Assisted Merge")),A220&amp;"_SA_AZ",IF(AND(D220="Mashtura",OR(E220="Manual",E220="Assisted Manual")),A220&amp;"_MH",IF(AND(D220="Mashtura",OR(E220="De-Novo Merge",E220="Assisted Merge")),A220&amp;"_SA_MH",IF(AND(D220="Perry",OR(E220="Manual",E220="Assisted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Merge")),A220&amp;"_SA_MW",IF(AND(D220="Julia",OR(E220="Manual",E220="Assisted Manual")),A220&amp;"_JS",IF(AND(D220="Julia",OR(E220="De-Novo Merge",E220="Assisted Merge")),A220&amp;"_SA_JS",""))))))))))))))))))</f>
        <v>2018-04-13_G-075_AZ</v>
      </c>
      <c r="G220" s="85">
        <v>43265</v>
      </c>
      <c r="H220" s="85">
        <v>43265</v>
      </c>
      <c r="I220" s="69"/>
      <c r="J220" s="69"/>
      <c r="K220" s="74" t="str">
        <f>IF(AND(NOT(I220=""),NOT(J220=""),NOT(H220="")),J220/I220,"")</f>
        <v/>
      </c>
      <c r="L220" s="106">
        <v>43280</v>
      </c>
      <c r="M220" s="81" t="str">
        <f>IF(AND(NOT(OR(G220="",G220="Ø")),H220=""),"In Progress",IF(AND(NOT(OR(H220="Ø",H220="")),NOT(OR(G220="Ø",G220=""))),"Completed",IF(AND(NOT(A220=""),NOT(OR(D220="",D220="???")),G220=""),"Waiting",IF(D220="???","Waiting",""))))</f>
        <v>Completed</v>
      </c>
      <c r="N220" s="107" t="s">
        <v>0</v>
      </c>
      <c r="O220" s="107" t="s">
        <v>0</v>
      </c>
      <c r="P220" s="4"/>
      <c r="Q220" s="111" t="s">
        <v>25</v>
      </c>
      <c r="R220" s="107" t="s">
        <v>4388</v>
      </c>
    </row>
    <row r="221" spans="1:18">
      <c r="A221" s="107"/>
      <c r="B221" s="107"/>
      <c r="C221" s="107"/>
      <c r="D221" s="81" t="s">
        <v>23</v>
      </c>
      <c r="E221" s="81" t="s">
        <v>1731</v>
      </c>
      <c r="F221" s="7" t="str">
        <f>IF(AND(D221="Amina",OR(E221="Manual",E221="Assisted Manual")),A220&amp;"_AZ",IF(AND(D221="Amina",OR(E221="De-Novo Merge",E221="Assisted Merge")),A220&amp;"_SA_AZ",IF(AND(D221="Mashtura",OR(E221="Manual",E221="Assisted Manual")),A220&amp;"_MH",IF(AND(D221="Mashtura",OR(E221="De-Novo Merge",E221="Assisted Merge")),A220&amp;"_SA_MH",IF(AND(D221="Perry",OR(E221="Manual",E221="Assisted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Merge")),A220&amp;"_SA_MW",IF(AND(D221="Julia",OR(E221="Manual",E221="Assisted Manual")),A220&amp;"_JS",IF(AND(D221="Julia",OR(E221="De-Novo Merge",E221="Assisted Merge")),A220&amp;"_SA_JS",""))))))))))))))))))</f>
        <v>2018-04-13_G-075_CA</v>
      </c>
      <c r="G221" s="85">
        <v>43265</v>
      </c>
      <c r="H221" s="85">
        <v>43266</v>
      </c>
      <c r="I221" s="69">
        <v>0.75</v>
      </c>
      <c r="J221" s="69">
        <v>11</v>
      </c>
      <c r="K221" s="74">
        <f>IF(AND(NOT(I221=""),NOT(J221=""),NOT(H221="")),J221/I221,"")</f>
        <v>14.666666666666666</v>
      </c>
      <c r="L221" s="107"/>
      <c r="M221" s="81" t="str">
        <f>IF(AND(NOT(OR(G221="",G221="Ø")),H221=""),"In Progress",IF(AND(NOT(OR(H221="Ø",H221="")),NOT(OR(G221="Ø",G221=""))),"Completed",IF(AND(NOT(A220=""),NOT(OR(D221="",D221="???")),G221=""),"Waiting",IF(D221="???","Waiting",""))))</f>
        <v>Completed</v>
      </c>
      <c r="N221" s="107"/>
      <c r="O221" s="107"/>
      <c r="P221" s="4"/>
      <c r="Q221" s="111"/>
      <c r="R221" s="107"/>
    </row>
    <row r="222" spans="1:18">
      <c r="A222" s="112" t="s">
        <v>4389</v>
      </c>
      <c r="B222" s="109" t="s">
        <v>4390</v>
      </c>
      <c r="C222" s="107"/>
      <c r="D222" s="81" t="s">
        <v>23</v>
      </c>
      <c r="E222" s="81" t="s">
        <v>24</v>
      </c>
      <c r="F222" s="7" t="str">
        <f>IF(AND(D222="Amina",OR(E222="Manual",E222="Assisted Manual")),A222&amp;"_AZ",IF(AND(D222="Amina",OR(E222="De-Novo Merge",E222="Assisted Merge")),A222&amp;"_SA_AZ",IF(AND(D222="Mashtura",OR(E222="Manual",E222="Assisted Manual")),A222&amp;"_MH",IF(AND(D222="Mashtura",OR(E222="De-Novo Merge",E222="Assisted Merge")),A222&amp;"_SA_MH",IF(AND(D222="Perry",OR(E222="Manual",E222="Assisted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Merge")),A222&amp;"_SA_MW",IF(AND(D222="Julia",OR(E222="Manual",E222="Assisted Manual")),A222&amp;"_JS",IF(AND(D222="Julia",OR(E222="De-Novo Merge",E222="Assisted Merge")),A222&amp;"_SA_JS",""))))))))))))))))))</f>
        <v>2018-04-13_G-076_CA</v>
      </c>
      <c r="G222" s="85">
        <v>43266</v>
      </c>
      <c r="H222" s="85">
        <v>43266</v>
      </c>
      <c r="I222" s="69">
        <v>3.5</v>
      </c>
      <c r="J222" s="69">
        <v>90.8</v>
      </c>
      <c r="K222" s="74">
        <f>IF(AND(NOT(I222=""),NOT(J222=""),NOT(H222="")),J222/I222,"")</f>
        <v>25.942857142857143</v>
      </c>
      <c r="L222" s="106">
        <v>43271</v>
      </c>
      <c r="M222" s="81" t="str">
        <f>IF(AND(NOT(OR(G222="",G222="Ø")),H222=""),"In Progress",IF(AND(NOT(OR(H222="Ø",H222="")),NOT(OR(G222="Ø",G222=""))),"Completed",IF(AND(NOT(A222=""),NOT(OR(D222="",D222="???")),G222=""),"Waiting",IF(D222="???","Waiting",""))))</f>
        <v>Completed</v>
      </c>
      <c r="N222" s="107"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07" t="s">
        <v>0</v>
      </c>
      <c r="P222" s="4" t="s">
        <v>4391</v>
      </c>
      <c r="Q222" s="111" t="s">
        <v>25</v>
      </c>
      <c r="R222" s="107" t="s">
        <v>4392</v>
      </c>
    </row>
    <row r="223" spans="1:18">
      <c r="A223" s="107"/>
      <c r="B223" s="107"/>
      <c r="C223" s="107"/>
      <c r="D223" s="81" t="s">
        <v>27</v>
      </c>
      <c r="E223" s="81" t="s">
        <v>1731</v>
      </c>
      <c r="F223" s="7" t="str">
        <f>IF(AND(D223="Amina",OR(E223="Manual",E223="Assisted Manual")),A222&amp;"_AZ",IF(AND(D223="Amina",OR(E223="De-Novo Merge",E223="Assisted Merge")),A222&amp;"_SA_AZ",IF(AND(D223="Mashtura",OR(E223="Manual",E223="Assisted Manual")),A222&amp;"_MH",IF(AND(D223="Mashtura",OR(E223="De-Novo Merge",E223="Assisted Merge")),A222&amp;"_SA_MH",IF(AND(D223="Perry",OR(E223="Manual",E223="Assisted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Merge")),A222&amp;"_SA_MW",IF(AND(D223="Julia",OR(E223="Manual",E223="Assisted Manual")),A222&amp;"_JS",IF(AND(D223="Julia",OR(E223="De-Novo Merge",E223="Assisted Merge")),A222&amp;"_SA_JS",""))))))))))))))))))</f>
        <v>2018-04-13_G-076_GB</v>
      </c>
      <c r="G223" s="85">
        <v>43270</v>
      </c>
      <c r="H223" s="85">
        <v>43270</v>
      </c>
      <c r="I223" s="69">
        <v>2</v>
      </c>
      <c r="J223" s="69">
        <v>91</v>
      </c>
      <c r="K223" s="74">
        <f>IF(AND(NOT(I223=""),NOT(J223=""),NOT(H223="")),J223/I223,"")</f>
        <v>45.5</v>
      </c>
      <c r="L223" s="107"/>
      <c r="M223" s="81" t="str">
        <f>IF(AND(NOT(OR(G223="",G223="Ø")),H223=""),"In Progress",IF(AND(NOT(OR(H223="Ø",H223="")),NOT(OR(G223="Ø",G223=""))),"Completed",IF(AND(NOT(A222=""),NOT(OR(D223="",D223="???")),G223=""),"Waiting",IF(D223="???","Waiting",""))))</f>
        <v>Completed</v>
      </c>
      <c r="N223" s="107"/>
      <c r="O223" s="107"/>
      <c r="P223" s="4"/>
      <c r="Q223" s="111"/>
      <c r="R223" s="107"/>
    </row>
    <row r="224" spans="1:18">
      <c r="A224" s="112" t="s">
        <v>4393</v>
      </c>
      <c r="B224" s="109" t="s">
        <v>4394</v>
      </c>
      <c r="C224" s="107" t="s">
        <v>1167</v>
      </c>
      <c r="D224" s="81" t="s">
        <v>161</v>
      </c>
      <c r="E224" s="81" t="s">
        <v>24</v>
      </c>
      <c r="F224" s="7" t="str">
        <f>IF(AND(D224="Amina",OR(E224="Manual",E224="Assisted Manual")),A224&amp;"_AZ",IF(AND(D224="Amina",OR(E224="De-Novo Merge",E224="Assisted Merge")),A224&amp;"_SA_AZ",IF(AND(D224="Mashtura",OR(E224="Manual",E224="Assisted Manual")),A224&amp;"_MH",IF(AND(D224="Mashtura",OR(E224="De-Novo Merge",E224="Assisted Merge")),A224&amp;"_SA_MH",IF(AND(D224="Perry",OR(E224="Manual",E224="Assisted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Merge")),A224&amp;"_SA_MW",IF(AND(D224="Julia",OR(E224="Manual",E224="Assisted Manual")),A224&amp;"_JS",IF(AND(D224="Julia",OR(E224="De-Novo Merge",E224="Assisted Merge")),A224&amp;"_SA_JS",""))))))))))))))))))</f>
        <v>2018-04-13_R-038_BD</v>
      </c>
      <c r="G224" s="85">
        <v>43269</v>
      </c>
      <c r="H224" s="85">
        <v>43269</v>
      </c>
      <c r="I224" s="69">
        <v>2.75</v>
      </c>
      <c r="J224" s="69">
        <v>42</v>
      </c>
      <c r="K224" s="74">
        <f>IF(AND(NOT(I224=""),NOT(J224=""),NOT(H224="")),J224/I224,"")</f>
        <v>15.272727272727273</v>
      </c>
      <c r="L224" s="106">
        <v>43280</v>
      </c>
      <c r="M224" s="81" t="str">
        <f>IF(AND(NOT(OR(G224="",G224="Ø")),H224=""),"In Progress",IF(AND(NOT(OR(H224="Ø",H224="")),NOT(OR(G224="Ø",G224=""))),"Completed",IF(AND(NOT(A224=""),NOT(OR(D224="",D224="???")),G224=""),"Waiting",IF(D224="???","Waiting",""))))</f>
        <v>Completed</v>
      </c>
      <c r="N224" s="107"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07" t="s">
        <v>0</v>
      </c>
      <c r="P224" s="4"/>
      <c r="Q224" s="111" t="s">
        <v>25</v>
      </c>
      <c r="R224" s="107" t="s">
        <v>4395</v>
      </c>
    </row>
    <row r="225" spans="1:18">
      <c r="A225" s="107"/>
      <c r="B225" s="107"/>
      <c r="C225" s="107"/>
      <c r="D225" s="81" t="s">
        <v>23</v>
      </c>
      <c r="E225" s="81" t="s">
        <v>1731</v>
      </c>
      <c r="F225" s="7" t="str">
        <f>IF(AND(D225="Amina",OR(E225="Manual",E225="Assisted Manual")),A224&amp;"_AZ",IF(AND(D225="Amina",OR(E225="De-Novo Merge",E225="Assisted Merge")),A224&amp;"_SA_AZ",IF(AND(D225="Mashtura",OR(E225="Manual",E225="Assisted Manual")),A224&amp;"_MH",IF(AND(D225="Mashtura",OR(E225="De-Novo Merge",E225="Assisted Merge")),A224&amp;"_SA_MH",IF(AND(D225="Perry",OR(E225="Manual",E225="Assisted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Merge")),A224&amp;"_SA_MW",IF(AND(D225="Julia",OR(E225="Manual",E225="Assisted Manual")),A224&amp;"_JS",IF(AND(D225="Julia",OR(E225="De-Novo Merge",E225="Assisted Merge")),A224&amp;"_SA_JS",""))))))))))))))))))</f>
        <v>2018-04-13_R-038_CA</v>
      </c>
      <c r="G225" s="85">
        <v>43270</v>
      </c>
      <c r="H225" s="85">
        <v>43270</v>
      </c>
      <c r="I225" s="69">
        <v>3.5</v>
      </c>
      <c r="J225" s="69">
        <v>58</v>
      </c>
      <c r="K225" s="74">
        <f>IF(AND(NOT(I225=""),NOT(J225=""),NOT(H225="")),J225/I225,"")</f>
        <v>16.571428571428573</v>
      </c>
      <c r="L225" s="107"/>
      <c r="M225" s="81" t="str">
        <f>IF(AND(NOT(OR(G225="",G225="Ø")),H225=""),"In Progress",IF(AND(NOT(OR(H225="Ø",H225="")),NOT(OR(G225="Ø",G225=""))),"Completed",IF(AND(NOT(A224=""),NOT(OR(D225="",D225="???")),G225=""),"Waiting",IF(D225="???","Waiting",""))))</f>
        <v>Completed</v>
      </c>
      <c r="N225" s="107"/>
      <c r="O225" s="107"/>
      <c r="P225" s="4"/>
      <c r="Q225" s="111"/>
      <c r="R225" s="107"/>
    </row>
    <row r="226" spans="1:18">
      <c r="A226" s="112" t="s">
        <v>4396</v>
      </c>
      <c r="B226" s="109" t="s">
        <v>4397</v>
      </c>
      <c r="C226" s="107"/>
      <c r="D226" s="81" t="s">
        <v>2404</v>
      </c>
      <c r="E226" s="81" t="s">
        <v>24</v>
      </c>
      <c r="F226" s="7" t="str">
        <f>IF(AND(D226="Amina",OR(E226="Manual",E226="Assisted Manual")),A226&amp;"_AZ",IF(AND(D226="Amina",OR(E226="De-Novo Merge",E226="Assisted Merge")),A226&amp;"_SA_AZ",IF(AND(D226="Mashtura",OR(E226="Manual",E226="Assisted Manual")),A226&amp;"_MH",IF(AND(D226="Mashtura",OR(E226="De-Novo Merge",E226="Assisted Merge")),A226&amp;"_SA_MH",IF(AND(D226="Perry",OR(E226="Manual",E226="Assisted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Merge")),A226&amp;"_SA_MW",IF(AND(D226="Julia",OR(E226="Manual",E226="Assisted Manual")),A226&amp;"_JS",IF(AND(D226="Julia",OR(E226="De-Novo Merge",E226="Assisted Merge")),A226&amp;"_SA_JS",""))))))))))))))))))</f>
        <v>2018-04-13_G-077_MH</v>
      </c>
      <c r="G226" s="85">
        <v>43270</v>
      </c>
      <c r="H226" s="85" t="s">
        <v>51</v>
      </c>
      <c r="I226" s="69"/>
      <c r="J226" s="69"/>
      <c r="K226" s="74" t="str">
        <f>IF(AND(NOT(I226=""),NOT(J226=""),NOT(H226="")),J226/I226,"")</f>
        <v/>
      </c>
      <c r="L226" s="106" t="str">
        <f>IF(AND(NOT(OR(H226="",H226="Ø")),NOT(OR(H227="",H227="Ø"))),"Needs to be Split","")</f>
        <v/>
      </c>
      <c r="M226" s="81" t="s">
        <v>2</v>
      </c>
      <c r="N226" s="107" t="s">
        <v>2</v>
      </c>
      <c r="O226" s="107" t="str">
        <f>IF(OR(N226="Untraceable",N226="Incomplete"),"Ignore",IF(N226="Completed","Waiting",IF(OR(N226="Waiting",N226="In Progress",N226="Review",N226="Other"),"HOLD","")))</f>
        <v>Ignore</v>
      </c>
      <c r="P226" s="4" t="s">
        <v>4398</v>
      </c>
      <c r="Q226" s="111" t="str">
        <f>IF(OR(N226="Untraceable",N226="Incomplete"),"No",IF(N226="Completed","In Progress",""))</f>
        <v>No</v>
      </c>
      <c r="R226" s="107"/>
    </row>
    <row r="227" spans="1:18">
      <c r="A227" s="107"/>
      <c r="B227" s="107"/>
      <c r="C227" s="107"/>
      <c r="D227" s="81"/>
      <c r="E227" s="81"/>
      <c r="F227" s="7" t="str">
        <f>IF(AND(D227="Amina",OR(E227="Manual",E227="Assisted Manual")),A226&amp;"_AZ",IF(AND(D227="Amina",OR(E227="De-Novo Merge",E227="Assisted Merge")),A226&amp;"_SA_AZ",IF(AND(D227="Mashtura",OR(E227="Manual",E227="Assisted Manual")),A226&amp;"_MH",IF(AND(D227="Mashtura",OR(E227="De-Novo Merge",E227="Assisted Merge")),A226&amp;"_SA_MH",IF(AND(D227="Perry",OR(E227="Manual",E227="Assisted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Merge")),A226&amp;"_SA_MW",IF(AND(D227="Julia",OR(E227="Manual",E227="Assisted Manual")),A226&amp;"_JS",IF(AND(D227="Julia",OR(E227="De-Novo Merge",E227="Assisted Merge")),A226&amp;"_SA_JS",""))))))))))))))))))</f>
        <v/>
      </c>
      <c r="G227" s="85"/>
      <c r="H227" s="85"/>
      <c r="I227" s="69"/>
      <c r="J227" s="69"/>
      <c r="K227" s="74" t="str">
        <f>IF(AND(NOT(I227=""),NOT(J227=""),NOT(H227="")),J227/I227,"")</f>
        <v/>
      </c>
      <c r="L227" s="107"/>
      <c r="M227" s="81" t="str">
        <f>IF(AND(NOT(OR(G227="",G227="Ø")),H227=""),"In Progress",IF(AND(NOT(OR(H227="Ø",H227="")),NOT(OR(G227="Ø",G227=""))),"Completed",IF(AND(NOT(A226=""),NOT(OR(D227="",D227="???")),G227=""),"Waiting",IF(D227="???","Waiting",""))))</f>
        <v/>
      </c>
      <c r="N227" s="107"/>
      <c r="O227" s="107"/>
      <c r="P227" s="4"/>
      <c r="Q227" s="111"/>
      <c r="R227" s="107"/>
    </row>
    <row r="228" spans="1:18">
      <c r="A228" s="112" t="s">
        <v>4399</v>
      </c>
      <c r="B228" s="109" t="s">
        <v>4400</v>
      </c>
      <c r="C228" s="107"/>
      <c r="D228" s="81" t="s">
        <v>2404</v>
      </c>
      <c r="E228" s="81" t="s">
        <v>24</v>
      </c>
      <c r="F228" s="7" t="str">
        <f>IF(AND(D228="Amina",OR(E228="Manual",E228="Assisted Manual")),A228&amp;"_AZ",IF(AND(D228="Amina",OR(E228="De-Novo Merge",E228="Assisted Merge")),A228&amp;"_SA_AZ",IF(AND(D228="Mashtura",OR(E228="Manual",E228="Assisted Manual")),A228&amp;"_MH",IF(AND(D228="Mashtura",OR(E228="De-Novo Merge",E228="Assisted Merge")),A228&amp;"_SA_MH",IF(AND(D228="Perry",OR(E228="Manual",E228="Assisted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Merge")),A228&amp;"_SA_MW",IF(AND(D228="Julia",OR(E228="Manual",E228="Assisted Manual")),A228&amp;"_JS",IF(AND(D228="Julia",OR(E228="De-Novo Merge",E228="Assisted Merge")),A228&amp;"_SA_JS",""))))))))))))))))))</f>
        <v>2018-04-13_G-078_MH</v>
      </c>
      <c r="G228" s="85">
        <v>43270</v>
      </c>
      <c r="H228" s="85">
        <v>43272</v>
      </c>
      <c r="I228" s="69"/>
      <c r="J228" s="69">
        <v>48</v>
      </c>
      <c r="K228" s="74" t="str">
        <f>IF(AND(NOT(I228=""),NOT(J228=""),NOT(H228="")),J228/I228,"")</f>
        <v/>
      </c>
      <c r="L228" s="106">
        <v>43273</v>
      </c>
      <c r="M228" s="81" t="str">
        <f>IF(AND(NOT(OR(G228="",G228="Ø")),H228=""),"In Progress",IF(AND(NOT(OR(H228="Ø",H228="")),NOT(OR(G228="Ø",G228=""))),"Completed",IF(AND(NOT(A228=""),NOT(OR(D228="",D228="???")),G228=""),"Waiting",IF(D228="???","Waiting",""))))</f>
        <v>Completed</v>
      </c>
      <c r="N228" s="107"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07" t="s">
        <v>0</v>
      </c>
      <c r="P228" s="4"/>
      <c r="Q228" s="111" t="s">
        <v>25</v>
      </c>
      <c r="R228" s="107" t="s">
        <v>4401</v>
      </c>
    </row>
    <row r="229" spans="1:18">
      <c r="A229" s="107"/>
      <c r="B229" s="107"/>
      <c r="C229" s="107"/>
      <c r="D229" s="81" t="s">
        <v>187</v>
      </c>
      <c r="E229" s="81" t="s">
        <v>24</v>
      </c>
      <c r="F229" s="7" t="str">
        <f>IF(AND(D229="Amina",OR(E229="Manual",E229="Assisted Manual")),A228&amp;"_AZ",IF(AND(D229="Amina",OR(E229="De-Novo Merge",E229="Assisted Merge")),A228&amp;"_SA_AZ",IF(AND(D229="Mashtura",OR(E229="Manual",E229="Assisted Manual")),A228&amp;"_MH",IF(AND(D229="Mashtura",OR(E229="De-Novo Merge",E229="Assisted Merge")),A228&amp;"_SA_MH",IF(AND(D229="Perry",OR(E229="Manual",E229="Assisted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Merge")),A228&amp;"_SA_MW",IF(AND(D229="Julia",OR(E229="Manual",E229="Assisted Manual")),A228&amp;"_JS",IF(AND(D229="Julia",OR(E229="De-Novo Merge",E229="Assisted Merge")),A228&amp;"_SA_JS",""))))))))))))))))))</f>
        <v>2018-04-13_G-078_MW</v>
      </c>
      <c r="G229" s="85">
        <v>43270</v>
      </c>
      <c r="H229" s="85">
        <v>43271</v>
      </c>
      <c r="I229" s="69">
        <v>7</v>
      </c>
      <c r="J229" s="69">
        <v>55</v>
      </c>
      <c r="K229" s="74">
        <f>IF(AND(NOT(I229=""),NOT(J229=""),NOT(H229="")),J229/I229,"")</f>
        <v>7.8571428571428568</v>
      </c>
      <c r="L229" s="107"/>
      <c r="M229" s="81" t="str">
        <f>IF(AND(NOT(OR(G229="",G229="Ø")),H229=""),"In Progress",IF(AND(NOT(OR(H229="Ø",H229="")),NOT(OR(G229="Ø",G229=""))),"Completed",IF(AND(NOT(A228=""),NOT(OR(D229="",D229="???")),G229=""),"Waiting",IF(D229="???","Waiting",""))))</f>
        <v>Completed</v>
      </c>
      <c r="N229" s="107"/>
      <c r="O229" s="107"/>
      <c r="P229" s="4"/>
      <c r="Q229" s="111"/>
      <c r="R229" s="107"/>
    </row>
    <row r="230" spans="1:18">
      <c r="A230" s="112" t="s">
        <v>4402</v>
      </c>
      <c r="B230" s="109" t="s">
        <v>4403</v>
      </c>
      <c r="C230" s="107"/>
      <c r="D230" s="81" t="s">
        <v>161</v>
      </c>
      <c r="E230" s="81" t="s">
        <v>24</v>
      </c>
      <c r="F230" s="7" t="str">
        <f>IF(AND(D230="Amina",OR(E230="Manual",E230="Assisted Manual")),A230&amp;"_AZ",IF(AND(D230="Amina",OR(E230="De-Novo Merge",E230="Assisted Merge")),A230&amp;"_SA_AZ",IF(AND(D230="Mashtura",OR(E230="Manual",E230="Assisted Manual")),A230&amp;"_MH",IF(AND(D230="Mashtura",OR(E230="De-Novo Merge",E230="Assisted Merge")),A230&amp;"_SA_MH",IF(AND(D230="Perry",OR(E230="Manual",E230="Assisted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Merge")),A230&amp;"_SA_MW",IF(AND(D230="Julia",OR(E230="Manual",E230="Assisted Manual")),A230&amp;"_JS",IF(AND(D230="Julia",OR(E230="De-Novo Merge",E230="Assisted Merge")),A230&amp;"_SA_JS",""))))))))))))))))))</f>
        <v>2018-04-13_R-039_BD</v>
      </c>
      <c r="G230" s="85">
        <v>43270</v>
      </c>
      <c r="H230" s="85">
        <v>43271</v>
      </c>
      <c r="I230" s="69">
        <v>3.75</v>
      </c>
      <c r="J230" s="69">
        <v>35</v>
      </c>
      <c r="K230" s="74">
        <f>IF(AND(NOT(I230=""),NOT(J230=""),NOT(H230="")),J230/I230,"")</f>
        <v>9.3333333333333339</v>
      </c>
      <c r="L230" s="106">
        <v>43280</v>
      </c>
      <c r="M230" s="81" t="str">
        <f>IF(AND(NOT(OR(G230="",G230="Ø")),H230=""),"In Progress",IF(AND(NOT(OR(H230="Ø",H230="")),NOT(OR(G230="Ø",G230=""))),"Completed",IF(AND(NOT(A230=""),NOT(OR(D230="",D230="???")),G230=""),"Waiting",IF(D230="???","Waiting",""))))</f>
        <v>Completed</v>
      </c>
      <c r="N230" s="107"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07" t="s">
        <v>0</v>
      </c>
      <c r="P230" s="4"/>
      <c r="Q230" s="111" t="s">
        <v>25</v>
      </c>
      <c r="R230" s="107" t="s">
        <v>4404</v>
      </c>
    </row>
    <row r="231" spans="1:18">
      <c r="A231" s="107"/>
      <c r="B231" s="107"/>
      <c r="C231" s="107"/>
      <c r="D231" s="81" t="s">
        <v>23</v>
      </c>
      <c r="E231" s="81" t="s">
        <v>1731</v>
      </c>
      <c r="F231" s="7" t="str">
        <f>IF(AND(D231="Amina",OR(E231="Manual",E231="Assisted Manual")),A230&amp;"_AZ",IF(AND(D231="Amina",OR(E231="De-Novo Merge",E231="Assisted Merge")),A230&amp;"_SA_AZ",IF(AND(D231="Mashtura",OR(E231="Manual",E231="Assisted Manual")),A230&amp;"_MH",IF(AND(D231="Mashtura",OR(E231="De-Novo Merge",E231="Assisted Merge")),A230&amp;"_SA_MH",IF(AND(D231="Perry",OR(E231="Manual",E231="Assisted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Merge")),A230&amp;"_SA_MW",IF(AND(D231="Julia",OR(E231="Manual",E231="Assisted Manual")),A230&amp;"_JS",IF(AND(D231="Julia",OR(E231="De-Novo Merge",E231="Assisted Merge")),A230&amp;"_SA_JS",""))))))))))))))))))</f>
        <v>2018-04-13_R-039_CA</v>
      </c>
      <c r="G231" s="85">
        <v>43271</v>
      </c>
      <c r="H231" s="85">
        <v>43272</v>
      </c>
      <c r="I231" s="69">
        <v>3</v>
      </c>
      <c r="J231" s="69">
        <v>33</v>
      </c>
      <c r="K231" s="74">
        <f>IF(AND(NOT(I231=""),NOT(J231=""),NOT(H231="")),J231/I231,"")</f>
        <v>11</v>
      </c>
      <c r="L231" s="107"/>
      <c r="M231" s="81" t="str">
        <f>IF(AND(NOT(OR(G231="",G231="Ø")),H231=""),"In Progress",IF(AND(NOT(OR(H231="Ø",H231="")),NOT(OR(G231="Ø",G231=""))),"Completed",IF(AND(NOT(A230=""),NOT(OR(D231="",D231="???")),G231=""),"Waiting",IF(D231="???","Waiting",""))))</f>
        <v>Completed</v>
      </c>
      <c r="N231" s="107"/>
      <c r="O231" s="107"/>
      <c r="P231" s="4"/>
      <c r="Q231" s="111"/>
      <c r="R231" s="107"/>
    </row>
    <row r="232" spans="1:18">
      <c r="A232" s="112" t="s">
        <v>4405</v>
      </c>
      <c r="B232" s="109" t="s">
        <v>4406</v>
      </c>
      <c r="C232" s="107" t="s">
        <v>1167</v>
      </c>
      <c r="D232" s="81" t="s">
        <v>23</v>
      </c>
      <c r="E232" s="81" t="s">
        <v>24</v>
      </c>
      <c r="F232" s="7" t="str">
        <f>IF(AND(D232="Amina",OR(E232="Manual",E232="Assisted Manual")),A232&amp;"_AZ",IF(AND(D232="Amina",OR(E232="De-Novo Merge",E232="Assisted Merge")),A232&amp;"_SA_AZ",IF(AND(D232="Mashtura",OR(E232="Manual",E232="Assisted Manual")),A232&amp;"_MH",IF(AND(D232="Mashtura",OR(E232="De-Novo Merge",E232="Assisted Merge")),A232&amp;"_SA_MH",IF(AND(D232="Perry",OR(E232="Manual",E232="Assisted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Merge")),A232&amp;"_SA_MW",IF(AND(D232="Julia",OR(E232="Manual",E232="Assisted Manual")),A232&amp;"_JS",IF(AND(D232="Julia",OR(E232="De-Novo Merge",E232="Assisted Merge")),A232&amp;"_SA_JS",""))))))))))))))))))</f>
        <v>2018-04-13_R-040_CA</v>
      </c>
      <c r="G232" s="85">
        <v>43271</v>
      </c>
      <c r="H232" s="85">
        <v>43271</v>
      </c>
      <c r="I232" s="69">
        <v>3.5</v>
      </c>
      <c r="J232" s="69">
        <v>42</v>
      </c>
      <c r="K232" s="74">
        <f>IF(AND(NOT(I232=""),NOT(J232=""),NOT(H232="")),J232/I232,"")</f>
        <v>12</v>
      </c>
      <c r="L232" s="106">
        <v>43280</v>
      </c>
      <c r="M232" s="81" t="str">
        <f>IF(AND(NOT(OR(G232="",G232="Ø")),H232=""),"In Progress",IF(AND(NOT(OR(H232="Ø",H232="")),NOT(OR(G232="Ø",G232=""))),"Completed",IF(AND(NOT(A232=""),NOT(OR(D232="",D232="???")),G232=""),"Waiting",IF(D232="???","Waiting",""))))</f>
        <v>Completed</v>
      </c>
      <c r="N232" s="107" t="str">
        <f>IF(AND(NOT(OR(H232="Ø",H232="")),L232="Split"),"In Progress",IF(AND(NOT(OR(H232="Ø",H232="")),L232="Needs to be Split"),"Waiting",IF(AND(M232="Review",M233="Review"),"Review",IF(OR(AND(M232="Review",M233="Incomplete"),AND(M232="Incomplete",M233="Review")),"Review",IF(OR(AND(M232="Untraceable",M233="Review"),AND(M232="Review",M233="Untraceable")),"Review",IF(OR(AND(M232="Review",M233="Completed"),AND(M232="Completed",M233="Review")),"Review",IF(OR(AND(M232="Other",M233="Review"),AND(M232="Review",M233="Other")),"Review",IF(OR(AND(M232="Other",M233="Incomplete"),AND(M232="Incomplete",M233="Other")),"Review",IF(OR(AND(M232="Other",M233="Untraceable"),AND(M232="Untraceable",M233="Other")),"Review",IF(OR(AND(M232="Other",M233="Completed"),AND(M232="Completed",M233="Other")),"Review",IF(AND(M232="Waiting",M233="Waiting"),"Waiting",IF(OR(AND(M232="Review",M233="Waiting"),AND(M232="Waiting",M233="Review")),"Waiting",IF(OR(AND(M232="Other",M233="Waiting"),AND(M232="Waiting",M233="Other")),"Waiting",IF(OR(AND(M232="Incomplete",M233="Waiting"),AND(M232="Waiting",M233="Incomplete")),"Waiting",IF(OR(AND(M232="Completed",M233="Waiting"),AND(M232="Waiting",M233="Completed")),"Waiting",IF(OR(M232="In Progress",M233="In Progress"),"In Progress",IF(OR(AND(M232="Completed",M233="Untraceable"),AND(M232="Untraceable",M233="Completed")),"Review",IF(OR(AND(M232="Completed",M233="Incomplete"),AND(M232="Incomplete",M233="Completed")),"Review",IF(OR(AND(M232="Incomplete",M233="Untraceable"),AND(M232="Untraceable",M233="Incomplete")),"Untraceable",IF(AND(NOT(OR(H232="Ø",H232="")),NOT(OR(H233="Ø",H233="")),L232=""),"In Progress",IF(AND(M232="Untraceable",M233="Untraceable"),"Untraceable",IF(AND(NOT(OR(H232="Ø",H232="")),NOT(OR(H233="Ø",H233="")),NOT(OR(L232="Ø",L232="",L232="Split",L232="Needs to be Split"))),"Completed",IF(AND(M232="Incomplete",M233="Incomplete"),"Incomplete",IF(AND(M232="Other",M233="Other"),"Review",IF(AND(M232="Untraceable",M233=""),"Untraceable","")))))))))))))))))))))))))</f>
        <v>Completed</v>
      </c>
      <c r="O232" s="107" t="s">
        <v>0</v>
      </c>
      <c r="P232" s="4" t="s">
        <v>4234</v>
      </c>
      <c r="Q232" s="111" t="s">
        <v>25</v>
      </c>
      <c r="R232" s="107" t="s">
        <v>4407</v>
      </c>
    </row>
    <row r="233" spans="1:18">
      <c r="A233" s="107"/>
      <c r="B233" s="107"/>
      <c r="C233" s="107"/>
      <c r="D233" s="81" t="s">
        <v>161</v>
      </c>
      <c r="E233" s="81" t="s">
        <v>1731</v>
      </c>
      <c r="F233" s="7" t="str">
        <f>IF(AND(D233="Amina",OR(E233="Manual",E233="Assisted Manual")),A232&amp;"_AZ",IF(AND(D233="Amina",OR(E233="De-Novo Merge",E233="Assisted Merge")),A232&amp;"_SA_AZ",IF(AND(D233="Mashtura",OR(E233="Manual",E233="Assisted Manual")),A232&amp;"_MH",IF(AND(D233="Mashtura",OR(E233="De-Novo Merge",E233="Assisted Merge")),A232&amp;"_SA_MH",IF(AND(D233="Perry",OR(E233="Manual",E233="Assisted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Merge")),A232&amp;"_SA_MW",IF(AND(D233="Julia",OR(E233="Manual",E233="Assisted Manual")),A232&amp;"_JS",IF(AND(D233="Julia",OR(E233="De-Novo Merge",E233="Assisted Merge")),A232&amp;"_SA_JS",""))))))))))))))))))</f>
        <v>2018-04-13_R-040_BD</v>
      </c>
      <c r="G233" s="85">
        <v>43276</v>
      </c>
      <c r="H233" s="85">
        <v>43276</v>
      </c>
      <c r="I233" s="69">
        <v>1.75</v>
      </c>
      <c r="J233" s="69">
        <v>40</v>
      </c>
      <c r="K233" s="74">
        <f>IF(AND(NOT(I233=""),NOT(J233=""),NOT(H233="")),J233/I233,"")</f>
        <v>22.857142857142858</v>
      </c>
      <c r="L233" s="107"/>
      <c r="M233" s="81" t="str">
        <f>IF(AND(NOT(OR(G233="",G233="Ø")),H233=""),"In Progress",IF(AND(NOT(OR(H233="Ø",H233="")),NOT(OR(G233="Ø",G233=""))),"Completed",IF(AND(NOT(A232=""),NOT(OR(D233="",D233="???")),G233=""),"Waiting",IF(D233="???","Waiting",""))))</f>
        <v>Completed</v>
      </c>
      <c r="N233" s="107"/>
      <c r="O233" s="107"/>
      <c r="P233" s="4"/>
      <c r="Q233" s="111"/>
      <c r="R233" s="107"/>
    </row>
    <row r="234" spans="1:18">
      <c r="A234" s="112" t="s">
        <v>4408</v>
      </c>
      <c r="B234" s="109" t="s">
        <v>4409</v>
      </c>
      <c r="C234" s="107" t="s">
        <v>1167</v>
      </c>
      <c r="D234" s="81" t="s">
        <v>161</v>
      </c>
      <c r="E234" s="81" t="s">
        <v>24</v>
      </c>
      <c r="F234" s="7" t="str">
        <f>IF(AND(D234="Amina",OR(E234="Manual",E234="Assisted Manual")),A234&amp;"_AZ",IF(AND(D234="Amina",OR(E234="De-Novo Merge",E234="Assisted Merge")),A234&amp;"_SA_AZ",IF(AND(D234="Mashtura",OR(E234="Manual",E234="Assisted Manual")),A234&amp;"_MH",IF(AND(D234="Mashtura",OR(E234="De-Novo Merge",E234="Assisted Merge")),A234&amp;"_SA_MH",IF(AND(D234="Perry",OR(E234="Manual",E234="Assisted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Merge")),A234&amp;"_SA_MW",IF(AND(D234="Julia",OR(E234="Manual",E234="Assisted Manual")),A234&amp;"_JS",IF(AND(D234="Julia",OR(E234="De-Novo Merge",E234="Assisted Merge")),A234&amp;"_SA_JS",""))))))))))))))))))</f>
        <v>2018-04-13_R-041_BD</v>
      </c>
      <c r="G234" s="85">
        <v>43271</v>
      </c>
      <c r="H234" s="85">
        <v>43271</v>
      </c>
      <c r="I234" s="69">
        <v>2</v>
      </c>
      <c r="J234" s="69">
        <v>23</v>
      </c>
      <c r="K234" s="74">
        <f>IF(AND(NOT(I234=""),NOT(J234=""),NOT(H234="")),J234/I234,"")</f>
        <v>11.5</v>
      </c>
      <c r="L234" s="106">
        <v>43297</v>
      </c>
      <c r="M234" s="81" t="str">
        <f>IF(AND(NOT(OR(G234="",G234="Ø")),H234=""),"In Progress",IF(AND(NOT(OR(H234="Ø",H234="")),NOT(OR(G234="Ø",G234=""))),"Completed",IF(AND(NOT(A234=""),NOT(OR(D234="",D234="???")),G234=""),"Waiting",IF(D234="???","Waiting",""))))</f>
        <v>Completed</v>
      </c>
      <c r="N234" s="107"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07" t="s">
        <v>0</v>
      </c>
      <c r="P234" s="4"/>
      <c r="Q234" s="111" t="s">
        <v>25</v>
      </c>
      <c r="R234" s="107" t="s">
        <v>4410</v>
      </c>
    </row>
    <row r="235" spans="1:18">
      <c r="A235" s="107"/>
      <c r="B235" s="107"/>
      <c r="C235" s="107"/>
      <c r="D235" s="81" t="s">
        <v>187</v>
      </c>
      <c r="E235" s="81" t="s">
        <v>1731</v>
      </c>
      <c r="F235" s="7" t="str">
        <f>IF(AND(D235="Amina",OR(E235="Manual",E235="Assisted Manual")),A234&amp;"_AZ",IF(AND(D235="Amina",OR(E235="De-Novo Merge",E235="Assisted Merge")),A234&amp;"_SA_AZ",IF(AND(D235="Mashtura",OR(E235="Manual",E235="Assisted Manual")),A234&amp;"_MH",IF(AND(D235="Mashtura",OR(E235="De-Novo Merge",E235="Assisted Merge")),A234&amp;"_SA_MH",IF(AND(D235="Perry",OR(E235="Manual",E235="Assisted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Merge")),A234&amp;"_SA_MW",IF(AND(D235="Julia",OR(E235="Manual",E235="Assisted Manual")),A234&amp;"_JS",IF(AND(D235="Julia",OR(E235="De-Novo Merge",E235="Assisted Merge")),A234&amp;"_SA_JS",""))))))))))))))))))</f>
        <v>2018-04-13_R-041_MW</v>
      </c>
      <c r="G235" s="85">
        <v>43276</v>
      </c>
      <c r="H235" s="85">
        <v>43276</v>
      </c>
      <c r="I235" s="69">
        <v>2</v>
      </c>
      <c r="J235" s="69">
        <v>26.7</v>
      </c>
      <c r="K235" s="74">
        <f>IF(AND(NOT(I235=""),NOT(J235=""),NOT(H235="")),J235/I235,"")</f>
        <v>13.35</v>
      </c>
      <c r="L235" s="107"/>
      <c r="M235" s="81" t="str">
        <f>IF(AND(NOT(OR(G235="",G235="Ø")),H235=""),"In Progress",IF(AND(NOT(OR(H235="Ø",H235="")),NOT(OR(G235="Ø",G235=""))),"Completed",IF(AND(NOT(A234=""),NOT(OR(D235="",D235="???")),G235=""),"Waiting",IF(D235="???","Waiting",""))))</f>
        <v>Completed</v>
      </c>
      <c r="N235" s="107"/>
      <c r="O235" s="107"/>
      <c r="P235" s="4"/>
      <c r="Q235" s="111"/>
      <c r="R235" s="107"/>
    </row>
    <row r="236" spans="1:18">
      <c r="A236" s="112" t="s">
        <v>4411</v>
      </c>
      <c r="B236" s="109" t="s">
        <v>4412</v>
      </c>
      <c r="C236" s="107"/>
      <c r="D236" s="81" t="s">
        <v>27</v>
      </c>
      <c r="E236" s="81" t="s">
        <v>24</v>
      </c>
      <c r="F236" s="7" t="str">
        <f>IF(AND(D236="Amina",OR(E236="Manual",E236="Assisted Manual")),A236&amp;"_AZ",IF(AND(D236="Amina",OR(E236="De-Novo Merge",E236="Assisted Merge")),A236&amp;"_SA_AZ",IF(AND(D236="Mashtura",OR(E236="Manual",E236="Assisted Manual")),A236&amp;"_MH",IF(AND(D236="Mashtura",OR(E236="De-Novo Merge",E236="Assisted Merge")),A236&amp;"_SA_MH",IF(AND(D236="Perry",OR(E236="Manual",E236="Assisted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Merge")),A236&amp;"_SA_MW",IF(AND(D236="Julia",OR(E236="Manual",E236="Assisted Manual")),A236&amp;"_JS",IF(AND(D236="Julia",OR(E236="De-Novo Merge",E236="Assisted Merge")),A236&amp;"_SA_JS",""))))))))))))))))))</f>
        <v>2018-04-13_R-042_GB</v>
      </c>
      <c r="G236" s="85">
        <v>43272</v>
      </c>
      <c r="H236" s="85">
        <v>43272</v>
      </c>
      <c r="I236" s="69">
        <v>1</v>
      </c>
      <c r="J236" s="69">
        <v>25</v>
      </c>
      <c r="K236" s="74">
        <f>IF(AND(NOT(I236=""),NOT(J236=""),NOT(H236="")),J236/I236,"")</f>
        <v>25</v>
      </c>
      <c r="L236" s="106">
        <v>43286</v>
      </c>
      <c r="M236" s="81" t="str">
        <f>IF(AND(NOT(OR(G236="",G236="Ø")),H236=""),"In Progress",IF(AND(NOT(OR(H236="Ø",H236="")),NOT(OR(G236="Ø",G236=""))),"Completed",IF(AND(NOT(A236=""),NOT(OR(D236="",D236="???")),G236=""),"Waiting",IF(D236="???","Waiting",""))))</f>
        <v>Completed</v>
      </c>
      <c r="N236" s="107"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07" t="s">
        <v>0</v>
      </c>
      <c r="P236" s="4"/>
      <c r="Q236" s="111" t="s">
        <v>25</v>
      </c>
      <c r="R236" s="107" t="s">
        <v>4413</v>
      </c>
    </row>
    <row r="237" spans="1:18">
      <c r="A237" s="107"/>
      <c r="B237" s="107"/>
      <c r="C237" s="107"/>
      <c r="D237" s="81" t="s">
        <v>32</v>
      </c>
      <c r="E237" s="81" t="s">
        <v>1731</v>
      </c>
      <c r="F237" s="7" t="str">
        <f>IF(AND(D237="Amina",OR(E237="Manual",E237="Assisted Manual")),A236&amp;"_AZ",IF(AND(D237="Amina",OR(E237="De-Novo Merge",E237="Assisted Merge")),A236&amp;"_SA_AZ",IF(AND(D237="Mashtura",OR(E237="Manual",E237="Assisted Manual")),A236&amp;"_MH",IF(AND(D237="Mashtura",OR(E237="De-Novo Merge",E237="Assisted Merge")),A236&amp;"_SA_MH",IF(AND(D237="Perry",OR(E237="Manual",E237="Assisted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Merge")),A236&amp;"_SA_MW",IF(AND(D237="Julia",OR(E237="Manual",E237="Assisted Manual")),A236&amp;"_JS",IF(AND(D237="Julia",OR(E237="De-Novo Merge",E237="Assisted Merge")),A236&amp;"_SA_JS",""))))))))))))))))))</f>
        <v>2018-04-13_R-042_AZ</v>
      </c>
      <c r="G237" s="85">
        <v>43276</v>
      </c>
      <c r="H237" s="85">
        <v>43277</v>
      </c>
      <c r="I237" s="69"/>
      <c r="J237" s="69"/>
      <c r="K237" s="74" t="str">
        <f>IF(AND(NOT(I237=""),NOT(J237=""),NOT(H237="")),J237/I237,"")</f>
        <v/>
      </c>
      <c r="L237" s="107"/>
      <c r="M237" s="81" t="str">
        <f>IF(AND(NOT(OR(G237="",G237="Ø")),H237=""),"In Progress",IF(AND(NOT(OR(H237="Ø",H237="")),NOT(OR(G237="Ø",G237=""))),"Completed",IF(AND(NOT(A236=""),NOT(OR(D237="",D237="???")),G237=""),"Waiting",IF(D237="???","Waiting",""))))</f>
        <v>Completed</v>
      </c>
      <c r="N237" s="107"/>
      <c r="O237" s="107"/>
      <c r="P237" s="4"/>
      <c r="Q237" s="111"/>
      <c r="R237" s="107"/>
    </row>
    <row r="238" spans="1:18">
      <c r="A238" s="112" t="s">
        <v>4414</v>
      </c>
      <c r="B238" s="109" t="s">
        <v>4415</v>
      </c>
      <c r="C238" s="107"/>
      <c r="D238" s="81" t="s">
        <v>32</v>
      </c>
      <c r="E238" s="81" t="s">
        <v>24</v>
      </c>
      <c r="F238" s="7" t="str">
        <f>IF(AND(D238="Amina",OR(E238="Manual",E238="Assisted Manual")),A238&amp;"_AZ",IF(AND(D238="Amina",OR(E238="De-Novo Merge",E238="Assisted Merge")),A238&amp;"_SA_AZ",IF(AND(D238="Mashtura",OR(E238="Manual",E238="Assisted Manual")),A238&amp;"_MH",IF(AND(D238="Mashtura",OR(E238="De-Novo Merge",E238="Assisted Merge")),A238&amp;"_SA_MH",IF(AND(D238="Perry",OR(E238="Manual",E238="Assisted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Merge")),A238&amp;"_SA_MW",IF(AND(D238="Julia",OR(E238="Manual",E238="Assisted Manual")),A238&amp;"_JS",IF(AND(D238="Julia",OR(E238="De-Novo Merge",E238="Assisted Merge")),A238&amp;"_SA_JS",""))))))))))))))))))</f>
        <v>2018-04-13_R-043_AZ</v>
      </c>
      <c r="G238" s="85">
        <v>43273</v>
      </c>
      <c r="H238" s="85">
        <v>43273</v>
      </c>
      <c r="I238" s="69">
        <v>3</v>
      </c>
      <c r="J238" s="69">
        <v>20</v>
      </c>
      <c r="K238" s="74">
        <f>IF(AND(NOT(I238=""),NOT(J238=""),NOT(H238="")),J238/I238,"")</f>
        <v>6.666666666666667</v>
      </c>
      <c r="L238" s="106">
        <v>43276</v>
      </c>
      <c r="M238" s="81" t="str">
        <f>IF(AND(NOT(OR(G238="",G238="Ø")),H238=""),"In Progress",IF(AND(NOT(OR(H238="Ø",H238="")),NOT(OR(G238="Ø",G238=""))),"Completed",IF(AND(NOT(A238=""),NOT(OR(D238="",D238="???")),G238=""),"Waiting",IF(D238="???","Waiting",""))))</f>
        <v>Completed</v>
      </c>
      <c r="N238" s="107"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07" t="s">
        <v>0</v>
      </c>
      <c r="P238" s="4"/>
      <c r="Q238" s="111" t="s">
        <v>25</v>
      </c>
      <c r="R238" s="107" t="s">
        <v>4416</v>
      </c>
    </row>
    <row r="239" spans="1:18">
      <c r="A239" s="107"/>
      <c r="B239" s="107"/>
      <c r="C239" s="107"/>
      <c r="D239" s="81" t="s">
        <v>161</v>
      </c>
      <c r="E239" s="81" t="s">
        <v>1731</v>
      </c>
      <c r="F239" s="7" t="str">
        <f>IF(AND(D239="Amina",OR(E239="Manual",E239="Assisted Manual")),A238&amp;"_AZ",IF(AND(D239="Amina",OR(E239="De-Novo Merge",E239="Assisted Merge")),A238&amp;"_SA_AZ",IF(AND(D239="Mashtura",OR(E239="Manual",E239="Assisted Manual")),A238&amp;"_MH",IF(AND(D239="Mashtura",OR(E239="De-Novo Merge",E239="Assisted Merge")),A238&amp;"_SA_MH",IF(AND(D239="Perry",OR(E239="Manual",E239="Assisted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Merge")),A238&amp;"_SA_MW",IF(AND(D239="Julia",OR(E239="Manual",E239="Assisted Manual")),A238&amp;"_JS",IF(AND(D239="Julia",OR(E239="De-Novo Merge",E239="Assisted Merge")),A238&amp;"_SA_JS",""))))))))))))))))))</f>
        <v>2018-04-13_R-043_BD</v>
      </c>
      <c r="G239" s="85">
        <v>43276</v>
      </c>
      <c r="H239" s="85">
        <v>43276</v>
      </c>
      <c r="I239" s="69">
        <v>0.5</v>
      </c>
      <c r="J239" s="69">
        <v>18</v>
      </c>
      <c r="K239" s="74">
        <f>IF(AND(NOT(I239=""),NOT(J239=""),NOT(H239="")),J239/I239,"")</f>
        <v>36</v>
      </c>
      <c r="L239" s="107"/>
      <c r="M239" s="81" t="str">
        <f>IF(AND(NOT(OR(G239="",G239="Ø")),H239=""),"In Progress",IF(AND(NOT(OR(H239="Ø",H239="")),NOT(OR(G239="Ø",G239=""))),"Completed",IF(AND(NOT(A238=""),NOT(OR(D239="",D239="???")),G239=""),"Waiting",IF(D239="???","Waiting",""))))</f>
        <v>Completed</v>
      </c>
      <c r="N239" s="107"/>
      <c r="O239" s="107"/>
      <c r="P239" s="4"/>
      <c r="Q239" s="111"/>
      <c r="R239" s="107"/>
    </row>
    <row r="240" spans="1:18">
      <c r="A240" s="112" t="s">
        <v>4417</v>
      </c>
      <c r="B240" s="109" t="s">
        <v>4418</v>
      </c>
      <c r="C240" s="107"/>
      <c r="D240" s="81" t="s">
        <v>32</v>
      </c>
      <c r="E240" s="81" t="s">
        <v>24</v>
      </c>
      <c r="F240" s="7" t="str">
        <f>IF(AND(D240="Amina",OR(E240="Manual",E240="Assisted Manual")),A240&amp;"_AZ",IF(AND(D240="Amina",OR(E240="De-Novo Merge",E240="Assisted Merge")),A240&amp;"_SA_AZ",IF(AND(D240="Mashtura",OR(E240="Manual",E240="Assisted Manual")),A240&amp;"_MH",IF(AND(D240="Mashtura",OR(E240="De-Novo Merge",E240="Assisted Merge")),A240&amp;"_SA_MH",IF(AND(D240="Perry",OR(E240="Manual",E240="Assisted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Merge")),A240&amp;"_SA_MW",IF(AND(D240="Julia",OR(E240="Manual",E240="Assisted Manual")),A240&amp;"_JS",IF(AND(D240="Julia",OR(E240="De-Novo Merge",E240="Assisted Merge")),A240&amp;"_SA_JS",""))))))))))))))))))</f>
        <v>2018-04-13_R-044_AZ</v>
      </c>
      <c r="G240" s="85">
        <v>43272</v>
      </c>
      <c r="H240" s="85" t="s">
        <v>51</v>
      </c>
      <c r="I240" s="69"/>
      <c r="J240" s="69"/>
      <c r="K240" s="74" t="str">
        <f>IF(AND(NOT(I240=""),NOT(J240=""),NOT(H240="")),J240/I240,"")</f>
        <v/>
      </c>
      <c r="L240" s="106" t="str">
        <f>IF(AND(NOT(OR(H240="",H240="Ø")),NOT(OR(H241="",H241="Ø"))),"Needs to be Split","")</f>
        <v/>
      </c>
      <c r="M240" s="81" t="s">
        <v>2</v>
      </c>
      <c r="N240" s="107" t="s">
        <v>2</v>
      </c>
      <c r="O240" s="107" t="str">
        <f>IF(OR(N240="Untraceable",N240="Incomplete"),"Ignore",IF(N240="Completed","Waiting",IF(OR(N240="Waiting",N240="In Progress",N240="Review",N240="Other"),"HOLD","")))</f>
        <v>Ignore</v>
      </c>
      <c r="P240" s="4" t="s">
        <v>4419</v>
      </c>
      <c r="Q240" s="111" t="str">
        <f>IF(OR(N240="Untraceable",N240="Incomplete"),"No",IF(N240="Completed","In Progress",""))</f>
        <v>No</v>
      </c>
      <c r="R240" s="107"/>
    </row>
    <row r="241" spans="1:18">
      <c r="A241" s="107"/>
      <c r="B241" s="107"/>
      <c r="C241" s="107"/>
      <c r="D241" s="81"/>
      <c r="E241" s="81"/>
      <c r="F241" s="7" t="str">
        <f>IF(AND(D241="Amina",OR(E241="Manual",E241="Assisted Manual")),A240&amp;"_AZ",IF(AND(D241="Amina",OR(E241="De-Novo Merge",E241="Assisted Merge")),A240&amp;"_SA_AZ",IF(AND(D241="Mashtura",OR(E241="Manual",E241="Assisted Manual")),A240&amp;"_MH",IF(AND(D241="Mashtura",OR(E241="De-Novo Merge",E241="Assisted Merge")),A240&amp;"_SA_MH",IF(AND(D241="Perry",OR(E241="Manual",E241="Assisted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Merge")),A240&amp;"_SA_MW",IF(AND(D241="Julia",OR(E241="Manual",E241="Assisted Manual")),A240&amp;"_JS",IF(AND(D241="Julia",OR(E241="De-Novo Merge",E241="Assisted Merge")),A240&amp;"_SA_JS",""))))))))))))))))))</f>
        <v/>
      </c>
      <c r="G241" s="85"/>
      <c r="H241" s="85"/>
      <c r="I241" s="69"/>
      <c r="J241" s="69"/>
      <c r="K241" s="74" t="str">
        <f>IF(AND(NOT(I241=""),NOT(J241=""),NOT(H241="")),J241/I241,"")</f>
        <v/>
      </c>
      <c r="L241" s="107"/>
      <c r="M241" s="81"/>
      <c r="N241" s="107"/>
      <c r="O241" s="107"/>
      <c r="P241" s="4"/>
      <c r="Q241" s="111"/>
      <c r="R241" s="107"/>
    </row>
    <row r="242" spans="1:18">
      <c r="A242" s="112" t="s">
        <v>4420</v>
      </c>
      <c r="B242" s="109" t="s">
        <v>4421</v>
      </c>
      <c r="C242" s="107"/>
      <c r="D242" s="81" t="s">
        <v>187</v>
      </c>
      <c r="E242" s="81" t="s">
        <v>24</v>
      </c>
      <c r="F242" s="7" t="str">
        <f>IF(AND(D242="Amina",OR(E242="Manual",E242="Assisted Manual")),A242&amp;"_AZ",IF(AND(D242="Amina",OR(E242="De-Novo Merge",E242="Assisted Merge")),A242&amp;"_SA_AZ",IF(AND(D242="Mashtura",OR(E242="Manual",E242="Assisted Manual")),A242&amp;"_MH",IF(AND(D242="Mashtura",OR(E242="De-Novo Merge",E242="Assisted Merge")),A242&amp;"_SA_MH",IF(AND(D242="Perry",OR(E242="Manual",E242="Assisted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Merge")),A242&amp;"_SA_MW",IF(AND(D242="Julia",OR(E242="Manual",E242="Assisted Manual")),A242&amp;"_JS",IF(AND(D242="Julia",OR(E242="De-Novo Merge",E242="Assisted Merge")),A242&amp;"_SA_JS",""))))))))))))))))))</f>
        <v>2018-04-13_G-079_MW</v>
      </c>
      <c r="G242" s="85">
        <v>43273</v>
      </c>
      <c r="H242" s="85">
        <v>43273</v>
      </c>
      <c r="I242" s="69">
        <v>2</v>
      </c>
      <c r="J242" s="69">
        <v>47</v>
      </c>
      <c r="K242" s="74">
        <f>IF(AND(NOT(I242=""),NOT(J242=""),NOT(H242="")),J242/I242,"")</f>
        <v>23.5</v>
      </c>
      <c r="L242" s="106">
        <v>43287</v>
      </c>
      <c r="M242" s="81" t="str">
        <f>IF(AND(NOT(OR(G242="",G242="Ø")),H242=""),"In Progress",IF(AND(NOT(OR(H242="Ø",H242="")),NOT(OR(G242="Ø",G242=""))),"Completed",IF(AND(NOT(A242=""),NOT(OR(D242="",D242="???")),G242=""),"Waiting",IF(D242="???","Waiting",""))))</f>
        <v>Completed</v>
      </c>
      <c r="N242" s="107"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07" t="s">
        <v>0</v>
      </c>
      <c r="P242" s="4"/>
      <c r="Q242" s="111" t="s">
        <v>25</v>
      </c>
      <c r="R242" s="107" t="s">
        <v>4422</v>
      </c>
    </row>
    <row r="243" spans="1:18">
      <c r="A243" s="107"/>
      <c r="B243" s="107"/>
      <c r="C243" s="107"/>
      <c r="D243" s="81" t="s">
        <v>4061</v>
      </c>
      <c r="E243" s="81" t="s">
        <v>1731</v>
      </c>
      <c r="F243" s="7" t="str">
        <f>IF(AND(D243="Amina",OR(E243="Manual",E243="Assisted Manual")),A242&amp;"_AZ",IF(AND(D243="Amina",OR(E243="De-Novo Merge",E243="Assisted Merge")),A242&amp;"_SA_AZ",IF(AND(D243="Mashtura",OR(E243="Manual",E243="Assisted Manual")),A242&amp;"_MH",IF(AND(D243="Mashtura",OR(E243="De-Novo Merge",E243="Assisted Merge")),A242&amp;"_SA_MH",IF(AND(D243="Perry",OR(E243="Manual",E243="Assisted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Merge")),A242&amp;"_SA_MW",IF(AND(D243="Julia",OR(E243="Manual",E243="Assisted Manual")),A242&amp;"_JS",IF(AND(D243="Julia",OR(E243="De-Novo Merge",E243="Assisted Merge")),A242&amp;"_SA_JS",""))))))))))))))))))</f>
        <v>2018-04-13_G-079_JS</v>
      </c>
      <c r="G243" s="85">
        <v>43273</v>
      </c>
      <c r="H243" s="85">
        <v>43276</v>
      </c>
      <c r="I243" s="69">
        <v>3</v>
      </c>
      <c r="J243" s="69">
        <v>48</v>
      </c>
      <c r="K243" s="74">
        <f>IF(AND(NOT(I243=""),NOT(J243=""),NOT(H243="")),J243/I243,"")</f>
        <v>16</v>
      </c>
      <c r="L243" s="107"/>
      <c r="M243" s="81" t="str">
        <f>IF(AND(NOT(OR(G243="",G243="Ø")),H243=""),"In Progress",IF(AND(NOT(OR(H243="Ø",H243="")),NOT(OR(G243="Ø",G243=""))),"Completed",IF(AND(NOT(A242=""),NOT(OR(D243="",D243="???")),G243=""),"Waiting",IF(D243="???","Waiting",""))))</f>
        <v>Completed</v>
      </c>
      <c r="N243" s="107"/>
      <c r="O243" s="107"/>
      <c r="P243" s="4"/>
      <c r="Q243" s="111"/>
      <c r="R243" s="107"/>
    </row>
    <row r="244" spans="1:18">
      <c r="A244" s="112" t="s">
        <v>4423</v>
      </c>
      <c r="B244" s="109" t="s">
        <v>4424</v>
      </c>
      <c r="C244" s="107"/>
      <c r="D244" s="81" t="s">
        <v>161</v>
      </c>
      <c r="E244" s="81" t="s">
        <v>24</v>
      </c>
      <c r="F244" s="7" t="str">
        <f>IF(AND(D244="Amina",OR(E244="Manual",E244="Assisted Manual")),A244&amp;"_AZ",IF(AND(D244="Amina",OR(E244="De-Novo Merge",E244="Assisted Merge")),A244&amp;"_SA_AZ",IF(AND(D244="Mashtura",OR(E244="Manual",E244="Assisted Manual")),A244&amp;"_MH",IF(AND(D244="Mashtura",OR(E244="De-Novo Merge",E244="Assisted Merge")),A244&amp;"_SA_MH",IF(AND(D244="Perry",OR(E244="Manual",E244="Assisted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Merge")),A244&amp;"_SA_MW",IF(AND(D244="Julia",OR(E244="Manual",E244="Assisted Manual")),A244&amp;"_JS",IF(AND(D244="Julia",OR(E244="De-Novo Merge",E244="Assisted Merge")),A244&amp;"_SA_JS",""))))))))))))))))))</f>
        <v>2018-04-13_R-045_BD</v>
      </c>
      <c r="G244" s="85">
        <v>43273</v>
      </c>
      <c r="H244" s="85">
        <v>43273</v>
      </c>
      <c r="I244" s="69">
        <v>3.25</v>
      </c>
      <c r="J244" s="69">
        <v>28</v>
      </c>
      <c r="K244" s="74">
        <f>IF(AND(NOT(I244=""),NOT(J244=""),NOT(H244="")),J244/I244,"")</f>
        <v>8.615384615384615</v>
      </c>
      <c r="L244" s="106">
        <v>43297</v>
      </c>
      <c r="M244" s="81" t="str">
        <f>IF(AND(NOT(OR(G244="",G244="Ø")),H244=""),"In Progress",IF(AND(NOT(OR(H244="Ø",H244="")),NOT(OR(G244="Ø",G244=""))),"Completed",IF(AND(NOT(A244=""),NOT(OR(D244="",D244="???")),G244=""),"Waiting",IF(D244="???","Waiting",""))))</f>
        <v>Completed</v>
      </c>
      <c r="N244" s="107"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07" t="s">
        <v>0</v>
      </c>
      <c r="P244" s="4" t="s">
        <v>4425</v>
      </c>
      <c r="Q244" s="111" t="s">
        <v>25</v>
      </c>
      <c r="R244" s="107" t="s">
        <v>4426</v>
      </c>
    </row>
    <row r="245" spans="1:18">
      <c r="A245" s="107"/>
      <c r="B245" s="107"/>
      <c r="C245" s="107"/>
      <c r="D245" s="81" t="s">
        <v>23</v>
      </c>
      <c r="E245" s="81" t="s">
        <v>1731</v>
      </c>
      <c r="F245" s="7" t="str">
        <f>IF(AND(D245="Amina",OR(E245="Manual",E245="Assisted Manual")),A244&amp;"_AZ",IF(AND(D245="Amina",OR(E245="De-Novo Merge",E245="Assisted Merge")),A244&amp;"_SA_AZ",IF(AND(D245="Mashtura",OR(E245="Manual",E245="Assisted Manual")),A244&amp;"_MH",IF(AND(D245="Mashtura",OR(E245="De-Novo Merge",E245="Assisted Merge")),A244&amp;"_SA_MH",IF(AND(D245="Perry",OR(E245="Manual",E245="Assisted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Merge")),A244&amp;"_SA_MW",IF(AND(D245="Julia",OR(E245="Manual",E245="Assisted Manual")),A244&amp;"_JS",IF(AND(D245="Julia",OR(E245="De-Novo Merge",E245="Assisted Merge")),A244&amp;"_SA_JS",""))))))))))))))))))</f>
        <v>2018-04-13_R-045_CA</v>
      </c>
      <c r="G245" s="85">
        <v>43284</v>
      </c>
      <c r="H245" s="85">
        <v>43286</v>
      </c>
      <c r="I245" s="69">
        <v>3</v>
      </c>
      <c r="J245" s="69">
        <v>30</v>
      </c>
      <c r="K245" s="74">
        <f>IF(AND(NOT(I245=""),NOT(J245=""),NOT(H245="")),J245/I245,"")</f>
        <v>10</v>
      </c>
      <c r="L245" s="107"/>
      <c r="M245" s="81" t="str">
        <f>IF(AND(NOT(OR(G245="",G245="Ø")),H245=""),"In Progress",IF(AND(NOT(OR(H245="Ø",H245="")),NOT(OR(G245="Ø",G245=""))),"Completed",IF(AND(NOT(A244=""),NOT(OR(D245="",D245="???")),G245=""),"Waiting",IF(D245="???","Waiting",""))))</f>
        <v>Completed</v>
      </c>
      <c r="N245" s="107"/>
      <c r="O245" s="107"/>
      <c r="P245" s="4"/>
      <c r="Q245" s="111"/>
      <c r="R245" s="107"/>
    </row>
    <row r="246" spans="1:18">
      <c r="A246" s="112" t="s">
        <v>4427</v>
      </c>
      <c r="B246" s="109" t="s">
        <v>4428</v>
      </c>
      <c r="C246" s="107"/>
      <c r="D246" s="81" t="s">
        <v>27</v>
      </c>
      <c r="E246" s="81" t="s">
        <v>24</v>
      </c>
      <c r="F246" s="7" t="str">
        <f>IF(AND(D246="Amina",OR(E246="Manual",E246="Assisted Manual")),A246&amp;"_AZ",IF(AND(D246="Amina",OR(E246="De-Novo Merge",E246="Assisted Merge")),A246&amp;"_SA_AZ",IF(AND(D246="Mashtura",OR(E246="Manual",E246="Assisted Manual")),A246&amp;"_MH",IF(AND(D246="Mashtura",OR(E246="De-Novo Merge",E246="Assisted Merge")),A246&amp;"_SA_MH",IF(AND(D246="Perry",OR(E246="Manual",E246="Assisted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Merge")),A246&amp;"_SA_MW",IF(AND(D246="Julia",OR(E246="Manual",E246="Assisted Manual")),A246&amp;"_JS",IF(AND(D246="Julia",OR(E246="De-Novo Merge",E246="Assisted Merge")),A246&amp;"_SA_JS",""))))))))))))))))))</f>
        <v>2018-04-13_R-046_GB</v>
      </c>
      <c r="G246" s="85">
        <v>43273</v>
      </c>
      <c r="H246" s="85">
        <v>43273</v>
      </c>
      <c r="I246" s="69">
        <v>4</v>
      </c>
      <c r="J246" s="69">
        <v>40</v>
      </c>
      <c r="K246" s="74">
        <f>IF(AND(NOT(I246=""),NOT(J246=""),NOT(H246="")),J246/I246,"")</f>
        <v>10</v>
      </c>
      <c r="L246" s="106">
        <v>43280</v>
      </c>
      <c r="M246" s="81" t="str">
        <f>IF(AND(NOT(OR(G246="",G246="Ø")),H246=""),"In Progress",IF(AND(NOT(OR(H246="Ø",H246="")),NOT(OR(G246="Ø",G246=""))),"Completed",IF(AND(NOT(A246=""),NOT(OR(D246="",D246="???")),G246=""),"Waiting",IF(D246="???","Waiting",""))))</f>
        <v>Completed</v>
      </c>
      <c r="N246" s="107"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07" t="s">
        <v>0</v>
      </c>
      <c r="P246" s="4"/>
      <c r="Q246" s="111" t="s">
        <v>25</v>
      </c>
      <c r="R246" s="107" t="s">
        <v>4429</v>
      </c>
    </row>
    <row r="247" spans="1:18">
      <c r="A247" s="107"/>
      <c r="B247" s="107"/>
      <c r="C247" s="107"/>
      <c r="D247" s="81" t="s">
        <v>161</v>
      </c>
      <c r="E247" s="81" t="s">
        <v>1731</v>
      </c>
      <c r="F247" s="7" t="str">
        <f>IF(AND(D247="Amina",OR(E247="Manual",E247="Assisted Manual")),A246&amp;"_AZ",IF(AND(D247="Amina",OR(E247="De-Novo Merge",E247="Assisted Merge")),A246&amp;"_SA_AZ",IF(AND(D247="Mashtura",OR(E247="Manual",E247="Assisted Manual")),A246&amp;"_MH",IF(AND(D247="Mashtura",OR(E247="De-Novo Merge",E247="Assisted Merge")),A246&amp;"_SA_MH",IF(AND(D247="Perry",OR(E247="Manual",E247="Assisted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Merge")),A246&amp;"_SA_MW",IF(AND(D247="Julia",OR(E247="Manual",E247="Assisted Manual")),A246&amp;"_JS",IF(AND(D247="Julia",OR(E247="De-Novo Merge",E247="Assisted Merge")),A246&amp;"_SA_JS",""))))))))))))))))))</f>
        <v>2018-04-13_R-046_BD</v>
      </c>
      <c r="G247" s="85">
        <v>43276</v>
      </c>
      <c r="H247" s="85">
        <v>43277</v>
      </c>
      <c r="I247" s="69">
        <v>2.5</v>
      </c>
      <c r="J247" s="69">
        <v>33</v>
      </c>
      <c r="K247" s="74">
        <f>IF(AND(NOT(I247=""),NOT(J247=""),NOT(H247="")),J247/I247,"")</f>
        <v>13.2</v>
      </c>
      <c r="L247" s="107"/>
      <c r="M247" s="81" t="str">
        <f>IF(AND(NOT(OR(G247="",G247="Ø")),H247=""),"In Progress",IF(AND(NOT(OR(H247="Ø",H247="")),NOT(OR(G247="Ø",G247=""))),"Completed",IF(AND(NOT(A246=""),NOT(OR(D247="",D247="???")),G247=""),"Waiting",IF(D247="???","Waiting",""))))</f>
        <v>Completed</v>
      </c>
      <c r="N247" s="107"/>
      <c r="O247" s="107"/>
      <c r="P247" s="4"/>
      <c r="Q247" s="111"/>
      <c r="R247" s="107"/>
    </row>
    <row r="248" spans="1:18">
      <c r="A248" s="112" t="s">
        <v>4430</v>
      </c>
      <c r="B248" s="109" t="s">
        <v>4431</v>
      </c>
      <c r="C248" s="107"/>
      <c r="D248" s="81" t="s">
        <v>187</v>
      </c>
      <c r="E248" s="81" t="s">
        <v>24</v>
      </c>
      <c r="F248" s="7" t="str">
        <f>IF(AND(D248="Amina",OR(E248="Manual",E248="Assisted Manual")),A248&amp;"_AZ",IF(AND(D248="Amina",OR(E248="De-Novo Merge",E248="Assisted Merge")),A248&amp;"_SA_AZ",IF(AND(D248="Mashtura",OR(E248="Manual",E248="Assisted Manual")),A248&amp;"_MH",IF(AND(D248="Mashtura",OR(E248="De-Novo Merge",E248="Assisted Merge")),A248&amp;"_SA_MH",IF(AND(D248="Perry",OR(E248="Manual",E248="Assisted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Merge")),A248&amp;"_SA_MW",IF(AND(D248="Julia",OR(E248="Manual",E248="Assisted Manual")),A248&amp;"_JS",IF(AND(D248="Julia",OR(E248="De-Novo Merge",E248="Assisted Merge")),A248&amp;"_SA_JS",""))))))))))))))))))</f>
        <v>2018-04-13_G-080_MW</v>
      </c>
      <c r="G248" s="85">
        <v>43273</v>
      </c>
      <c r="H248" s="85">
        <v>43273</v>
      </c>
      <c r="I248" s="69">
        <v>1.5</v>
      </c>
      <c r="J248" s="69">
        <v>17</v>
      </c>
      <c r="K248" s="74">
        <f>IF(AND(NOT(I248=""),NOT(J248=""),NOT(H248="")),J248/I248,"")</f>
        <v>11.333333333333334</v>
      </c>
      <c r="L248" s="106">
        <v>43297</v>
      </c>
      <c r="M248" s="81" t="str">
        <f>IF(AND(NOT(OR(G248="",G248="Ø")),H248=""),"In Progress",IF(AND(NOT(OR(H248="Ø",H248="")),NOT(OR(G248="Ø",G248=""))),"Completed",IF(AND(NOT(A248=""),NOT(OR(D248="",D248="???")),G248=""),"Waiting",IF(D248="???","Waiting",""))))</f>
        <v>Completed</v>
      </c>
      <c r="N248" s="107"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07" t="s">
        <v>0</v>
      </c>
      <c r="P248" s="4"/>
      <c r="Q248" s="111" t="s">
        <v>25</v>
      </c>
      <c r="R248" s="107" t="s">
        <v>4432</v>
      </c>
    </row>
    <row r="249" spans="1:18">
      <c r="A249" s="107"/>
      <c r="B249" s="107"/>
      <c r="C249" s="107"/>
      <c r="D249" s="81" t="s">
        <v>4061</v>
      </c>
      <c r="E249" s="81" t="s">
        <v>1731</v>
      </c>
      <c r="F249" s="7" t="str">
        <f>IF(AND(D249="Amina",OR(E249="Manual",E249="Assisted Manual")),A248&amp;"_AZ",IF(AND(D249="Amina",OR(E249="De-Novo Merge",E249="Assisted Merge")),A248&amp;"_SA_AZ",IF(AND(D249="Mashtura",OR(E249="Manual",E249="Assisted Manual")),A248&amp;"_MH",IF(AND(D249="Mashtura",OR(E249="De-Novo Merge",E249="Assisted Merge")),A248&amp;"_SA_MH",IF(AND(D249="Perry",OR(E249="Manual",E249="Assisted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Merge")),A248&amp;"_SA_MW",IF(AND(D249="Julia",OR(E249="Manual",E249="Assisted Manual")),A248&amp;"_JS",IF(AND(D249="Julia",OR(E249="De-Novo Merge",E249="Assisted Merge")),A248&amp;"_SA_JS",""))))))))))))))))))</f>
        <v>2018-04-13_G-080_JS</v>
      </c>
      <c r="G249" s="85">
        <v>43276</v>
      </c>
      <c r="H249" s="85">
        <v>43276</v>
      </c>
      <c r="I249" s="69">
        <v>2</v>
      </c>
      <c r="J249" s="69">
        <v>16</v>
      </c>
      <c r="K249" s="74">
        <f>IF(AND(NOT(I249=""),NOT(J249=""),NOT(H249="")),J249/I249,"")</f>
        <v>8</v>
      </c>
      <c r="L249" s="107"/>
      <c r="M249" s="81" t="str">
        <f>IF(AND(NOT(OR(G249="",G249="Ø")),H249=""),"In Progress",IF(AND(NOT(OR(H249="Ø",H249="")),NOT(OR(G249="Ø",G249=""))),"Completed",IF(AND(NOT(A248=""),NOT(OR(D249="",D249="???")),G249=""),"Waiting",IF(D249="???","Waiting",""))))</f>
        <v>Completed</v>
      </c>
      <c r="N249" s="107"/>
      <c r="O249" s="107"/>
      <c r="P249" s="4"/>
      <c r="Q249" s="111"/>
      <c r="R249" s="107"/>
    </row>
    <row r="250" spans="1:18">
      <c r="A250" s="112" t="s">
        <v>4433</v>
      </c>
      <c r="B250" s="109" t="s">
        <v>4434</v>
      </c>
      <c r="C250" s="107"/>
      <c r="D250" s="81" t="s">
        <v>187</v>
      </c>
      <c r="E250" s="81" t="s">
        <v>24</v>
      </c>
      <c r="F250" s="7" t="str">
        <f>IF(AND(D250="Amina",OR(E250="Manual",E250="Assisted Manual")),A250&amp;"_AZ",IF(AND(D250="Amina",OR(E250="De-Novo Merge",E250="Assisted Merge")),A250&amp;"_SA_AZ",IF(AND(D250="Mashtura",OR(E250="Manual",E250="Assisted Manual")),A250&amp;"_MH",IF(AND(D250="Mashtura",OR(E250="De-Novo Merge",E250="Assisted Merge")),A250&amp;"_SA_MH",IF(AND(D250="Perry",OR(E250="Manual",E250="Assisted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Merge")),A250&amp;"_SA_MW",IF(AND(D250="Julia",OR(E250="Manual",E250="Assisted Manual")),A250&amp;"_JS",IF(AND(D250="Julia",OR(E250="De-Novo Merge",E250="Assisted Merge")),A250&amp;"_SA_JS",""))))))))))))))))))</f>
        <v>2018-04-13_G-081_MW</v>
      </c>
      <c r="G250" s="85">
        <v>43276</v>
      </c>
      <c r="H250" s="85">
        <v>43276</v>
      </c>
      <c r="I250" s="69">
        <v>2</v>
      </c>
      <c r="J250" s="69">
        <v>33</v>
      </c>
      <c r="K250" s="74">
        <f>IF(AND(NOT(I250=""),NOT(J250=""),NOT(H250="")),J250/I250,"")</f>
        <v>16.5</v>
      </c>
      <c r="L250" s="106">
        <v>43297</v>
      </c>
      <c r="M250" s="81" t="str">
        <f>IF(AND(NOT(OR(G250="",G250="Ø")),H250=""),"In Progress",IF(AND(NOT(OR(H250="Ø",H250="")),NOT(OR(G250="Ø",G250=""))),"Completed",IF(AND(NOT(A250=""),NOT(OR(D250="",D250="???")),G250=""),"Waiting",IF(D250="???","Waiting",""))))</f>
        <v>Completed</v>
      </c>
      <c r="N250" s="107"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07" t="s">
        <v>0</v>
      </c>
      <c r="P250" s="4"/>
      <c r="Q250" s="111" t="s">
        <v>25</v>
      </c>
      <c r="R250" s="107" t="s">
        <v>4435</v>
      </c>
    </row>
    <row r="251" spans="1:18">
      <c r="A251" s="107"/>
      <c r="B251" s="107"/>
      <c r="C251" s="107"/>
      <c r="D251" s="81" t="s">
        <v>32</v>
      </c>
      <c r="E251" s="81" t="s">
        <v>1731</v>
      </c>
      <c r="F251" s="7" t="str">
        <f>IF(AND(D251="Amina",OR(E251="Manual",E251="Assisted Manual")),A250&amp;"_AZ",IF(AND(D251="Amina",OR(E251="De-Novo Merge",E251="Assisted Merge")),A250&amp;"_SA_AZ",IF(AND(D251="Mashtura",OR(E251="Manual",E251="Assisted Manual")),A250&amp;"_MH",IF(AND(D251="Mashtura",OR(E251="De-Novo Merge",E251="Assisted Merge")),A250&amp;"_SA_MH",IF(AND(D251="Perry",OR(E251="Manual",E251="Assisted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Merge")),A250&amp;"_SA_MW",IF(AND(D251="Julia",OR(E251="Manual",E251="Assisted Manual")),A250&amp;"_JS",IF(AND(D251="Julia",OR(E251="De-Novo Merge",E251="Assisted Merge")),A250&amp;"_SA_JS",""))))))))))))))))))</f>
        <v>2018-04-13_G-081_AZ</v>
      </c>
      <c r="G251" s="85">
        <v>43277</v>
      </c>
      <c r="H251" s="85">
        <v>43280</v>
      </c>
      <c r="I251" s="69"/>
      <c r="J251" s="69"/>
      <c r="K251" s="74" t="str">
        <f>IF(AND(NOT(I251=""),NOT(J251=""),NOT(H251="")),J251/I251,"")</f>
        <v/>
      </c>
      <c r="L251" s="107"/>
      <c r="M251" s="81" t="str">
        <f>IF(AND(NOT(OR(G251="",G251="Ø")),H251=""),"In Progress",IF(AND(NOT(OR(H251="Ø",H251="")),NOT(OR(G251="Ø",G251=""))),"Completed",IF(AND(NOT(A250=""),NOT(OR(D251="",D251="???")),G251=""),"Waiting",IF(D251="???","Waiting",""))))</f>
        <v>Completed</v>
      </c>
      <c r="N251" s="107"/>
      <c r="O251" s="107"/>
      <c r="P251" s="4"/>
      <c r="Q251" s="111"/>
      <c r="R251" s="107"/>
    </row>
    <row r="252" spans="1:18">
      <c r="A252" s="112" t="s">
        <v>4436</v>
      </c>
      <c r="B252" s="109" t="s">
        <v>4437</v>
      </c>
      <c r="C252" s="107"/>
      <c r="D252" s="81" t="s">
        <v>32</v>
      </c>
      <c r="E252" s="81" t="s">
        <v>24</v>
      </c>
      <c r="F252" s="7" t="str">
        <f>IF(AND(D252="Amina",OR(E252="Manual",E252="Assisted Manual")),A252&amp;"_AZ",IF(AND(D252="Amina",OR(E252="De-Novo Merge",E252="Assisted Merge")),A252&amp;"_SA_AZ",IF(AND(D252="Mashtura",OR(E252="Manual",E252="Assisted Manual")),A252&amp;"_MH",IF(AND(D252="Mashtura",OR(E252="De-Novo Merge",E252="Assisted Merge")),A252&amp;"_SA_MH",IF(AND(D252="Perry",OR(E252="Manual",E252="Assisted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Merge")),A252&amp;"_SA_MW",IF(AND(D252="Julia",OR(E252="Manual",E252="Assisted Manual")),A252&amp;"_JS",IF(AND(D252="Julia",OR(E252="De-Novo Merge",E252="Assisted Merge")),A252&amp;"_SA_JS",""))))))))))))))))))</f>
        <v>2018-04-13_R-047_AZ</v>
      </c>
      <c r="G252" s="85">
        <v>43276</v>
      </c>
      <c r="H252" s="85">
        <v>43276</v>
      </c>
      <c r="I252" s="69">
        <v>1</v>
      </c>
      <c r="J252" s="69">
        <v>21</v>
      </c>
      <c r="K252" s="74">
        <f>IF(AND(NOT(I252=""),NOT(J252=""),NOT(H252="")),J252/I252,"")</f>
        <v>21</v>
      </c>
      <c r="L252" s="106">
        <v>43277</v>
      </c>
      <c r="M252" s="81" t="str">
        <f>IF(AND(NOT(OR(G252="",G252="Ø")),H252=""),"In Progress",IF(AND(NOT(OR(H252="Ø",H252="")),NOT(OR(G252="Ø",G252=""))),"Completed",IF(AND(NOT(A252=""),NOT(OR(D252="",D252="???")),G252=""),"Waiting",IF(D252="???","Waiting",""))))</f>
        <v>Completed</v>
      </c>
      <c r="N252" s="107"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07" t="s">
        <v>0</v>
      </c>
      <c r="P252" s="4"/>
      <c r="Q252" s="111" t="s">
        <v>25</v>
      </c>
      <c r="R252" s="107" t="s">
        <v>4438</v>
      </c>
    </row>
    <row r="253" spans="1:18">
      <c r="A253" s="107"/>
      <c r="B253" s="107"/>
      <c r="C253" s="107"/>
      <c r="D253" s="81" t="s">
        <v>2404</v>
      </c>
      <c r="E253" s="81" t="s">
        <v>1731</v>
      </c>
      <c r="F253" s="7" t="str">
        <f>IF(AND(D253="Amina",OR(E253="Manual",E253="Assisted Manual")),A252&amp;"_AZ",IF(AND(D253="Amina",OR(E253="De-Novo Merge",E253="Assisted Merge")),A252&amp;"_SA_AZ",IF(AND(D253="Mashtura",OR(E253="Manual",E253="Assisted Manual")),A252&amp;"_MH",IF(AND(D253="Mashtura",OR(E253="De-Novo Merge",E253="Assisted Merge")),A252&amp;"_SA_MH",IF(AND(D253="Perry",OR(E253="Manual",E253="Assisted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Merge")),A252&amp;"_SA_MW",IF(AND(D253="Julia",OR(E253="Manual",E253="Assisted Manual")),A252&amp;"_JS",IF(AND(D253="Julia",OR(E253="De-Novo Merge",E253="Assisted Merge")),A252&amp;"_SA_JS",""))))))))))))))))))</f>
        <v>2018-04-13_R-047_MH</v>
      </c>
      <c r="G253" s="85">
        <v>43276</v>
      </c>
      <c r="H253" s="85">
        <v>43276</v>
      </c>
      <c r="I253" s="69">
        <v>1.5</v>
      </c>
      <c r="J253" s="69">
        <v>22</v>
      </c>
      <c r="K253" s="74">
        <f>IF(AND(NOT(I253=""),NOT(J253=""),NOT(H253="")),J253/I253,"")</f>
        <v>14.666666666666666</v>
      </c>
      <c r="L253" s="107"/>
      <c r="M253" s="81" t="str">
        <f>IF(AND(NOT(OR(G253="",G253="Ø")),H253=""),"In Progress",IF(AND(NOT(OR(H253="Ø",H253="")),NOT(OR(G253="Ø",G253=""))),"Completed",IF(AND(NOT(A252=""),NOT(OR(D253="",D253="???")),G253=""),"Waiting",IF(D253="???","Waiting",""))))</f>
        <v>Completed</v>
      </c>
      <c r="N253" s="107"/>
      <c r="O253" s="107"/>
      <c r="P253" s="4"/>
      <c r="Q253" s="111"/>
      <c r="R253" s="107"/>
    </row>
    <row r="254" spans="1:18">
      <c r="A254" s="112" t="s">
        <v>4439</v>
      </c>
      <c r="B254" s="109" t="s">
        <v>4440</v>
      </c>
      <c r="C254" s="107"/>
      <c r="D254" s="81" t="s">
        <v>32</v>
      </c>
      <c r="E254" s="81" t="s">
        <v>24</v>
      </c>
      <c r="F254" s="7" t="str">
        <f>IF(AND(D254="Amina",OR(E254="Manual",E254="Assisted Manual")),A254&amp;"_AZ",IF(AND(D254="Amina",OR(E254="De-Novo Merge",E254="Assisted Merge")),A254&amp;"_SA_AZ",IF(AND(D254="Mashtura",OR(E254="Manual",E254="Assisted Manual")),A254&amp;"_MH",IF(AND(D254="Mashtura",OR(E254="De-Novo Merge",E254="Assisted Merge")),A254&amp;"_SA_MH",IF(AND(D254="Perry",OR(E254="Manual",E254="Assisted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Merge")),A254&amp;"_SA_MW",IF(AND(D254="Julia",OR(E254="Manual",E254="Assisted Manual")),A254&amp;"_JS",IF(AND(D254="Julia",OR(E254="De-Novo Merge",E254="Assisted Merge")),A254&amp;"_SA_JS",""))))))))))))))))))</f>
        <v>2018-04-13_R-048_AZ</v>
      </c>
      <c r="G254" s="85">
        <v>43272</v>
      </c>
      <c r="H254" s="85">
        <v>43272</v>
      </c>
      <c r="I254" s="69"/>
      <c r="J254" s="69"/>
      <c r="K254" s="74" t="str">
        <f>IF(AND(NOT(I254=""),NOT(J254=""),NOT(H254="")),J254/I254,"")</f>
        <v/>
      </c>
      <c r="L254" s="106"/>
      <c r="M254" s="81" t="s">
        <v>0</v>
      </c>
      <c r="N254" s="107" t="s">
        <v>1</v>
      </c>
      <c r="O254" s="107" t="s">
        <v>190</v>
      </c>
      <c r="P254" s="4"/>
      <c r="Q254" s="111" t="str">
        <f>IF(OR(N254="Untraceable",N254="Incomplete"),"No",IF(N254="Completed","In Progress",""))</f>
        <v>No</v>
      </c>
      <c r="R254" s="107"/>
    </row>
    <row r="255" spans="1:18">
      <c r="A255" s="107"/>
      <c r="B255" s="107"/>
      <c r="C255" s="107"/>
      <c r="D255" s="81" t="s">
        <v>161</v>
      </c>
      <c r="E255" s="81" t="s">
        <v>1731</v>
      </c>
      <c r="F255" s="7" t="str">
        <f>IF(AND(D255="Amina",OR(E255="Manual",E255="Assisted Manual")),A254&amp;"_AZ",IF(AND(D255="Amina",OR(E255="De-Novo Merge",E255="Assisted Merge")),A254&amp;"_SA_AZ",IF(AND(D255="Mashtura",OR(E255="Manual",E255="Assisted Manual")),A254&amp;"_MH",IF(AND(D255="Mashtura",OR(E255="De-Novo Merge",E255="Assisted Merge")),A254&amp;"_SA_MH",IF(AND(D255="Perry",OR(E255="Manual",E255="Assisted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Merge")),A254&amp;"_SA_MW",IF(AND(D255="Julia",OR(E255="Manual",E255="Assisted Manual")),A254&amp;"_JS",IF(AND(D255="Julia",OR(E255="De-Novo Merge",E255="Assisted Merge")),A254&amp;"_SA_JS",""))))))))))))))))))</f>
        <v>2018-04-13_R-048_BD</v>
      </c>
      <c r="G255" s="85">
        <v>43276</v>
      </c>
      <c r="H255" s="85">
        <v>43276</v>
      </c>
      <c r="I255" s="69">
        <v>0.25</v>
      </c>
      <c r="J255" s="69">
        <v>7</v>
      </c>
      <c r="K255" s="74">
        <f>IF(AND(NOT(I255=""),NOT(J255=""),NOT(H255="")),J255/I255,"")</f>
        <v>28</v>
      </c>
      <c r="L255" s="107"/>
      <c r="M255" s="81" t="s">
        <v>0</v>
      </c>
      <c r="N255" s="107"/>
      <c r="O255" s="107"/>
      <c r="P255" s="4"/>
      <c r="Q255" s="111"/>
      <c r="R255" s="107"/>
    </row>
    <row r="256" spans="1:18">
      <c r="A256" s="112" t="s">
        <v>4441</v>
      </c>
      <c r="B256" s="109" t="s">
        <v>4442</v>
      </c>
      <c r="C256" s="107"/>
      <c r="D256" s="81" t="s">
        <v>187</v>
      </c>
      <c r="E256" s="81" t="s">
        <v>24</v>
      </c>
      <c r="F256" s="7" t="str">
        <f>IF(AND(D256="Amina",OR(E256="Manual",E256="Assisted Manual")),A256&amp;"_AZ",IF(AND(D256="Amina",OR(E256="De-Novo Merge",E256="Assisted Merge")),A256&amp;"_SA_AZ",IF(AND(D256="Mashtura",OR(E256="Manual",E256="Assisted Manual")),A256&amp;"_MH",IF(AND(D256="Mashtura",OR(E256="De-Novo Merge",E256="Assisted Merge")),A256&amp;"_SA_MH",IF(AND(D256="Perry",OR(E256="Manual",E256="Assisted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Merge")),A256&amp;"_SA_MW",IF(AND(D256="Julia",OR(E256="Manual",E256="Assisted Manual")),A256&amp;"_JS",IF(AND(D256="Julia",OR(E256="De-Novo Merge",E256="Assisted Merge")),A256&amp;"_SA_JS",""))))))))))))))))))</f>
        <v>2018-04-13_R-049_MW</v>
      </c>
      <c r="G256" s="85">
        <v>43276</v>
      </c>
      <c r="H256" s="85">
        <v>43277</v>
      </c>
      <c r="I256" s="69">
        <v>3.75</v>
      </c>
      <c r="J256" s="69">
        <v>40</v>
      </c>
      <c r="K256" s="74">
        <f>J256/I256</f>
        <v>10.666666666666666</v>
      </c>
      <c r="L256" s="106">
        <v>43297</v>
      </c>
      <c r="M256" s="81" t="str">
        <f>IF(AND(NOT(OR(G256="",G256="Ø")),H256=""),"In Progress",IF(AND(NOT(OR(H256="Ø",H256="")),NOT(OR(G256="Ø",G256=""))),"Completed",IF(AND(NOT(A256=""),NOT(OR(D256="",D256="???")),G256=""),"Waiting",IF(D256="???","Waiting",""))))</f>
        <v>Completed</v>
      </c>
      <c r="N256" s="107"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07" t="s">
        <v>0</v>
      </c>
      <c r="P256" s="4"/>
      <c r="Q256" s="111" t="s">
        <v>25</v>
      </c>
      <c r="R256" s="107" t="s">
        <v>4443</v>
      </c>
    </row>
    <row r="257" spans="1:18">
      <c r="A257" s="107"/>
      <c r="B257" s="107"/>
      <c r="C257" s="107"/>
      <c r="D257" s="81" t="s">
        <v>161</v>
      </c>
      <c r="E257" s="81" t="s">
        <v>1731</v>
      </c>
      <c r="F257" s="7" t="str">
        <f>IF(AND(D257="Amina",OR(E257="Manual",E257="Assisted Manual")),A256&amp;"_AZ",IF(AND(D257="Amina",OR(E257="De-Novo Merge",E257="Assisted Merge")),A256&amp;"_SA_AZ",IF(AND(D257="Mashtura",OR(E257="Manual",E257="Assisted Manual")),A256&amp;"_MH",IF(AND(D257="Mashtura",OR(E257="De-Novo Merge",E257="Assisted Merge")),A256&amp;"_SA_MH",IF(AND(D257="Perry",OR(E257="Manual",E257="Assisted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Merge")),A256&amp;"_SA_MW",IF(AND(D257="Julia",OR(E257="Manual",E257="Assisted Manual")),A256&amp;"_JS",IF(AND(D257="Julia",OR(E257="De-Novo Merge",E257="Assisted Merge")),A256&amp;"_SA_JS",""))))))))))))))))))</f>
        <v>2018-04-13_R-049_BD</v>
      </c>
      <c r="G257" s="85">
        <v>43279</v>
      </c>
      <c r="H257" s="85">
        <v>43283</v>
      </c>
      <c r="I257" s="69">
        <v>1.75</v>
      </c>
      <c r="J257" s="69">
        <v>39</v>
      </c>
      <c r="K257" s="74">
        <f>IF(AND(NOT(I257=""),NOT(J257=""),NOT(H257="")),J257/I257,"")</f>
        <v>22.285714285714285</v>
      </c>
      <c r="L257" s="107"/>
      <c r="M257" s="81" t="str">
        <f>IF(AND(NOT(OR(G257="",G257="Ø")),H257=""),"In Progress",IF(AND(NOT(OR(H257="Ø",H257="")),NOT(OR(G257="Ø",G257=""))),"Completed",IF(AND(NOT(A256=""),NOT(OR(D257="",D257="???")),G257=""),"Waiting",IF(D257="???","Waiting",""))))</f>
        <v>Completed</v>
      </c>
      <c r="N257" s="107"/>
      <c r="O257" s="107"/>
      <c r="P257" s="4"/>
      <c r="Q257" s="111"/>
      <c r="R257" s="107"/>
    </row>
    <row r="258" spans="1:18">
      <c r="A258" s="112" t="s">
        <v>4444</v>
      </c>
      <c r="B258" s="109" t="s">
        <v>4445</v>
      </c>
      <c r="C258" s="107"/>
      <c r="D258" s="81" t="s">
        <v>4061</v>
      </c>
      <c r="E258" s="81" t="s">
        <v>24</v>
      </c>
      <c r="F258" s="7" t="s">
        <v>4446</v>
      </c>
      <c r="G258" s="85">
        <v>43277</v>
      </c>
      <c r="H258" s="85">
        <v>43277</v>
      </c>
      <c r="I258" s="69">
        <v>4.5</v>
      </c>
      <c r="J258" s="69">
        <v>32.5</v>
      </c>
      <c r="K258" s="74">
        <v>7.2</v>
      </c>
      <c r="L258" s="106">
        <v>43279</v>
      </c>
      <c r="M258" s="81" t="str">
        <f>IF(AND(NOT(OR(G258="",G258="Ø")),H258=""),"In Progress",IF(AND(NOT(OR(H258="Ø",H258="")),NOT(OR(G258="Ø",G258=""))),"Completed",IF(AND(NOT(A258=""),NOT(OR(D258="",D258="???")),G258=""),"Waiting",IF(D258="???","Waiting",""))))</f>
        <v>Completed</v>
      </c>
      <c r="N258" s="107"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07" t="s">
        <v>0</v>
      </c>
      <c r="P258" s="4"/>
      <c r="Q258" s="111" t="s">
        <v>25</v>
      </c>
      <c r="R258" s="107" t="s">
        <v>4447</v>
      </c>
    </row>
    <row r="259" spans="1:18">
      <c r="A259" s="107"/>
      <c r="B259" s="107"/>
      <c r="C259" s="107"/>
      <c r="D259" s="81" t="s">
        <v>161</v>
      </c>
      <c r="E259" s="81" t="s">
        <v>1731</v>
      </c>
      <c r="F259" s="7" t="str">
        <f>IF(AND(D259="Amina",OR(E259="Manual",E259="Assisted Manual")),A258&amp;"_AZ",IF(AND(D259="Amina",OR(E259="De-Novo Merge",E259="Assisted Merge")),A258&amp;"_SA_AZ",IF(AND(D259="Mashtura",OR(E259="Manual",E259="Assisted Manual")),A258&amp;"_MH",IF(AND(D259="Mashtura",OR(E259="De-Novo Merge",E259="Assisted Merge")),A258&amp;"_SA_MH",IF(AND(D259="Perry",OR(E259="Manual",E259="Assisted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Merge")),A258&amp;"_SA_MW",IF(AND(D259="Julia",OR(E259="Manual",E259="Assisted Manual")),A258&amp;"_JS",IF(AND(D259="Julia",OR(E259="De-Novo Merge",E259="Assisted Merge")),A258&amp;"_SA_JS",""))))))))))))))))))</f>
        <v>2018-04-13-G-082_BD</v>
      </c>
      <c r="G259" s="85">
        <v>43278</v>
      </c>
      <c r="H259" s="85">
        <v>43279</v>
      </c>
      <c r="I259" s="69">
        <v>2</v>
      </c>
      <c r="J259" s="69">
        <v>55</v>
      </c>
      <c r="K259" s="74">
        <f>IF(AND(NOT(I259=""),NOT(J259=""),NOT(H259="")),J259/I259,"")</f>
        <v>27.5</v>
      </c>
      <c r="L259" s="107"/>
      <c r="M259" s="81" t="str">
        <f>IF(AND(NOT(OR(G259="",G259="Ø")),H259=""),"In Progress",IF(AND(NOT(OR(H259="Ø",H259="")),NOT(OR(G259="Ø",G259=""))),"Completed",IF(AND(NOT(A258=""),NOT(OR(D259="",D259="???")),G259=""),"Waiting",IF(D259="???","Waiting",""))))</f>
        <v>Completed</v>
      </c>
      <c r="N259" s="107"/>
      <c r="O259" s="107"/>
      <c r="P259" s="4"/>
      <c r="Q259" s="111"/>
      <c r="R259" s="107"/>
    </row>
    <row r="260" spans="1:18">
      <c r="A260" s="112" t="s">
        <v>4448</v>
      </c>
      <c r="B260" s="109" t="s">
        <v>4449</v>
      </c>
      <c r="C260" s="107"/>
      <c r="D260" s="81" t="s">
        <v>187</v>
      </c>
      <c r="E260" s="81" t="s">
        <v>24</v>
      </c>
      <c r="F260" s="7" t="str">
        <f>IF(AND(D260="Amina",OR(E260="Manual",E260="Assisted Manual")),A260&amp;"_AZ",IF(AND(D260="Amina",OR(E260="De-Novo Merge",E260="Assisted Merge")),A260&amp;"_SA_AZ",IF(AND(D260="Mashtura",OR(E260="Manual",E260="Assisted Manual")),A260&amp;"_MH",IF(AND(D260="Mashtura",OR(E260="De-Novo Merge",E260="Assisted Merge")),A260&amp;"_SA_MH",IF(AND(D260="Perry",OR(E260="Manual",E260="Assisted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Merge")),A260&amp;"_SA_MW",IF(AND(D260="Julia",OR(E260="Manual",E260="Assisted Manual")),A260&amp;"_JS",IF(AND(D260="Julia",OR(E260="De-Novo Merge",E260="Assisted Merge")),A260&amp;"_SA_JS",""))))))))))))))))))</f>
        <v>2018-04-13_R-050_MW</v>
      </c>
      <c r="G260" s="85">
        <v>43277</v>
      </c>
      <c r="H260" s="85">
        <v>43280</v>
      </c>
      <c r="I260" s="69"/>
      <c r="J260" s="69"/>
      <c r="K260" s="74" t="str">
        <f>IF(AND(NOT(I260=""),NOT(J260=""),NOT(H260="")),J260/I260,"")</f>
        <v/>
      </c>
      <c r="L260" s="106">
        <v>43283</v>
      </c>
      <c r="M260" s="81" t="str">
        <f>IF(AND(NOT(OR(G260="",G260="Ø")),H260=""),"In Progress",IF(AND(NOT(OR(H260="Ø",H260="")),NOT(OR(G260="Ø",G260=""))),"Completed",IF(AND(NOT(A260=""),NOT(OR(D260="",D260="???")),G260=""),"Waiting",IF(D260="???","Waiting",""))))</f>
        <v>Completed</v>
      </c>
      <c r="N260" s="107"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07" t="s">
        <v>0</v>
      </c>
      <c r="P260" s="4" t="s">
        <v>4450</v>
      </c>
      <c r="Q260" s="111" t="s">
        <v>25</v>
      </c>
      <c r="R260" s="107" t="s">
        <v>4451</v>
      </c>
    </row>
    <row r="261" spans="1:18">
      <c r="A261" s="107"/>
      <c r="B261" s="107"/>
      <c r="C261" s="107"/>
      <c r="D261" s="81" t="s">
        <v>161</v>
      </c>
      <c r="E261" s="81" t="s">
        <v>1731</v>
      </c>
      <c r="F261" s="7" t="str">
        <f>IF(AND(D261="Amina",OR(E261="Manual",E261="Assisted Manual")),A260&amp;"_AZ",IF(AND(D261="Amina",OR(E261="De-Novo Merge",E261="Assisted Merge")),A260&amp;"_SA_AZ",IF(AND(D261="Mashtura",OR(E261="Manual",E261="Assisted Manual")),A260&amp;"_MH",IF(AND(D261="Mashtura",OR(E261="De-Novo Merge",E261="Assisted Merge")),A260&amp;"_SA_MH",IF(AND(D261="Perry",OR(E261="Manual",E261="Assisted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Merge")),A260&amp;"_SA_MW",IF(AND(D261="Julia",OR(E261="Manual",E261="Assisted Manual")),A260&amp;"_JS",IF(AND(D261="Julia",OR(E261="De-Novo Merge",E261="Assisted Merge")),A260&amp;"_SA_JS",""))))))))))))))))))</f>
        <v>2018-04-13_R-050_BD</v>
      </c>
      <c r="G261" s="85">
        <v>43283</v>
      </c>
      <c r="H261" s="85">
        <v>43283</v>
      </c>
      <c r="I261" s="69">
        <v>1.25</v>
      </c>
      <c r="J261" s="69">
        <v>29</v>
      </c>
      <c r="K261" s="74">
        <f>IF(AND(NOT(I261=""),NOT(J261=""),NOT(H261="")),J261/I261,"")</f>
        <v>23.2</v>
      </c>
      <c r="L261" s="107"/>
      <c r="M261" s="81" t="s">
        <v>0</v>
      </c>
      <c r="N261" s="107"/>
      <c r="O261" s="107"/>
      <c r="P261" s="4"/>
      <c r="Q261" s="111"/>
      <c r="R261" s="107"/>
    </row>
    <row r="262" spans="1:18">
      <c r="A262" s="112" t="s">
        <v>4452</v>
      </c>
      <c r="B262" s="109" t="s">
        <v>4453</v>
      </c>
      <c r="C262" s="107"/>
      <c r="D262" s="81" t="s">
        <v>4061</v>
      </c>
      <c r="E262" s="81" t="s">
        <v>24</v>
      </c>
      <c r="F262" s="7" t="str">
        <f>IF(AND(D262="Amina",OR(E262="Manual",E262="Assisted Manual")),A262&amp;"_AZ",IF(AND(D262="Amina",OR(E262="De-Novo Merge",E262="Assisted Merge")),A262&amp;"_SA_AZ",IF(AND(D262="Mashtura",OR(E262="Manual",E262="Assisted Manual")),A262&amp;"_MH",IF(AND(D262="Mashtura",OR(E262="De-Novo Merge",E262="Assisted Merge")),A262&amp;"_SA_MH",IF(AND(D262="Perry",OR(E262="Manual",E262="Assisted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Merge")),A262&amp;"_SA_MW",IF(AND(D262="Julia",OR(E262="Manual",E262="Assisted Manual")),A262&amp;"_JS",IF(AND(D262="Julia",OR(E262="De-Novo Merge",E262="Assisted Merge")),A262&amp;"_SA_JS",""))))))))))))))))))</f>
        <v>2018-04-13_G-083_JS</v>
      </c>
      <c r="G262" s="85">
        <v>43278</v>
      </c>
      <c r="H262" s="85">
        <v>43284</v>
      </c>
      <c r="I262" s="69">
        <v>6</v>
      </c>
      <c r="J262" s="69">
        <v>44</v>
      </c>
      <c r="K262" s="74">
        <f>IF(AND(NOT(I262=""),NOT(J262=""),NOT(H262="")),J262/I262,"")</f>
        <v>7.333333333333333</v>
      </c>
      <c r="L262" s="106">
        <v>43287</v>
      </c>
      <c r="M262" s="81" t="str">
        <f>IF(AND(NOT(OR(G262="",G262="Ø")),H262=""),"In Progress",IF(AND(NOT(OR(H262="Ø",H262="")),NOT(OR(G262="Ø",G262=""))),"Completed",IF(AND(NOT(A262=""),NOT(OR(D262="",D262="???")),G262=""),"Waiting",IF(D262="???","Waiting",""))))</f>
        <v>Completed</v>
      </c>
      <c r="N262" s="107"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07" t="s">
        <v>0</v>
      </c>
      <c r="P262" s="4"/>
      <c r="Q262" s="111" t="s">
        <v>25</v>
      </c>
      <c r="R262" s="107" t="s">
        <v>4454</v>
      </c>
    </row>
    <row r="263" spans="1:18">
      <c r="A263" s="107"/>
      <c r="B263" s="107"/>
      <c r="C263" s="107"/>
      <c r="D263" s="81" t="s">
        <v>2404</v>
      </c>
      <c r="E263" s="81" t="s">
        <v>1731</v>
      </c>
      <c r="F263" s="7" t="str">
        <f>IF(AND(D263="Amina",OR(E263="Manual",E263="Assisted Manual")),A262&amp;"_AZ",IF(AND(D263="Amina",OR(E263="De-Novo Merge",E263="Assisted Merge")),A262&amp;"_SA_AZ",IF(AND(D263="Mashtura",OR(E263="Manual",E263="Assisted Manual")),A262&amp;"_MH",IF(AND(D263="Mashtura",OR(E263="De-Novo Merge",E263="Assisted Merge")),A262&amp;"_SA_MH",IF(AND(D263="Perry",OR(E263="Manual",E263="Assisted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Merge")),A262&amp;"_SA_MW",IF(AND(D263="Julia",OR(E263="Manual",E263="Assisted Manual")),A262&amp;"_JS",IF(AND(D263="Julia",OR(E263="De-Novo Merge",E263="Assisted Merge")),A262&amp;"_SA_JS",""))))))))))))))))))</f>
        <v>2018-04-13_G-083_MH</v>
      </c>
      <c r="G263" s="85">
        <v>43284</v>
      </c>
      <c r="H263" s="85">
        <v>43286</v>
      </c>
      <c r="I263" s="69">
        <v>4</v>
      </c>
      <c r="J263" s="69">
        <v>43</v>
      </c>
      <c r="K263" s="74">
        <f>IF(AND(NOT(I263=""),NOT(J263=""),NOT(H263="")),J263/I263,"")</f>
        <v>10.75</v>
      </c>
      <c r="L263" s="107"/>
      <c r="M263" s="81" t="str">
        <f>IF(AND(NOT(OR(G263="",G263="Ø")),H263=""),"In Progress",IF(AND(NOT(OR(H263="Ø",H263="")),NOT(OR(G263="Ø",G263=""))),"Completed",IF(AND(NOT(A262=""),NOT(OR(D263="",D263="???")),G263=""),"Waiting",IF(D263="???","Waiting",""))))</f>
        <v>Completed</v>
      </c>
      <c r="N263" s="107"/>
      <c r="O263" s="107"/>
      <c r="P263" s="4"/>
      <c r="Q263" s="111"/>
      <c r="R263" s="107"/>
    </row>
    <row r="264" spans="1:18">
      <c r="A264" s="112" t="s">
        <v>4455</v>
      </c>
      <c r="B264" s="109" t="s">
        <v>4456</v>
      </c>
      <c r="C264" s="107"/>
      <c r="D264" s="81" t="s">
        <v>187</v>
      </c>
      <c r="E264" s="81" t="s">
        <v>24</v>
      </c>
      <c r="F264" s="7" t="str">
        <f>IF(AND(D264="Amina",OR(E264="Manual",E264="Assisted Manual")),A264&amp;"_AZ",IF(AND(D264="Amina",OR(E264="De-Novo Merge",E264="Assisted Merge")),A264&amp;"_SA_AZ",IF(AND(D264="Mashtura",OR(E264="Manual",E264="Assisted Manual")),A264&amp;"_MH",IF(AND(D264="Mashtura",OR(E264="De-Novo Merge",E264="Assisted Merge")),A264&amp;"_SA_MH",IF(AND(D264="Perry",OR(E264="Manual",E264="Assisted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Merge")),A264&amp;"_SA_MW",IF(AND(D264="Julia",OR(E264="Manual",E264="Assisted Manual")),A264&amp;"_JS",IF(AND(D264="Julia",OR(E264="De-Novo Merge",E264="Assisted Merge")),A264&amp;"_SA_JS",""))))))))))))))))))</f>
        <v>2018-04-13_R-051_MW</v>
      </c>
      <c r="G264" s="85">
        <v>43277</v>
      </c>
      <c r="H264" s="85">
        <v>43280</v>
      </c>
      <c r="I264" s="69"/>
      <c r="J264" s="69"/>
      <c r="K264" s="74" t="str">
        <f>IF(AND(NOT(I264=""),NOT(J264=""),NOT(H264="")),J264/I264,"")</f>
        <v/>
      </c>
      <c r="L264" s="106">
        <v>43283</v>
      </c>
      <c r="M264" s="81" t="str">
        <f>IF(AND(NOT(OR(G264="",G264="Ø")),H264=""),"In Progress",IF(AND(NOT(OR(H264="Ø",H264="")),NOT(OR(G264="Ø",G264=""))),"Completed",IF(AND(NOT(A264=""),NOT(OR(D264="",D264="???")),G264=""),"Waiting",IF(D264="???","Waiting",""))))</f>
        <v>Completed</v>
      </c>
      <c r="N264" s="107"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07" t="s">
        <v>0</v>
      </c>
      <c r="P264" s="4" t="s">
        <v>4457</v>
      </c>
      <c r="Q264" s="111" t="s">
        <v>25</v>
      </c>
      <c r="R264" s="107" t="s">
        <v>4458</v>
      </c>
    </row>
    <row r="265" spans="1:18">
      <c r="A265" s="107"/>
      <c r="B265" s="107"/>
      <c r="C265" s="107"/>
      <c r="D265" s="81" t="s">
        <v>161</v>
      </c>
      <c r="E265" s="81" t="s">
        <v>1731</v>
      </c>
      <c r="F265" s="7" t="str">
        <f>IF(AND(D265="Amina",OR(E265="Manual",E265="Assisted Manual")),A264&amp;"_AZ",IF(AND(D265="Amina",OR(E265="De-Novo Merge",E265="Assisted Merge")),A264&amp;"_SA_AZ",IF(AND(D265="Mashtura",OR(E265="Manual",E265="Assisted Manual")),A264&amp;"_MH",IF(AND(D265="Mashtura",OR(E265="De-Novo Merge",E265="Assisted Merge")),A264&amp;"_SA_MH",IF(AND(D265="Perry",OR(E265="Manual",E265="Assisted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Merge")),A264&amp;"_SA_MW",IF(AND(D265="Julia",OR(E265="Manual",E265="Assisted Manual")),A264&amp;"_JS",IF(AND(D265="Julia",OR(E265="De-Novo Merge",E265="Assisted Merge")),A264&amp;"_SA_JS",""))))))))))))))))))</f>
        <v>2018-04-13_R-051_BD</v>
      </c>
      <c r="G265" s="85">
        <v>43283</v>
      </c>
      <c r="H265" s="85">
        <v>43283</v>
      </c>
      <c r="I265" s="69">
        <v>1</v>
      </c>
      <c r="J265" s="69">
        <v>26</v>
      </c>
      <c r="K265" s="74">
        <f>IF(AND(NOT(I265=""),NOT(J265=""),NOT(H265="")),J265/I265,"")</f>
        <v>26</v>
      </c>
      <c r="L265" s="107"/>
      <c r="M265" s="81" t="str">
        <f>IF(AND(NOT(OR(G265="",G265="Ø")),H265=""),"In Progress",IF(AND(NOT(OR(H265="Ø",H265="")),NOT(OR(G265="Ø",G265=""))),"Completed",IF(AND(NOT(A264=""),NOT(OR(D265="",D265="???")),G265=""),"Waiting",IF(D265="???","Waiting",""))))</f>
        <v>Completed</v>
      </c>
      <c r="N265" s="107"/>
      <c r="O265" s="107"/>
      <c r="P265" s="4"/>
      <c r="Q265" s="111"/>
      <c r="R265" s="107"/>
    </row>
    <row r="266" spans="1:18">
      <c r="A266" s="112" t="s">
        <v>4459</v>
      </c>
      <c r="B266" s="109" t="s">
        <v>4460</v>
      </c>
      <c r="C266" s="107"/>
      <c r="D266" s="81" t="s">
        <v>2404</v>
      </c>
      <c r="E266" s="81" t="s">
        <v>24</v>
      </c>
      <c r="F266" s="7" t="str">
        <f>IF(AND(D266="Amina",OR(E266="Manual",E266="Assisted Manual")),A266&amp;"_AZ",IF(AND(D266="Amina",OR(E266="De-Novo Merge",E266="Assisted Merge")),A266&amp;"_SA_AZ",IF(AND(D266="Mashtura",OR(E266="Manual",E266="Assisted Manual")),A266&amp;"_MH",IF(AND(D266="Mashtura",OR(E266="De-Novo Merge",E266="Assisted Merge")),A266&amp;"_SA_MH",IF(AND(D266="Perry",OR(E266="Manual",E266="Assisted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Merge")),A266&amp;"_SA_MW",IF(AND(D266="Julia",OR(E266="Manual",E266="Assisted Manual")),A266&amp;"_JS",IF(AND(D266="Julia",OR(E266="De-Novo Merge",E266="Assisted Merge")),A266&amp;"_SA_JS",""))))))))))))))))))</f>
        <v>2018-04-13_G-084_MH</v>
      </c>
      <c r="G266" s="85">
        <v>43279</v>
      </c>
      <c r="H266" s="85">
        <v>43283</v>
      </c>
      <c r="I266" s="69">
        <v>6.5</v>
      </c>
      <c r="J266" s="69">
        <v>70</v>
      </c>
      <c r="K266" s="74">
        <f>IF(AND(NOT(I266=""),NOT(J266=""),NOT(H266="")),J266/I266,"")</f>
        <v>10.76923076923077</v>
      </c>
      <c r="L266" s="106">
        <v>43298</v>
      </c>
      <c r="M266" s="81" t="str">
        <f>IF(AND(NOT(OR(G266="",G266="Ø")),H266=""),"In Progress",IF(AND(NOT(OR(H266="Ø",H266="")),NOT(OR(G266="Ø",G266=""))),"Completed",IF(AND(NOT(A266=""),NOT(OR(D266="",D266="???")),G266=""),"Waiting",IF(D266="???","Waiting",""))))</f>
        <v>Completed</v>
      </c>
      <c r="N266" s="107"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07" t="s">
        <v>0</v>
      </c>
      <c r="P266" s="4"/>
      <c r="Q266" s="111" t="s">
        <v>25</v>
      </c>
      <c r="R266" s="107" t="s">
        <v>4461</v>
      </c>
    </row>
    <row r="267" spans="1:18">
      <c r="A267" s="107"/>
      <c r="B267" s="107"/>
      <c r="C267" s="107"/>
      <c r="D267" s="81" t="s">
        <v>32</v>
      </c>
      <c r="E267" s="81" t="s">
        <v>1731</v>
      </c>
      <c r="F267" s="7" t="str">
        <f>IF(AND(D267="Amina",OR(E267="Manual",E267="Assisted Manual")),A266&amp;"_AZ",IF(AND(D267="Amina",OR(E267="De-Novo Merge",E267="Assisted Merge")),A266&amp;"_SA_AZ",IF(AND(D267="Mashtura",OR(E267="Manual",E267="Assisted Manual")),A266&amp;"_MH",IF(AND(D267="Mashtura",OR(E267="De-Novo Merge",E267="Assisted Merge")),A266&amp;"_SA_MH",IF(AND(D267="Perry",OR(E267="Manual",E267="Assisted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Merge")),A266&amp;"_SA_MW",IF(AND(D267="Julia",OR(E267="Manual",E267="Assisted Manual")),A266&amp;"_JS",IF(AND(D267="Julia",OR(E267="De-Novo Merge",E267="Assisted Merge")),A266&amp;"_SA_JS",""))))))))))))))))))</f>
        <v>2018-04-13_G-084_AZ</v>
      </c>
      <c r="G267" s="85">
        <v>43283</v>
      </c>
      <c r="H267" s="85">
        <v>43286</v>
      </c>
      <c r="I267" s="69">
        <v>6</v>
      </c>
      <c r="J267" s="69">
        <v>70</v>
      </c>
      <c r="K267" s="74">
        <f>IF(AND(NOT(I267=""),NOT(J267=""),NOT(H267="")),J267/I267,"")</f>
        <v>11.666666666666666</v>
      </c>
      <c r="L267" s="107"/>
      <c r="M267" s="81" t="str">
        <f>IF(AND(NOT(OR(G267="",G267="Ø")),H267=""),"In Progress",IF(AND(NOT(OR(H267="Ø",H267="")),NOT(OR(G267="Ø",G267=""))),"Completed",IF(AND(NOT(A266=""),NOT(OR(D267="",D267="???")),G267=""),"Waiting",IF(D267="???","Waiting",""))))</f>
        <v>Completed</v>
      </c>
      <c r="N267" s="107"/>
      <c r="O267" s="107"/>
      <c r="P267" s="4"/>
      <c r="Q267" s="111"/>
      <c r="R267" s="107"/>
    </row>
    <row r="268" spans="1:18">
      <c r="A268" s="112" t="s">
        <v>4462</v>
      </c>
      <c r="B268" s="109" t="s">
        <v>4463</v>
      </c>
      <c r="C268" s="107"/>
      <c r="D268" s="81" t="s">
        <v>187</v>
      </c>
      <c r="E268" s="81" t="s">
        <v>24</v>
      </c>
      <c r="F268" s="7" t="str">
        <f>IF(AND(D268="Amina",OR(E268="Manual",E268="Assisted Manual")),A268&amp;"_AZ",IF(AND(D268="Amina",OR(E268="De-Novo Merge",E268="Assisted Merge")),A268&amp;"_SA_AZ",IF(AND(D268="Mashtura",OR(E268="Manual",E268="Assisted Manual")),A268&amp;"_MH",IF(AND(D268="Mashtura",OR(E268="De-Novo Merge",E268="Assisted Merge")),A268&amp;"_SA_MH",IF(AND(D268="Perry",OR(E268="Manual",E268="Assisted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Merge")),A268&amp;"_SA_MW",IF(AND(D268="Julia",OR(E268="Manual",E268="Assisted Manual")),A268&amp;"_JS",IF(AND(D268="Julia",OR(E268="De-Novo Merge",E268="Assisted Merge")),A268&amp;"_SA_JS",""))))))))))))))))))</f>
        <v>2018-04-13_R-052_MW</v>
      </c>
      <c r="G268" s="85">
        <v>43280</v>
      </c>
      <c r="H268" s="85">
        <v>43283</v>
      </c>
      <c r="I268" s="69">
        <v>3.5</v>
      </c>
      <c r="J268" s="69">
        <v>27</v>
      </c>
      <c r="K268" s="74">
        <f>IF(AND(NOT(I268=""),NOT(J268=""),NOT(H268="")),J268/I268,"")</f>
        <v>7.7142857142857144</v>
      </c>
      <c r="L268" s="106">
        <v>43283</v>
      </c>
      <c r="M268" s="81" t="str">
        <f>IF(AND(NOT(OR(G268="",G268="Ø")),H268=""),"In Progress",IF(AND(NOT(OR(H268="Ø",H268="")),NOT(OR(G268="Ø",G268=""))),"Completed",IF(AND(NOT(A268=""),NOT(OR(D268="",D268="???")),G268=""),"Waiting",IF(D268="???","Waiting",""))))</f>
        <v>Completed</v>
      </c>
      <c r="N268" s="107"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07" t="s">
        <v>0</v>
      </c>
      <c r="P268" s="4" t="s">
        <v>4464</v>
      </c>
      <c r="Q268" s="111" t="s">
        <v>25</v>
      </c>
      <c r="R268" s="107" t="s">
        <v>4465</v>
      </c>
    </row>
    <row r="269" spans="1:18">
      <c r="A269" s="107"/>
      <c r="B269" s="107"/>
      <c r="C269" s="107"/>
      <c r="D269" s="81" t="s">
        <v>161</v>
      </c>
      <c r="E269" s="81" t="s">
        <v>1731</v>
      </c>
      <c r="F269" s="7" t="str">
        <f>IF(AND(D269="Amina",OR(E269="Manual",E269="Assisted Manual")),A268&amp;"_AZ",IF(AND(D269="Amina",OR(E269="De-Novo Merge",E269="Assisted Merge")),A268&amp;"_SA_AZ",IF(AND(D269="Mashtura",OR(E269="Manual",E269="Assisted Manual")),A268&amp;"_MH",IF(AND(D269="Mashtura",OR(E269="De-Novo Merge",E269="Assisted Merge")),A268&amp;"_SA_MH",IF(AND(D269="Perry",OR(E269="Manual",E269="Assisted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Merge")),A268&amp;"_SA_MW",IF(AND(D269="Julia",OR(E269="Manual",E269="Assisted Manual")),A268&amp;"_JS",IF(AND(D269="Julia",OR(E269="De-Novo Merge",E269="Assisted Merge")),A268&amp;"_SA_JS",""))))))))))))))))))</f>
        <v>2018-04-13_R-052_BD</v>
      </c>
      <c r="G269" s="85">
        <v>43283</v>
      </c>
      <c r="H269" s="85">
        <v>43283</v>
      </c>
      <c r="I269" s="69">
        <v>1</v>
      </c>
      <c r="J269" s="69">
        <v>26</v>
      </c>
      <c r="K269" s="74">
        <f>IF(AND(NOT(I269=""),NOT(J269=""),NOT(H269="")),J269/I269,"")</f>
        <v>26</v>
      </c>
      <c r="L269" s="107"/>
      <c r="M269" s="81" t="str">
        <f>IF(AND(NOT(OR(G269="",G269="Ø")),H269=""),"In Progress",IF(AND(NOT(OR(H269="Ø",H269="")),NOT(OR(G269="Ø",G269=""))),"Completed",IF(AND(NOT(A268=""),NOT(OR(D269="",D269="???")),G269=""),"Waiting",IF(D269="???","Waiting",""))))</f>
        <v>Completed</v>
      </c>
      <c r="N269" s="107"/>
      <c r="O269" s="107"/>
      <c r="P269" s="4"/>
      <c r="Q269" s="111"/>
      <c r="R269" s="107"/>
    </row>
    <row r="270" spans="1:18">
      <c r="A270" s="112" t="s">
        <v>4466</v>
      </c>
      <c r="B270" s="109" t="s">
        <v>4467</v>
      </c>
      <c r="C270" s="107"/>
      <c r="D270" s="81" t="s">
        <v>4061</v>
      </c>
      <c r="E270" s="81" t="s">
        <v>24</v>
      </c>
      <c r="F270" s="7" t="str">
        <f>IF(AND(D270="Amina",OR(E270="Manual",E270="Assisted Manual")),A270&amp;"_AZ",IF(AND(D270="Amina",OR(E270="De-Novo Merge",E270="Assisted Merge")),A270&amp;"_SA_AZ",IF(AND(D270="Mashtura",OR(E270="Manual",E270="Assisted Manual")),A270&amp;"_MH",IF(AND(D270="Mashtura",OR(E270="De-Novo Merge",E270="Assisted Merge")),A270&amp;"_SA_MH",IF(AND(D270="Perry",OR(E270="Manual",E270="Assisted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Merge")),A270&amp;"_SA_MW",IF(AND(D270="Julia",OR(E270="Manual",E270="Assisted Manual")),A270&amp;"_JS",IF(AND(D270="Julia",OR(E270="De-Novo Merge",E270="Assisted Merge")),A270&amp;"_SA_JS",""))))))))))))))))))</f>
        <v>2018-04-13_G-085_JS</v>
      </c>
      <c r="G270" s="85">
        <v>43280</v>
      </c>
      <c r="H270" s="85">
        <v>43283</v>
      </c>
      <c r="I270" s="69">
        <v>4</v>
      </c>
      <c r="J270" s="69">
        <v>21</v>
      </c>
      <c r="K270" s="74">
        <f>IF(AND(NOT(I270=""),NOT(J270=""),NOT(H270="")),J270/I270,"")</f>
        <v>5.25</v>
      </c>
      <c r="L270" s="106">
        <v>43284</v>
      </c>
      <c r="M270" s="81" t="str">
        <f>IF(AND(NOT(OR(G270="",G270="Ø")),H270=""),"In Progress",IF(AND(NOT(OR(H270="Ø",H270="")),NOT(OR(G270="Ø",G270=""))),"Completed",IF(AND(NOT(A270=""),NOT(OR(D270="",D270="???")),G270=""),"Waiting",IF(D270="???","Waiting",""))))</f>
        <v>Completed</v>
      </c>
      <c r="N270" s="107"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07" t="s">
        <v>0</v>
      </c>
      <c r="P270" s="4"/>
      <c r="Q270" s="111" t="s">
        <v>25</v>
      </c>
      <c r="R270" s="107" t="s">
        <v>4468</v>
      </c>
    </row>
    <row r="271" spans="1:18">
      <c r="A271" s="107"/>
      <c r="B271" s="107"/>
      <c r="C271" s="107"/>
      <c r="D271" s="81" t="s">
        <v>161</v>
      </c>
      <c r="E271" s="81" t="s">
        <v>1731</v>
      </c>
      <c r="F271" s="7" t="str">
        <f>IF(AND(D271="Amina",OR(E271="Manual",E271="Assisted Manual")),A270&amp;"_AZ",IF(AND(D271="Amina",OR(E271="De-Novo Merge",E271="Assisted Merge")),A270&amp;"_SA_AZ",IF(AND(D271="Mashtura",OR(E271="Manual",E271="Assisted Manual")),A270&amp;"_MH",IF(AND(D271="Mashtura",OR(E271="De-Novo Merge",E271="Assisted Merge")),A270&amp;"_SA_MH",IF(AND(D271="Perry",OR(E271="Manual",E271="Assisted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Merge")),A270&amp;"_SA_MW",IF(AND(D271="Julia",OR(E271="Manual",E271="Assisted Manual")),A270&amp;"_JS",IF(AND(D271="Julia",OR(E271="De-Novo Merge",E271="Assisted Merge")),A270&amp;"_SA_JS",""))))))))))))))))))</f>
        <v>2018-04-13_G-085_BD</v>
      </c>
      <c r="G271" s="85">
        <v>43284</v>
      </c>
      <c r="H271" s="85">
        <v>43285</v>
      </c>
      <c r="I271" s="69">
        <v>1.5</v>
      </c>
      <c r="J271" s="69">
        <v>28</v>
      </c>
      <c r="K271" s="74">
        <f>IF(AND(NOT(I271=""),NOT(J271=""),NOT(H271="")),J271/I271,"")</f>
        <v>18.666666666666668</v>
      </c>
      <c r="L271" s="107"/>
      <c r="M271" s="81" t="str">
        <f>IF(AND(NOT(OR(G271="",G271="Ø")),H271=""),"In Progress",IF(AND(NOT(OR(H271="Ø",H271="")),NOT(OR(G271="Ø",G271=""))),"Completed",IF(AND(NOT(A270=""),NOT(OR(D271="",D271="???")),G271=""),"Waiting",IF(D271="???","Waiting",""))))</f>
        <v>Completed</v>
      </c>
      <c r="N271" s="107"/>
      <c r="O271" s="107"/>
      <c r="P271" s="4"/>
      <c r="Q271" s="111"/>
      <c r="R271" s="107"/>
    </row>
    <row r="272" spans="1:18">
      <c r="A272" s="112" t="s">
        <v>4469</v>
      </c>
      <c r="B272" s="109" t="s">
        <v>4470</v>
      </c>
      <c r="C272" s="107"/>
      <c r="D272" s="81" t="s">
        <v>23</v>
      </c>
      <c r="E272" s="81" t="s">
        <v>24</v>
      </c>
      <c r="F272" s="7" t="s">
        <v>4471</v>
      </c>
      <c r="G272" s="85">
        <v>43283</v>
      </c>
      <c r="H272" s="85">
        <v>43284</v>
      </c>
      <c r="I272" s="69">
        <v>4</v>
      </c>
      <c r="J272" s="69">
        <v>37</v>
      </c>
      <c r="K272" s="74">
        <f>IF(AND(NOT(I272=""),NOT(J272=""),NOT(H272="")),J272/I272,"")</f>
        <v>9.25</v>
      </c>
      <c r="L272" s="106">
        <v>43298</v>
      </c>
      <c r="M272" s="81" t="str">
        <f>IF(AND(NOT(OR(G272="",G272="Ø")),H272=""),"In Progress",IF(AND(NOT(OR(H272="Ø",H272="")),NOT(OR(G272="Ø",G272=""))),"Completed",IF(AND(NOT(A272=""),NOT(OR(D272="",D272="???")),G272=""),"Waiting",IF(D272="???","Waiting",""))))</f>
        <v>Completed</v>
      </c>
      <c r="N272" s="107"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07" t="s">
        <v>0</v>
      </c>
      <c r="P272" s="4" t="s">
        <v>4472</v>
      </c>
      <c r="Q272" s="111" t="s">
        <v>25</v>
      </c>
      <c r="R272" s="107" t="s">
        <v>4473</v>
      </c>
    </row>
    <row r="273" spans="1:18">
      <c r="A273" s="107"/>
      <c r="B273" s="107"/>
      <c r="C273" s="107"/>
      <c r="D273" s="81" t="s">
        <v>4061</v>
      </c>
      <c r="E273" s="81" t="s">
        <v>1731</v>
      </c>
      <c r="F273" s="7" t="s">
        <v>4474</v>
      </c>
      <c r="G273" s="85">
        <v>43294</v>
      </c>
      <c r="H273" s="85">
        <v>43294</v>
      </c>
      <c r="I273" s="69">
        <v>3</v>
      </c>
      <c r="J273" s="69">
        <v>28</v>
      </c>
      <c r="K273" s="74">
        <v>9</v>
      </c>
      <c r="L273" s="107"/>
      <c r="M273" s="81" t="str">
        <f>IF(AND(NOT(OR(G273="",G273="Ø")),H273=""),"In Progress",IF(AND(NOT(OR(H273="Ø",H273="")),NOT(OR(G273="Ø",G273=""))),"Completed",IF(AND(NOT(A272=""),NOT(OR(D273="",D273="???")),G273=""),"Waiting",IF(D273="???","Waiting",""))))</f>
        <v>Completed</v>
      </c>
      <c r="N273" s="107"/>
      <c r="O273" s="107"/>
      <c r="P273" s="4"/>
      <c r="Q273" s="111"/>
      <c r="R273" s="107"/>
    </row>
    <row r="274" spans="1:18">
      <c r="A274" s="112" t="s">
        <v>4475</v>
      </c>
      <c r="B274" s="109" t="s">
        <v>4476</v>
      </c>
      <c r="C274" s="107"/>
      <c r="D274" s="81" t="s">
        <v>187</v>
      </c>
      <c r="E274" s="81" t="s">
        <v>24</v>
      </c>
      <c r="F274" s="7" t="str">
        <f>IF(AND(D274="Amina",OR(E274="Manual",E274="Assisted Manual")),A274&amp;"_AZ",IF(AND(D274="Amina",OR(E274="De-Novo Merge",E274="Assisted Merge")),A274&amp;"_SA_AZ",IF(AND(D274="Mashtura",OR(E274="Manual",E274="Assisted Manual")),A274&amp;"_MH",IF(AND(D274="Mashtura",OR(E274="De-Novo Merge",E274="Assisted Merge")),A274&amp;"_SA_MH",IF(AND(D274="Perry",OR(E274="Manual",E274="Assisted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Merge")),A274&amp;"_SA_MW",IF(AND(D274="Julia",OR(E274="Manual",E274="Assisted Manual")),A274&amp;"_JS",IF(AND(D274="Julia",OR(E274="De-Novo Merge",E274="Assisted Merge")),A274&amp;"_SA_JS",""))))))))))))))))))</f>
        <v>2018-04-13_R-054_MW</v>
      </c>
      <c r="G274" s="85">
        <v>43283</v>
      </c>
      <c r="H274" s="85">
        <v>43284</v>
      </c>
      <c r="I274" s="69">
        <v>1.5</v>
      </c>
      <c r="J274" s="69">
        <v>33</v>
      </c>
      <c r="K274" s="74">
        <f>IF(AND(NOT(I274=""),NOT(J274=""),NOT(H274="")),J274/I274,"")</f>
        <v>22</v>
      </c>
      <c r="L274" s="106">
        <v>43297</v>
      </c>
      <c r="M274" s="81" t="str">
        <f>IF(AND(NOT(OR(G274="",G274="Ø")),H274=""),"In Progress",IF(AND(NOT(OR(H274="Ø",H274="")),NOT(OR(G274="Ø",G274=""))),"Completed",IF(AND(NOT(A274=""),NOT(OR(D274="",D274="???")),G274=""),"Waiting",IF(D274="???","Waiting",""))))</f>
        <v>Completed</v>
      </c>
      <c r="N274" s="107"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07" t="s">
        <v>0</v>
      </c>
      <c r="P274" s="4"/>
      <c r="Q274" s="111" t="s">
        <v>25</v>
      </c>
      <c r="R274" s="107" t="s">
        <v>4477</v>
      </c>
    </row>
    <row r="275" spans="1:18">
      <c r="A275" s="107"/>
      <c r="B275" s="107"/>
      <c r="C275" s="107"/>
      <c r="D275" s="81" t="s">
        <v>161</v>
      </c>
      <c r="E275" s="81" t="s">
        <v>1731</v>
      </c>
      <c r="F275" s="7" t="str">
        <f>IF(AND(D275="Amina",OR(E275="Manual",E275="Assisted Manual")),A274&amp;"_AZ",IF(AND(D275="Amina",OR(E275="De-Novo Merge",E275="Assisted Merge")),A274&amp;"_SA_AZ",IF(AND(D275="Mashtura",OR(E275="Manual",E275="Assisted Manual")),A274&amp;"_MH",IF(AND(D275="Mashtura",OR(E275="De-Novo Merge",E275="Assisted Merge")),A274&amp;"_SA_MH",IF(AND(D275="Perry",OR(E275="Manual",E275="Assisted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Merge")),A274&amp;"_SA_MW",IF(AND(D275="Julia",OR(E275="Manual",E275="Assisted Manual")),A274&amp;"_JS",IF(AND(D275="Julia",OR(E275="De-Novo Merge",E275="Assisted Merge")),A274&amp;"_SA_JS",""))))))))))))))))))</f>
        <v>2018-04-13_R-054_BD</v>
      </c>
      <c r="G275" s="85">
        <v>43284</v>
      </c>
      <c r="H275" s="85">
        <v>43294</v>
      </c>
      <c r="I275" s="69">
        <v>1.75</v>
      </c>
      <c r="J275" s="69">
        <v>38</v>
      </c>
      <c r="K275" s="74">
        <f>IF(AND(NOT(I275=""),NOT(J275=""),NOT(H275="")),J275/I275,"")</f>
        <v>21.714285714285715</v>
      </c>
      <c r="L275" s="107"/>
      <c r="M275" s="81" t="str">
        <f>IF(AND(NOT(OR(G275="",G275="Ø")),H275=""),"In Progress",IF(AND(NOT(OR(H275="Ø",H275="")),NOT(OR(G275="Ø",G275=""))),"Completed",IF(AND(NOT(A274=""),NOT(OR(D275="",D275="???")),G275=""),"Waiting",IF(D275="???","Waiting",""))))</f>
        <v>Completed</v>
      </c>
      <c r="N275" s="107"/>
      <c r="O275" s="107"/>
      <c r="P275" s="4"/>
      <c r="Q275" s="111"/>
      <c r="R275" s="107"/>
    </row>
    <row r="276" spans="1:18">
      <c r="A276" s="112" t="s">
        <v>4478</v>
      </c>
      <c r="B276" s="109" t="s">
        <v>4479</v>
      </c>
      <c r="C276" s="107"/>
      <c r="D276" s="81" t="s">
        <v>187</v>
      </c>
      <c r="E276" s="81" t="s">
        <v>24</v>
      </c>
      <c r="F276" s="7" t="str">
        <f>IF(AND(D276="Amina",OR(E276="Manual",E276="Assisted Manual")),A276&amp;"_AZ",IF(AND(D276="Amina",OR(E276="De-Novo Merge",E276="Assisted Merge")),A276&amp;"_SA_AZ",IF(AND(D276="Mashtura",OR(E276="Manual",E276="Assisted Manual")),A276&amp;"_MH",IF(AND(D276="Mashtura",OR(E276="De-Novo Merge",E276="Assisted Merge")),A276&amp;"_SA_MH",IF(AND(D276="Perry",OR(E276="Manual",E276="Assisted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Merge")),A276&amp;"_SA_MW",IF(AND(D276="Julia",OR(E276="Manual",E276="Assisted Manual")),A276&amp;"_JS",IF(AND(D276="Julia",OR(E276="De-Novo Merge",E276="Assisted Merge")),A276&amp;"_SA_JS",""))))))))))))))))))</f>
        <v>2018-04-13_R-055_MW</v>
      </c>
      <c r="G276" s="85">
        <v>43284</v>
      </c>
      <c r="H276" s="85">
        <v>43284</v>
      </c>
      <c r="I276" s="69">
        <v>1.5</v>
      </c>
      <c r="J276" s="69">
        <v>18</v>
      </c>
      <c r="K276" s="74">
        <f>IF(AND(NOT(I276=""),NOT(J276=""),NOT(H276="")),J276/I276,"")</f>
        <v>12</v>
      </c>
      <c r="L276" s="106">
        <v>43294</v>
      </c>
      <c r="M276" s="81" t="str">
        <f>IF(AND(NOT(OR(G276="",G276="Ø")),H276=""),"In Progress",IF(AND(NOT(OR(H276="Ø",H276="")),NOT(OR(G276="Ø",G276=""))),"Completed",IF(AND(NOT(A276=""),NOT(OR(D276="",D276="???")),G276=""),"Waiting",IF(D276="???","Waiting",""))))</f>
        <v>Completed</v>
      </c>
      <c r="N276" s="107"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07" t="s">
        <v>0</v>
      </c>
      <c r="P276" s="4"/>
      <c r="Q276" s="111" t="s">
        <v>25</v>
      </c>
      <c r="R276" s="107" t="s">
        <v>4480</v>
      </c>
    </row>
    <row r="277" spans="1:18">
      <c r="A277" s="107"/>
      <c r="B277" s="107"/>
      <c r="C277" s="107"/>
      <c r="D277" s="81" t="s">
        <v>23</v>
      </c>
      <c r="E277" s="81" t="s">
        <v>1731</v>
      </c>
      <c r="F277" s="7" t="str">
        <f>IF(AND(D277="Amina",OR(E277="Manual",E277="Assisted Manual")),A276&amp;"_AZ",IF(AND(D277="Amina",OR(E277="De-Novo Merge",E277="Assisted Merge")),A276&amp;"_SA_AZ",IF(AND(D277="Mashtura",OR(E277="Manual",E277="Assisted Manual")),A276&amp;"_MH",IF(AND(D277="Mashtura",OR(E277="De-Novo Merge",E277="Assisted Merge")),A276&amp;"_SA_MH",IF(AND(D277="Perry",OR(E277="Manual",E277="Assisted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Merge")),A276&amp;"_SA_MW",IF(AND(D277="Julia",OR(E277="Manual",E277="Assisted Manual")),A276&amp;"_JS",IF(AND(D277="Julia",OR(E277="De-Novo Merge",E277="Assisted Merge")),A276&amp;"_SA_JS",""))))))))))))))))))</f>
        <v>2018-04-13_R-055_CA</v>
      </c>
      <c r="G277" s="85">
        <v>43286</v>
      </c>
      <c r="H277" s="85">
        <v>43286</v>
      </c>
      <c r="I277" s="69">
        <v>1.5</v>
      </c>
      <c r="J277" s="69">
        <v>23</v>
      </c>
      <c r="K277" s="74">
        <f>IF(AND(NOT(I277=""),NOT(J277=""),NOT(H277="")),J277/I277,"")</f>
        <v>15.333333333333334</v>
      </c>
      <c r="L277" s="107"/>
      <c r="M277" s="81" t="str">
        <f>IF(AND(NOT(OR(G277="",G277="Ø")),H277=""),"In Progress",IF(AND(NOT(OR(H277="Ø",H277="")),NOT(OR(G277="Ø",G277=""))),"Completed",IF(AND(NOT(A276=""),NOT(OR(D277="",D277="???")),G277=""),"Waiting",IF(D277="???","Waiting",""))))</f>
        <v>Completed</v>
      </c>
      <c r="N277" s="107"/>
      <c r="O277" s="107"/>
      <c r="P277" s="4"/>
      <c r="Q277" s="111"/>
      <c r="R277" s="107"/>
    </row>
    <row r="278" spans="1:18">
      <c r="A278" s="112" t="s">
        <v>4481</v>
      </c>
      <c r="B278" s="109" t="s">
        <v>4482</v>
      </c>
      <c r="C278" s="107"/>
      <c r="D278" s="81" t="s">
        <v>187</v>
      </c>
      <c r="E278" s="81" t="s">
        <v>24</v>
      </c>
      <c r="F278" s="7" t="str">
        <f>IF(AND(D278="Amina",OR(E278="Manual",E278="Assisted Manual")),A278&amp;"_AZ",IF(AND(D278="Amina",OR(E278="De-Novo Merge",E278="Assisted Merge")),A278&amp;"_SA_AZ",IF(AND(D278="Mashtura",OR(E278="Manual",E278="Assisted Manual")),A278&amp;"_MH",IF(AND(D278="Mashtura",OR(E278="De-Novo Merge",E278="Assisted Merge")),A278&amp;"_SA_MH",IF(AND(D278="Perry",OR(E278="Manual",E278="Assisted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Merge")),A278&amp;"_SA_MW",IF(AND(D278="Julia",OR(E278="Manual",E278="Assisted Manual")),A278&amp;"_JS",IF(AND(D278="Julia",OR(E278="De-Novo Merge",E278="Assisted Merge")),A278&amp;"_SA_JS",""))))))))))))))))))</f>
        <v>2018-04-13_R-056_MW</v>
      </c>
      <c r="G278" s="85">
        <v>43284</v>
      </c>
      <c r="H278" s="85">
        <v>43284</v>
      </c>
      <c r="I278" s="69">
        <v>2.5</v>
      </c>
      <c r="J278" s="69">
        <v>28</v>
      </c>
      <c r="K278" s="74">
        <f>IF(AND(NOT(I278=""),NOT(J278=""),NOT(H278="")),J278/I278,"")</f>
        <v>11.2</v>
      </c>
      <c r="L278" s="106">
        <v>43297</v>
      </c>
      <c r="M278" s="81" t="str">
        <f>IF(AND(NOT(OR(G278="",G278="Ø")),H278=""),"In Progress",IF(AND(NOT(OR(H278="Ø",H278="")),NOT(OR(G278="Ø",G278=""))),"Completed",IF(AND(NOT(A278=""),NOT(OR(D278="",D278="???")),G278=""),"Waiting",IF(D278="???","Waiting",""))))</f>
        <v>Completed</v>
      </c>
      <c r="N278" s="107"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07" t="s">
        <v>0</v>
      </c>
      <c r="P278" s="4"/>
      <c r="Q278" s="111" t="s">
        <v>25</v>
      </c>
      <c r="R278" s="107" t="s">
        <v>4483</v>
      </c>
    </row>
    <row r="279" spans="1:18">
      <c r="A279" s="107"/>
      <c r="B279" s="107"/>
      <c r="C279" s="107"/>
      <c r="D279" s="81" t="s">
        <v>23</v>
      </c>
      <c r="E279" s="81" t="s">
        <v>1731</v>
      </c>
      <c r="F279" s="7" t="str">
        <f>IF(AND(D279="Amina",OR(E279="Manual",E279="Assisted Manual")),A278&amp;"_AZ",IF(AND(D279="Amina",OR(E279="De-Novo Merge",E279="Assisted Merge")),A278&amp;"_SA_AZ",IF(AND(D279="Mashtura",OR(E279="Manual",E279="Assisted Manual")),A278&amp;"_MH",IF(AND(D279="Mashtura",OR(E279="De-Novo Merge",E279="Assisted Merge")),A278&amp;"_SA_MH",IF(AND(D279="Perry",OR(E279="Manual",E279="Assisted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Merge")),A278&amp;"_SA_MW",IF(AND(D279="Julia",OR(E279="Manual",E279="Assisted Manual")),A278&amp;"_JS",IF(AND(D279="Julia",OR(E279="De-Novo Merge",E279="Assisted Merge")),A278&amp;"_SA_JS",""))))))))))))))))))</f>
        <v>2018-04-13_R-056_CA</v>
      </c>
      <c r="G279" s="85">
        <v>43286</v>
      </c>
      <c r="H279" s="85">
        <v>43286</v>
      </c>
      <c r="I279" s="69">
        <v>3</v>
      </c>
      <c r="J279" s="69">
        <v>29</v>
      </c>
      <c r="K279" s="74">
        <f>IF(AND(NOT(I279=""),NOT(J279=""),NOT(H279="")),J279/I279,"")</f>
        <v>9.6666666666666661</v>
      </c>
      <c r="L279" s="107"/>
      <c r="M279" s="81" t="str">
        <f>IF(AND(NOT(OR(G279="",G279="Ø")),H279=""),"In Progress",IF(AND(NOT(OR(H279="Ø",H279="")),NOT(OR(G279="Ø",G279=""))),"Completed",IF(AND(NOT(A278=""),NOT(OR(D279="",D279="???")),G279=""),"Waiting",IF(D279="???","Waiting",""))))</f>
        <v>Completed</v>
      </c>
      <c r="N279" s="107"/>
      <c r="O279" s="107"/>
      <c r="P279" s="4"/>
      <c r="Q279" s="111"/>
      <c r="R279" s="107"/>
    </row>
    <row r="280" spans="1:18">
      <c r="A280" s="112" t="s">
        <v>4484</v>
      </c>
      <c r="B280" s="109" t="s">
        <v>4485</v>
      </c>
      <c r="C280" s="107"/>
      <c r="D280" s="81" t="s">
        <v>187</v>
      </c>
      <c r="E280" s="81" t="s">
        <v>24</v>
      </c>
      <c r="F280" s="7" t="str">
        <f>IF(AND(D280="Amina",OR(E280="Manual",E280="Assisted Manual")),A280&amp;"_AZ",IF(AND(D280="Amina",OR(E280="De-Novo Merge",E280="Assisted Merge")),A280&amp;"_SA_AZ",IF(AND(D280="Mashtura",OR(E280="Manual",E280="Assisted Manual")),A280&amp;"_MH",IF(AND(D280="Mashtura",OR(E280="De-Novo Merge",E280="Assisted Merge")),A280&amp;"_SA_MH",IF(AND(D280="Perry",OR(E280="Manual",E280="Assisted Manual")),A280&amp;"_PB",IF(AND(D280="Perry",OR(E280="De-Novo Merge",E280="Assisted Merge")),A280&amp;"_SA_PB",IF(AND(D280="Gina",OR(E280="Manual",E280="Assisted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Merge")),A280&amp;"_SA_MW",IF(AND(D280="Julia",OR(E280="Manual",E280="Assisted Manual")),A280&amp;"_JS",IF(AND(D280="Julia",OR(E280="De-Novo Merge",E280="Assisted Merge")),A280&amp;"_SA_JS",""))))))))))))))))))</f>
        <v>2018-04-13_R-057_MW</v>
      </c>
      <c r="G280" s="85">
        <v>43284</v>
      </c>
      <c r="H280" s="85">
        <v>43286</v>
      </c>
      <c r="I280" s="69">
        <v>2</v>
      </c>
      <c r="J280" s="69">
        <v>21</v>
      </c>
      <c r="K280" s="74">
        <f>IF(AND(NOT(I280=""),NOT(J280=""),NOT(H280="")),J280/I280,"")</f>
        <v>10.5</v>
      </c>
      <c r="L280" s="106">
        <v>43297</v>
      </c>
      <c r="M280" s="81" t="str">
        <f>IF(AND(NOT(OR(G280="",G280="Ø")),H280=""),"In Progress",IF(AND(NOT(OR(H280="Ø",H280="")),NOT(OR(G280="Ø",G280=""))),"Completed",IF(AND(NOT(A280=""),NOT(OR(D280="",D280="???")),G280=""),"Waiting",IF(D280="???","Waiting",""))))</f>
        <v>Completed</v>
      </c>
      <c r="N280" s="107"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07" t="s">
        <v>0</v>
      </c>
      <c r="P280" s="4"/>
      <c r="Q280" s="111" t="s">
        <v>25</v>
      </c>
      <c r="R280" s="107" t="s">
        <v>4486</v>
      </c>
    </row>
    <row r="281" spans="1:18">
      <c r="A281" s="107"/>
      <c r="B281" s="107"/>
      <c r="C281" s="107"/>
      <c r="D281" s="81" t="s">
        <v>32</v>
      </c>
      <c r="E281" s="81" t="s">
        <v>1731</v>
      </c>
      <c r="F281" s="7" t="str">
        <f>IF(AND(D281="Amina",OR(E281="Manual",E281="Assisted Manual")),A280&amp;"_AZ",IF(AND(D281="Amina",OR(E281="De-Novo Merge",E281="Assisted Merge")),A280&amp;"_SA_AZ",IF(AND(D281="Mashtura",OR(E281="Manual",E281="Assisted Manual")),A280&amp;"_MH",IF(AND(D281="Mashtura",OR(E281="De-Novo Merge",E281="Assisted Merge")),A280&amp;"_SA_MH",IF(AND(D281="Perry",OR(E281="Manual",E281="Assisted Manual")),A280&amp;"_PB",IF(AND(D281="Perry",OR(E281="De-Novo Merge",E281="Assisted Merge")),A280&amp;"_SA_PB",IF(AND(D281="Gina",OR(E281="Manual",E281="Assisted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Merge")),A280&amp;"_SA_MW",IF(AND(D281="Julia",OR(E281="Manual",E281="Assisted Manual")),A280&amp;"_JS",IF(AND(D281="Julia",OR(E281="De-Novo Merge",E281="Assisted Merge")),A280&amp;"_SA_JS",""))))))))))))))))))</f>
        <v>2018-04-13_R-057_AZ</v>
      </c>
      <c r="G281" s="85">
        <v>43286</v>
      </c>
      <c r="H281" s="85">
        <v>43286</v>
      </c>
      <c r="I281" s="69">
        <v>2</v>
      </c>
      <c r="J281" s="69">
        <v>21</v>
      </c>
      <c r="K281" s="74">
        <f>IF(AND(NOT(I281=""),NOT(J281=""),NOT(H281="")),J281/I281,"")</f>
        <v>10.5</v>
      </c>
      <c r="L281" s="107"/>
      <c r="M281" s="81" t="str">
        <f>IF(AND(NOT(OR(G281="",G281="Ø")),H281=""),"In Progress",IF(AND(NOT(OR(H281="Ø",H281="")),NOT(OR(G281="Ø",G281=""))),"Completed",IF(AND(NOT(A280=""),NOT(OR(D281="",D281="???")),G281=""),"Waiting",IF(D281="???","Waiting",""))))</f>
        <v>Completed</v>
      </c>
      <c r="N281" s="107"/>
      <c r="O281" s="107"/>
      <c r="P281" s="4" t="s">
        <v>4487</v>
      </c>
      <c r="Q281" s="111"/>
      <c r="R281" s="107"/>
    </row>
    <row r="282" spans="1:18">
      <c r="A282" s="112" t="s">
        <v>4488</v>
      </c>
      <c r="B282" s="109" t="s">
        <v>4489</v>
      </c>
      <c r="C282" s="107"/>
      <c r="D282" s="81" t="s">
        <v>187</v>
      </c>
      <c r="E282" s="81" t="s">
        <v>24</v>
      </c>
      <c r="F282" s="7" t="str">
        <f>IF(AND(D282="Amina",OR(E282="Manual",E282="Assisted Manual")),A282&amp;"_AZ",IF(AND(D282="Amina",OR(E282="De-Novo Merge",E282="Assisted Merge")),A282&amp;"_SA_AZ",IF(AND(D282="Mashtura",OR(E282="Manual",E282="Assisted Manual")),A282&amp;"_MH",IF(AND(D282="Mashtura",OR(E282="De-Novo Merge",E282="Assisted Merge")),A282&amp;"_SA_MH",IF(AND(D282="Perry",OR(E282="Manual",E282="Assisted Manual")),A282&amp;"_PB",IF(AND(D282="Perry",OR(E282="De-Novo Merge",E282="Assisted Merge")),A282&amp;"_SA_PB",IF(AND(D282="Gina",OR(E282="Manual",E282="Assisted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Merge")),A282&amp;"_SA_MW",IF(AND(D282="Julia",OR(E282="Manual",E282="Assisted Manual")),A282&amp;"_JS",IF(AND(D282="Julia",OR(E282="De-Novo Merge",E282="Assisted Merge")),A282&amp;"_SA_JS",""))))))))))))))))))</f>
        <v>2018-04-13_R-058_MW</v>
      </c>
      <c r="G282" s="85">
        <v>43286</v>
      </c>
      <c r="H282" s="85">
        <v>43286</v>
      </c>
      <c r="I282" s="69">
        <v>3.5</v>
      </c>
      <c r="J282" s="69">
        <v>24</v>
      </c>
      <c r="K282" s="74">
        <f>IF(AND(NOT(I282=""),NOT(J282=""),NOT(H282="")),J282/I282,"")</f>
        <v>6.8571428571428568</v>
      </c>
      <c r="L282" s="106">
        <v>43297</v>
      </c>
      <c r="M282" s="81" t="str">
        <f>IF(AND(NOT(OR(G282="",G282="Ø")),H282=""),"In Progress",IF(AND(NOT(OR(H282="Ø",H282="")),NOT(OR(G282="Ø",G282=""))),"Completed",IF(AND(NOT(A282=""),NOT(OR(D282="",D282="???")),G282=""),"Waiting",IF(D282="???","Waiting",""))))</f>
        <v>Completed</v>
      </c>
      <c r="N282" s="107"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07" t="s">
        <v>0</v>
      </c>
      <c r="P282" s="4"/>
      <c r="Q282" s="111" t="s">
        <v>25</v>
      </c>
      <c r="R282" s="107" t="s">
        <v>4490</v>
      </c>
    </row>
    <row r="283" spans="1:18">
      <c r="A283" s="107"/>
      <c r="B283" s="107"/>
      <c r="C283" s="107"/>
      <c r="D283" s="81" t="s">
        <v>23</v>
      </c>
      <c r="E283" s="81" t="s">
        <v>24</v>
      </c>
      <c r="F283" s="7" t="str">
        <f>IF(AND(D283="Amina",OR(E283="Manual",E283="Assisted Manual")),A282&amp;"_AZ",IF(AND(D283="Amina",OR(E283="De-Novo Merge",E283="Assisted Merge")),A282&amp;"_SA_AZ",IF(AND(D283="Mashtura",OR(E283="Manual",E283="Assisted Manual")),A282&amp;"_MH",IF(AND(D283="Mashtura",OR(E283="De-Novo Merge",E283="Assisted Merge")),A282&amp;"_SA_MH",IF(AND(D283="Perry",OR(E283="Manual",E283="Assisted Manual")),A282&amp;"_PB",IF(AND(D283="Perry",OR(E283="De-Novo Merge",E283="Assisted Merge")),A282&amp;"_SA_PB",IF(AND(D283="Gina",OR(E283="Manual",E283="Assisted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Merge")),A282&amp;"_SA_MW",IF(AND(D283="Julia",OR(E283="Manual",E283="Assisted Manual")),A282&amp;"_JS",IF(AND(D283="Julia",OR(E283="De-Novo Merge",E283="Assisted Merge")),A282&amp;"_SA_JS",""))))))))))))))))))</f>
        <v>2018-04-13_R-058_CA</v>
      </c>
      <c r="G283" s="85">
        <v>43286</v>
      </c>
      <c r="H283" s="85">
        <v>43287</v>
      </c>
      <c r="I283" s="69">
        <v>3.25</v>
      </c>
      <c r="J283" s="69">
        <v>26</v>
      </c>
      <c r="K283" s="74">
        <f>IF(AND(NOT(I283=""),NOT(J283=""),NOT(H283="")),J283/I283,"")</f>
        <v>8</v>
      </c>
      <c r="L283" s="107"/>
      <c r="M283" s="81" t="str">
        <f>IF(AND(NOT(OR(G283="",G283="Ø")),H283=""),"In Progress",IF(AND(NOT(OR(H283="Ø",H283="")),NOT(OR(G283="Ø",G283=""))),"Completed",IF(AND(NOT(A282=""),NOT(OR(D283="",D283="???")),G283=""),"Waiting",IF(D283="???","Waiting",""))))</f>
        <v>Completed</v>
      </c>
      <c r="N283" s="107"/>
      <c r="O283" s="107"/>
      <c r="P283" s="4"/>
      <c r="Q283" s="111"/>
      <c r="R283" s="107"/>
    </row>
    <row r="284" spans="1:18">
      <c r="A284" s="112" t="s">
        <v>4491</v>
      </c>
      <c r="B284" s="109" t="s">
        <v>4492</v>
      </c>
      <c r="C284" s="107"/>
      <c r="D284" s="81" t="s">
        <v>187</v>
      </c>
      <c r="E284" s="81" t="s">
        <v>24</v>
      </c>
      <c r="F284" s="7" t="str">
        <f>IF(AND(D284="Amina",OR(E284="Manual",E284="Assisted Manual")),A284&amp;"_AZ",IF(AND(D284="Amina",OR(E284="De-Novo Merge",E284="Assisted Merge")),A284&amp;"_SA_AZ",IF(AND(D284="Mashtura",OR(E284="Manual",E284="Assisted Manual")),A284&amp;"_MH",IF(AND(D284="Mashtura",OR(E284="De-Novo Merge",E284="Assisted Merge")),A284&amp;"_SA_MH",IF(AND(D284="Perry",OR(E284="Manual",E284="Assisted Manual")),A284&amp;"_PB",IF(AND(D284="Perry",OR(E284="De-Novo Merge",E284="Assisted Merge")),A284&amp;"_SA_PB",IF(AND(D284="Gina",OR(E284="Manual",E284="Assisted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Merge")),A284&amp;"_SA_MW",IF(AND(D284="Julia",OR(E284="Manual",E284="Assisted Manual")),A284&amp;"_JS",IF(AND(D284="Julia",OR(E284="De-Novo Merge",E284="Assisted Merge")),A284&amp;"_SA_JS",""))))))))))))))))))</f>
        <v>2018-04-13_R-059_MW</v>
      </c>
      <c r="G284" s="85">
        <v>43290</v>
      </c>
      <c r="H284" s="85">
        <v>43290</v>
      </c>
      <c r="I284" s="69">
        <v>1</v>
      </c>
      <c r="J284" s="69">
        <v>13</v>
      </c>
      <c r="K284" s="74">
        <f>IF(AND(NOT(I284=""),NOT(J284=""),NOT(H284="")),J284/I284,"")</f>
        <v>13</v>
      </c>
      <c r="L284" s="106">
        <v>43297</v>
      </c>
      <c r="M284" s="81" t="str">
        <f>IF(AND(NOT(OR(G284="",G284="Ø")),H284=""),"In Progress",IF(AND(NOT(OR(H284="Ø",H284="")),NOT(OR(G284="Ø",G284=""))),"Completed",IF(AND(NOT(A284=""),NOT(OR(D284="",D284="???")),G284=""),"Waiting",IF(D284="???","Waiting",""))))</f>
        <v>Completed</v>
      </c>
      <c r="N284" s="107"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07" t="s">
        <v>0</v>
      </c>
      <c r="P284" s="4" t="s">
        <v>4493</v>
      </c>
      <c r="Q284" s="111" t="s">
        <v>25</v>
      </c>
      <c r="R284" s="107" t="s">
        <v>4494</v>
      </c>
    </row>
    <row r="285" spans="1:18">
      <c r="A285" s="107"/>
      <c r="B285" s="107"/>
      <c r="C285" s="107"/>
      <c r="D285" s="81" t="s">
        <v>4061</v>
      </c>
      <c r="E285" s="81" t="s">
        <v>1731</v>
      </c>
      <c r="F285" s="7" t="str">
        <f>IF(AND(D285="Amina",OR(E285="Manual",E285="Assisted Manual")),A284&amp;"_AZ",IF(AND(D285="Amina",OR(E285="De-Novo Merge",E285="Assisted Merge")),A284&amp;"_SA_AZ",IF(AND(D285="Mashtura",OR(E285="Manual",E285="Assisted Manual")),A284&amp;"_MH",IF(AND(D285="Mashtura",OR(E285="De-Novo Merge",E285="Assisted Merge")),A284&amp;"_SA_MH",IF(AND(D285="Perry",OR(E285="Manual",E285="Assisted Manual")),A284&amp;"_PB",IF(AND(D285="Perry",OR(E285="De-Novo Merge",E285="Assisted Merge")),A284&amp;"_SA_PB",IF(AND(D285="Gina",OR(E285="Manual",E285="Assisted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Merge")),A284&amp;"_SA_MW",IF(AND(D285="Julia",OR(E285="Manual",E285="Assisted Manual")),A284&amp;"_JS",IF(AND(D285="Julia",OR(E285="De-Novo Merge",E285="Assisted Merge")),A284&amp;"_SA_JS",""))))))))))))))))))</f>
        <v>2018-04-13_R-059_JS</v>
      </c>
      <c r="G285" s="85">
        <v>43294</v>
      </c>
      <c r="H285" s="85">
        <v>43297</v>
      </c>
      <c r="I285" s="69">
        <v>3</v>
      </c>
      <c r="J285" s="69">
        <v>13</v>
      </c>
      <c r="K285" s="74">
        <f>IF(AND(NOT(I285=""),NOT(J285=""),NOT(H285="")),J285/I285,"")</f>
        <v>4.333333333333333</v>
      </c>
      <c r="L285" s="107"/>
      <c r="M285" s="81" t="str">
        <f>IF(AND(NOT(OR(G285="",G285="Ø")),H285=""),"In Progress",IF(AND(NOT(OR(H285="Ø",H285="")),NOT(OR(G285="Ø",G285=""))),"Completed",IF(AND(NOT(A284=""),NOT(OR(D285="",D285="???")),G285=""),"Waiting",IF(D285="???","Waiting",""))))</f>
        <v>Completed</v>
      </c>
      <c r="N285" s="107"/>
      <c r="O285" s="107"/>
      <c r="P285" s="4"/>
      <c r="Q285" s="111"/>
      <c r="R285" s="107"/>
    </row>
    <row r="286" spans="1:18">
      <c r="A286" s="112" t="s">
        <v>4495</v>
      </c>
      <c r="B286" s="109" t="s">
        <v>4496</v>
      </c>
      <c r="C286" s="107"/>
      <c r="D286" s="81" t="s">
        <v>4061</v>
      </c>
      <c r="E286" s="81" t="s">
        <v>24</v>
      </c>
      <c r="F286" s="7" t="str">
        <f>IF(AND(D286="Amina",OR(E286="Manual",E286="Assisted Manual")),A286&amp;"_AZ",IF(AND(D286="Amina",OR(E286="De-Novo Merge",E286="Assisted Merge")),A286&amp;"_SA_AZ",IF(AND(D286="Mashtura",OR(E286="Manual",E286="Assisted Manual")),A286&amp;"_MH",IF(AND(D286="Mashtura",OR(E286="De-Novo Merge",E286="Assisted Merge")),A286&amp;"_SA_MH",IF(AND(D286="Perry",OR(E286="Manual",E286="Assisted Manual")),A286&amp;"_PB",IF(AND(D286="Perry",OR(E286="De-Novo Merge",E286="Assisted Merge")),A286&amp;"_SA_PB",IF(AND(D286="Gina",OR(E286="Manual",E286="Assisted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Merge")),A286&amp;"_SA_MW",IF(AND(D286="Julia",OR(E286="Manual",E286="Assisted Manual")),A286&amp;"_JS",IF(AND(D286="Julia",OR(E286="De-Novo Merge",E286="Assisted Merge")),A286&amp;"_SA_JS",""))))))))))))))))))</f>
        <v>2018-04-13_G-086_JS</v>
      </c>
      <c r="G286" s="85">
        <v>43284</v>
      </c>
      <c r="H286" s="85">
        <v>43286</v>
      </c>
      <c r="I286" s="69"/>
      <c r="J286" s="69"/>
      <c r="K286" s="74" t="str">
        <f>IF(AND(NOT(I286=""),NOT(J286=""),NOT(H286="")),J286/I286,"")</f>
        <v/>
      </c>
      <c r="L286" s="106">
        <v>43294</v>
      </c>
      <c r="M286" s="81" t="str">
        <f>IF(AND(NOT(OR(G286="",G286="Ø")),H286=""),"In Progress",IF(AND(NOT(OR(H286="Ø",H286="")),NOT(OR(G286="Ø",G286=""))),"Completed",IF(AND(NOT(A286=""),NOT(OR(D286="",D286="???")),G286=""),"Waiting",IF(D286="???","Waiting",""))))</f>
        <v>Completed</v>
      </c>
      <c r="N286" s="107"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07" t="s">
        <v>1</v>
      </c>
      <c r="P286" s="4"/>
      <c r="Q286" s="111" t="s">
        <v>25</v>
      </c>
      <c r="R286" s="107" t="s">
        <v>4497</v>
      </c>
    </row>
    <row r="287" spans="1:18">
      <c r="A287" s="107"/>
      <c r="B287" s="107"/>
      <c r="C287" s="107"/>
      <c r="D287" s="81" t="s">
        <v>23</v>
      </c>
      <c r="E287" s="81" t="s">
        <v>1731</v>
      </c>
      <c r="F287" s="7" t="str">
        <f>IF(AND(D287="Amina",OR(E287="Manual",E287="Assisted Manual")),A286&amp;"_AZ",IF(AND(D287="Amina",OR(E287="De-Novo Merge",E287="Assisted Merge")),A286&amp;"_SA_AZ",IF(AND(D287="Mashtura",OR(E287="Manual",E287="Assisted Manual")),A286&amp;"_MH",IF(AND(D287="Mashtura",OR(E287="De-Novo Merge",E287="Assisted Merge")),A286&amp;"_SA_MH",IF(AND(D287="Perry",OR(E287="Manual",E287="Assisted Manual")),A286&amp;"_PB",IF(AND(D287="Perry",OR(E287="De-Novo Merge",E287="Assisted Merge")),A286&amp;"_SA_PB",IF(AND(D287="Gina",OR(E287="Manual",E287="Assisted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Merge")),A286&amp;"_SA_MW",IF(AND(D287="Julia",OR(E287="Manual",E287="Assisted Manual")),A286&amp;"_JS",IF(AND(D287="Julia",OR(E287="De-Novo Merge",E287="Assisted Merge")),A286&amp;"_SA_JS",""))))))))))))))))))</f>
        <v>2018-04-13_G-086_CA</v>
      </c>
      <c r="G287" s="85">
        <v>43287</v>
      </c>
      <c r="H287" s="85">
        <v>43290</v>
      </c>
      <c r="I287" s="102">
        <v>5</v>
      </c>
      <c r="J287" s="69">
        <v>129</v>
      </c>
      <c r="K287" s="74">
        <f>IF(AND(NOT(I287=""),NOT(J287=""),NOT(H287="")),J287/I287,"")</f>
        <v>25.8</v>
      </c>
      <c r="L287" s="107"/>
      <c r="M287" s="81" t="str">
        <f>IF(AND(NOT(OR(G287="",G287="Ø")),H287=""),"In Progress",IF(AND(NOT(OR(H287="Ø",H287="")),NOT(OR(G287="Ø",G287=""))),"Completed",IF(AND(NOT(A286=""),NOT(OR(D287="",D287="???")),G287=""),"Waiting",IF(D287="???","Waiting",""))))</f>
        <v>Completed</v>
      </c>
      <c r="N287" s="107"/>
      <c r="O287" s="107"/>
      <c r="P287" s="4"/>
      <c r="Q287" s="111"/>
      <c r="R287" s="107"/>
    </row>
    <row r="288" spans="1:18">
      <c r="A288" s="112" t="s">
        <v>4498</v>
      </c>
      <c r="B288" s="109" t="s">
        <v>4499</v>
      </c>
      <c r="C288" s="107"/>
      <c r="D288" s="81" t="s">
        <v>2404</v>
      </c>
      <c r="E288" s="81" t="s">
        <v>24</v>
      </c>
      <c r="F288" s="7" t="str">
        <f>IF(AND(D288="Amina",OR(E288="Manual",E288="Assisted Manual")),A288&amp;"_AZ",IF(AND(D288="Amina",OR(E288="De-Novo Merge",E288="Assisted Merge")),A288&amp;"_SA_AZ",IF(AND(D288="Mashtura",OR(E288="Manual",E288="Assisted Manual")),A288&amp;"_MH",IF(AND(D288="Mashtura",OR(E288="De-Novo Merge",E288="Assisted Merge")),A288&amp;"_SA_MH",IF(AND(D288="Perry",OR(E288="Manual",E288="Assisted Manual")),A288&amp;"_PB",IF(AND(D288="Perry",OR(E288="De-Novo Merge",E288="Assisted Merge")),A288&amp;"_SA_PB",IF(AND(D288="Gina",OR(E288="Manual",E288="Assisted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Merge")),A288&amp;"_SA_MW",IF(AND(D288="Julia",OR(E288="Manual",E288="Assisted Manual")),A288&amp;"_JS",IF(AND(D288="Julia",OR(E288="De-Novo Merge",E288="Assisted Merge")),A288&amp;"_SA_JS",""))))))))))))))))))</f>
        <v>2018-04-13_G-087_MH</v>
      </c>
      <c r="G288" s="85">
        <v>43286</v>
      </c>
      <c r="H288" s="85">
        <v>43291</v>
      </c>
      <c r="I288" s="69">
        <v>9</v>
      </c>
      <c r="J288" s="69">
        <v>75</v>
      </c>
      <c r="K288" s="74">
        <f>IF(AND(NOT(I288=""),NOT(J288=""),NOT(H288="")),J288/I288,"")</f>
        <v>8.3333333333333339</v>
      </c>
      <c r="L288" s="106">
        <v>43298</v>
      </c>
      <c r="M288" s="81" t="str">
        <f>IF(AND(NOT(OR(G288="",G288="Ø")),H288=""),"In Progress",IF(AND(NOT(OR(H288="Ø",H288="")),NOT(OR(G288="Ø",G288=""))),"Completed",IF(AND(NOT(A288=""),NOT(OR(D288="",D288="???")),G288=""),"Waiting",IF(D288="???","Waiting",""))))</f>
        <v>Completed</v>
      </c>
      <c r="N288" s="107"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07" t="s">
        <v>0</v>
      </c>
      <c r="P288" s="4" t="s">
        <v>4500</v>
      </c>
      <c r="Q288" s="111" t="s">
        <v>25</v>
      </c>
      <c r="R288" s="107" t="s">
        <v>4501</v>
      </c>
    </row>
    <row r="289" spans="1:18">
      <c r="A289" s="107"/>
      <c r="B289" s="107"/>
      <c r="C289" s="107"/>
      <c r="D289" s="81" t="s">
        <v>32</v>
      </c>
      <c r="E289" s="81" t="s">
        <v>1731</v>
      </c>
      <c r="F289" s="7" t="str">
        <f>IF(AND(D289="Amina",OR(E289="Manual",E289="Assisted Manual")),A288&amp;"_AZ",IF(AND(D289="Amina",OR(E289="De-Novo Merge",E289="Assisted Merge")),A288&amp;"_SA_AZ",IF(AND(D289="Mashtura",OR(E289="Manual",E289="Assisted Manual")),A288&amp;"_MH",IF(AND(D289="Mashtura",OR(E289="De-Novo Merge",E289="Assisted Merge")),A288&amp;"_SA_MH",IF(AND(D289="Perry",OR(E289="Manual",E289="Assisted Manual")),A288&amp;"_PB",IF(AND(D289="Perry",OR(E289="De-Novo Merge",E289="Assisted Merge")),A288&amp;"_SA_PB",IF(AND(D289="Gina",OR(E289="Manual",E289="Assisted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Merge")),A288&amp;"_SA_MW",IF(AND(D289="Julia",OR(E289="Manual",E289="Assisted Manual")),A288&amp;"_JS",IF(AND(D289="Julia",OR(E289="De-Novo Merge",E289="Assisted Merge")),A288&amp;"_SA_JS",""))))))))))))))))))</f>
        <v>2018-04-13_G-087_AZ</v>
      </c>
      <c r="G289" s="85">
        <v>43293</v>
      </c>
      <c r="H289" s="85">
        <v>43294</v>
      </c>
      <c r="I289" s="69"/>
      <c r="J289" s="69"/>
      <c r="K289" s="74" t="str">
        <f>IF(AND(NOT(I289=""),NOT(J289=""),NOT(H289="")),J289/I289,"")</f>
        <v/>
      </c>
      <c r="L289" s="107"/>
      <c r="M289" s="81" t="s">
        <v>0</v>
      </c>
      <c r="N289" s="107"/>
      <c r="O289" s="107"/>
      <c r="P289" s="4"/>
      <c r="Q289" s="111"/>
      <c r="R289" s="107"/>
    </row>
    <row r="290" spans="1:18">
      <c r="A290" s="112" t="s">
        <v>4502</v>
      </c>
      <c r="B290" s="109" t="s">
        <v>4503</v>
      </c>
      <c r="C290" s="107"/>
      <c r="D290" s="81" t="s">
        <v>4061</v>
      </c>
      <c r="E290" s="81" t="s">
        <v>24</v>
      </c>
      <c r="F290" s="7" t="str">
        <f>IF(AND(D290="Amina",OR(E290="Manual",E290="Assisted Manual")),A290&amp;"_AZ",IF(AND(D290="Amina",OR(E290="De-Novo Merge",E290="Assisted Merge")),A290&amp;"_SA_AZ",IF(AND(D290="Mashtura",OR(E290="Manual",E290="Assisted Manual")),A290&amp;"_MH",IF(AND(D290="Mashtura",OR(E290="De-Novo Merge",E290="Assisted Merge")),A290&amp;"_SA_MH",IF(AND(D290="Perry",OR(E290="Manual",E290="Assisted Manual")),A290&amp;"_PB",IF(AND(D290="Perry",OR(E290="De-Novo Merge",E290="Assisted Merge")),A290&amp;"_SA_PB",IF(AND(D290="Gina",OR(E290="Manual",E290="Assisted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Merge")),A290&amp;"_SA_MW",IF(AND(D290="Julia",OR(E290="Manual",E290="Assisted Manual")),A290&amp;"_JS",IF(AND(D290="Julia",OR(E290="De-Novo Merge",E290="Assisted Merge")),A290&amp;"_SA_JS",""))))))))))))))))))</f>
        <v>2018-04-13_G-088_JS</v>
      </c>
      <c r="G290" s="85">
        <v>43286</v>
      </c>
      <c r="H290" s="85">
        <v>43287</v>
      </c>
      <c r="I290" s="69">
        <v>3.5</v>
      </c>
      <c r="J290" s="69">
        <v>52</v>
      </c>
      <c r="K290" s="74">
        <f>IF(AND(NOT(I290=""),NOT(J290=""),NOT(H290="")),J290/I290,"")</f>
        <v>14.857142857142858</v>
      </c>
      <c r="L290" s="106">
        <v>43290</v>
      </c>
      <c r="M290" s="81" t="str">
        <f>IF(AND(NOT(OR(G290="",G290="Ø")),H290=""),"In Progress",IF(AND(NOT(OR(H290="Ø",H290="")),NOT(OR(G290="Ø",G290=""))),"Completed",IF(AND(NOT(A290=""),NOT(OR(D290="",D290="???")),G290=""),"Waiting",IF(D290="???","Waiting",""))))</f>
        <v>Completed</v>
      </c>
      <c r="N290" s="107"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07" t="s">
        <v>1</v>
      </c>
      <c r="P290" s="4" t="s">
        <v>4504</v>
      </c>
      <c r="Q290" s="111" t="s">
        <v>25</v>
      </c>
      <c r="R290" s="107" t="s">
        <v>4505</v>
      </c>
    </row>
    <row r="291" spans="1:18">
      <c r="A291" s="107"/>
      <c r="B291" s="107"/>
      <c r="C291" s="107"/>
      <c r="D291" s="81" t="s">
        <v>161</v>
      </c>
      <c r="E291" s="81" t="s">
        <v>1731</v>
      </c>
      <c r="F291" s="7" t="str">
        <f>IF(AND(D291="Amina",OR(E291="Manual",E291="Assisted Manual")),A290&amp;"_AZ",IF(AND(D291="Amina",OR(E291="De-Novo Merge",E291="Assisted Merge")),A290&amp;"_SA_AZ",IF(AND(D291="Mashtura",OR(E291="Manual",E291="Assisted Manual")),A290&amp;"_MH",IF(AND(D291="Mashtura",OR(E291="De-Novo Merge",E291="Assisted Merge")),A290&amp;"_SA_MH",IF(AND(D291="Perry",OR(E291="Manual",E291="Assisted Manual")),A290&amp;"_PB",IF(AND(D291="Perry",OR(E291="De-Novo Merge",E291="Assisted Merge")),A290&amp;"_SA_PB",IF(AND(D291="Gina",OR(E291="Manual",E291="Assisted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Merge")),A290&amp;"_SA_MW",IF(AND(D291="Julia",OR(E291="Manual",E291="Assisted Manual")),A290&amp;"_JS",IF(AND(D291="Julia",OR(E291="De-Novo Merge",E291="Assisted Merge")),A290&amp;"_SA_JS",""))))))))))))))))))</f>
        <v>2018-04-13_G-088_BD</v>
      </c>
      <c r="G291" s="85">
        <v>43290</v>
      </c>
      <c r="H291" s="85">
        <v>43290</v>
      </c>
      <c r="I291" s="69">
        <v>1.25</v>
      </c>
      <c r="J291" s="69">
        <v>49</v>
      </c>
      <c r="K291" s="74">
        <f>IF(AND(NOT(I291=""),NOT(J291=""),NOT(H291="")),J291/I291,"")</f>
        <v>39.200000000000003</v>
      </c>
      <c r="L291" s="107"/>
      <c r="M291" s="81" t="str">
        <f>IF(AND(NOT(OR(G291="",G291="Ø")),H291=""),"In Progress",IF(AND(NOT(OR(H291="Ø",H291="")),NOT(OR(G291="Ø",G291=""))),"Completed",IF(AND(NOT(A290=""),NOT(OR(D291="",D291="???")),G291=""),"Waiting",IF(D291="???","Waiting",""))))</f>
        <v>Completed</v>
      </c>
      <c r="N291" s="107"/>
      <c r="O291" s="107"/>
      <c r="P291" s="4"/>
      <c r="Q291" s="111"/>
      <c r="R291" s="107"/>
    </row>
    <row r="292" spans="1:18">
      <c r="A292" s="112" t="s">
        <v>4506</v>
      </c>
      <c r="B292" s="109" t="s">
        <v>4507</v>
      </c>
      <c r="C292" s="107"/>
      <c r="D292" s="81" t="s">
        <v>32</v>
      </c>
      <c r="E292" s="81" t="s">
        <v>24</v>
      </c>
      <c r="F292" s="7" t="str">
        <f>IF(AND(D292="Amina",OR(E292="Manual",E292="Assisted Manual")),A292&amp;"_AZ",IF(AND(D292="Amina",OR(E292="De-Novo Merge",E292="Assisted Merge")),A292&amp;"_SA_AZ",IF(AND(D292="Mashtura",OR(E292="Manual",E292="Assisted Manual")),A292&amp;"_MH",IF(AND(D292="Mashtura",OR(E292="De-Novo Merge",E292="Assisted Merge")),A292&amp;"_SA_MH",IF(AND(D292="Perry",OR(E292="Manual",E292="Assisted Manual")),A292&amp;"_PB",IF(AND(D292="Perry",OR(E292="De-Novo Merge",E292="Assisted Merge")),A292&amp;"_SA_PB",IF(AND(D292="Gina",OR(E292="Manual",E292="Assisted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Merge")),A292&amp;"_SA_MW",IF(AND(D292="Julia",OR(E292="Manual",E292="Assisted Manual")),A292&amp;"_JS",IF(AND(D292="Julia",OR(E292="De-Novo Merge",E292="Assisted Merge")),A292&amp;"_SA_JS",""))))))))))))))))))</f>
        <v>2018-04-13_R-060_AZ</v>
      </c>
      <c r="G292" s="85">
        <v>43290</v>
      </c>
      <c r="H292" s="85">
        <v>43291</v>
      </c>
      <c r="I292" s="69"/>
      <c r="J292" s="69"/>
      <c r="K292" s="74" t="str">
        <f>IF(AND(NOT(I292=""),NOT(J292=""),NOT(H292="")),J292/I292,"")</f>
        <v/>
      </c>
      <c r="L292" s="106">
        <v>43294</v>
      </c>
      <c r="M292" s="81" t="str">
        <f>IF(AND(NOT(OR(G292="",G292="Ø")),H292=""),"In Progress",IF(AND(NOT(OR(H292="Ø",H292="")),NOT(OR(G292="Ø",G292=""))),"Completed",IF(AND(NOT(A292=""),NOT(OR(D292="",D292="???")),G292=""),"Waiting",IF(D292="???","Waiting",""))))</f>
        <v>Completed</v>
      </c>
      <c r="N292" s="107"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07" t="s">
        <v>0</v>
      </c>
      <c r="P292" s="4"/>
      <c r="Q292" s="111" t="s">
        <v>25</v>
      </c>
      <c r="R292" s="107" t="s">
        <v>4508</v>
      </c>
    </row>
    <row r="293" spans="1:18">
      <c r="A293" s="107"/>
      <c r="B293" s="107"/>
      <c r="C293" s="107"/>
      <c r="D293" s="81" t="s">
        <v>23</v>
      </c>
      <c r="E293" s="81" t="s">
        <v>1731</v>
      </c>
      <c r="F293" s="7" t="str">
        <f>IF(AND(D293="Amina",OR(E293="Manual",E293="Assisted Manual")),A292&amp;"_AZ",IF(AND(D293="Amina",OR(E293="De-Novo Merge",E293="Assisted Merge")),A292&amp;"_SA_AZ",IF(AND(D293="Mashtura",OR(E293="Manual",E293="Assisted Manual")),A292&amp;"_MH",IF(AND(D293="Mashtura",OR(E293="De-Novo Merge",E293="Assisted Merge")),A292&amp;"_SA_MH",IF(AND(D293="Perry",OR(E293="Manual",E293="Assisted Manual")),A292&amp;"_PB",IF(AND(D293="Perry",OR(E293="De-Novo Merge",E293="Assisted Merge")),A292&amp;"_SA_PB",IF(AND(D293="Gina",OR(E293="Manual",E293="Assisted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Merge")),A292&amp;"_SA_MW",IF(AND(D293="Julia",OR(E293="Manual",E293="Assisted Manual")),A292&amp;"_JS",IF(AND(D293="Julia",OR(E293="De-Novo Merge",E293="Assisted Merge")),A292&amp;"_SA_JS",""))))))))))))))))))</f>
        <v>2018-04-13_R-060_CA</v>
      </c>
      <c r="G293" s="85">
        <v>43291</v>
      </c>
      <c r="H293" s="85">
        <v>43292</v>
      </c>
      <c r="I293" s="69">
        <v>3.25</v>
      </c>
      <c r="J293" s="69">
        <v>29</v>
      </c>
      <c r="K293" s="74">
        <f>IF(AND(NOT(I293=""),NOT(J293=""),NOT(H293="")),J293/I293,"")</f>
        <v>8.9230769230769234</v>
      </c>
      <c r="L293" s="107"/>
      <c r="M293" s="81" t="str">
        <f>IF(AND(NOT(OR(G293="",G293="Ø")),H293=""),"In Progress",IF(AND(NOT(OR(H293="Ø",H293="")),NOT(OR(G293="Ø",G293=""))),"Completed",IF(AND(NOT(A292=""),NOT(OR(D293="",D293="???")),G293=""),"Waiting",IF(D293="???","Waiting",""))))</f>
        <v>Completed</v>
      </c>
      <c r="N293" s="107"/>
      <c r="O293" s="107"/>
      <c r="P293" s="4"/>
      <c r="Q293" s="111"/>
      <c r="R293" s="107"/>
    </row>
    <row r="294" spans="1:18">
      <c r="A294" s="112" t="s">
        <v>4509</v>
      </c>
      <c r="B294" s="109" t="s">
        <v>4510</v>
      </c>
      <c r="C294" s="107"/>
      <c r="D294" s="81" t="s">
        <v>32</v>
      </c>
      <c r="E294" s="81" t="s">
        <v>24</v>
      </c>
      <c r="F294" s="7" t="str">
        <f>IF(AND(D294="Amina",OR(E294="Manual",E294="Assisted Manual")),A294&amp;"_AZ",IF(AND(D294="Amina",OR(E294="De-Novo Merge",E294="Assisted Merge")),A294&amp;"_SA_AZ",IF(AND(D294="Mashtura",OR(E294="Manual",E294="Assisted Manual")),A294&amp;"_MH",IF(AND(D294="Mashtura",OR(E294="De-Novo Merge",E294="Assisted Merge")),A294&amp;"_SA_MH",IF(AND(D294="Perry",OR(E294="Manual",E294="Assisted Manual")),A294&amp;"_PB",IF(AND(D294="Perry",OR(E294="De-Novo Merge",E294="Assisted Merge")),A294&amp;"_SA_PB",IF(AND(D294="Gina",OR(E294="Manual",E294="Assisted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Merge")),A294&amp;"_SA_MW",IF(AND(D294="Julia",OR(E294="Manual",E294="Assisted Manual")),A294&amp;"_JS",IF(AND(D294="Julia",OR(E294="De-Novo Merge",E294="Assisted Merge")),A294&amp;"_SA_JS",""))))))))))))))))))</f>
        <v>2018-04-13_R-061_AZ</v>
      </c>
      <c r="G294" s="85">
        <v>43291</v>
      </c>
      <c r="H294" s="85" t="s">
        <v>51</v>
      </c>
      <c r="I294" s="69"/>
      <c r="J294" s="69"/>
      <c r="K294" s="74" t="str">
        <f>IF(AND(NOT(I294=""),NOT(J294=""),NOT(H294="")),J294/I294,"")</f>
        <v/>
      </c>
      <c r="L294" s="106" t="str">
        <f>IF(AND(NOT(OR(H294="",H294="Ø")),NOT(OR(H295="",H295="Ø"))),"Needs to be Split","")</f>
        <v/>
      </c>
      <c r="M294" s="81" t="s">
        <v>2</v>
      </c>
      <c r="N294" s="107" t="s">
        <v>2</v>
      </c>
      <c r="O294" s="107" t="s">
        <v>190</v>
      </c>
      <c r="P294" s="4" t="s">
        <v>1716</v>
      </c>
      <c r="Q294" s="111" t="str">
        <f>IF(OR(N294="Untraceable",N294="Incomplete"),"No",IF(N294="Completed","In Progress",""))</f>
        <v>No</v>
      </c>
      <c r="R294" s="107"/>
    </row>
    <row r="295" spans="1:18">
      <c r="A295" s="107"/>
      <c r="B295" s="107"/>
      <c r="C295" s="107"/>
      <c r="D295" s="81" t="str">
        <f>IF(AND(NOT(A294=""),NOT(B294=""),NOT(M294="Untraceable")),"???","")</f>
        <v>???</v>
      </c>
      <c r="E295" s="81"/>
      <c r="F295" s="7" t="str">
        <f>IF(AND(D295="Amina",OR(E295="Manual",E295="Assisted Manual")),A294&amp;"_AZ",IF(AND(D295="Amina",OR(E295="De-Novo Merge",E295="Assisted Merge")),A294&amp;"_SA_AZ",IF(AND(D295="Mashtura",OR(E295="Manual",E295="Assisted Manual")),A294&amp;"_MH",IF(AND(D295="Mashtura",OR(E295="De-Novo Merge",E295="Assisted Merge")),A294&amp;"_SA_MH",IF(AND(D295="Perry",OR(E295="Manual",E295="Assisted Manual")),A294&amp;"_PB",IF(AND(D295="Perry",OR(E295="De-Novo Merge",E295="Assisted Merge")),A294&amp;"_SA_PB",IF(AND(D295="Gina",OR(E295="Manual",E295="Assisted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Merge")),A294&amp;"_SA_MW",IF(AND(D295="Julia",OR(E295="Manual",E295="Assisted Manual")),A294&amp;"_JS",IF(AND(D295="Julia",OR(E295="De-Novo Merge",E295="Assisted Merge")),A294&amp;"_SA_JS",""))))))))))))))))))</f>
        <v/>
      </c>
      <c r="G295" s="85"/>
      <c r="H295" s="85"/>
      <c r="I295" s="69"/>
      <c r="J295" s="69"/>
      <c r="K295" s="74" t="str">
        <f>IF(AND(NOT(I295=""),NOT(J295=""),NOT(H295="")),J295/I295,"")</f>
        <v/>
      </c>
      <c r="L295" s="107"/>
      <c r="M295" s="81"/>
      <c r="N295" s="107"/>
      <c r="O295" s="107"/>
      <c r="P295" s="4"/>
      <c r="Q295" s="111"/>
      <c r="R295" s="107"/>
    </row>
    <row r="296" spans="1:18">
      <c r="A296" s="112" t="s">
        <v>4511</v>
      </c>
      <c r="B296" s="109" t="s">
        <v>4512</v>
      </c>
      <c r="C296" s="107"/>
      <c r="D296" s="81" t="s">
        <v>27</v>
      </c>
      <c r="E296" s="81" t="s">
        <v>24</v>
      </c>
      <c r="F296" s="7" t="str">
        <f>IF(AND(D296="Amina",OR(E296="Manual",E296="Assisted Manual")),A296&amp;"_AZ",IF(AND(D296="Amina",OR(E296="De-Novo Merge",E296="Assisted Merge")),A296&amp;"_SA_AZ",IF(AND(D296="Mashtura",OR(E296="Manual",E296="Assisted Manual")),A296&amp;"_MH",IF(AND(D296="Mashtura",OR(E296="De-Novo Merge",E296="Assisted Merge")),A296&amp;"_SA_MH",IF(AND(D296="Perry",OR(E296="Manual",E296="Assisted Manual")),A296&amp;"_PB",IF(AND(D296="Perry",OR(E296="De-Novo Merge",E296="Assisted Merge")),A296&amp;"_SA_PB",IF(AND(D296="Gina",OR(E296="Manual",E296="Assisted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Merge")),A296&amp;"_SA_MW",IF(AND(D296="Julia",OR(E296="Manual",E296="Assisted Manual")),A296&amp;"_JS",IF(AND(D296="Julia",OR(E296="De-Novo Merge",E296="Assisted Merge")),A296&amp;"_SA_JS",""))))))))))))))))))</f>
        <v>2018-04-13_R-062_GB</v>
      </c>
      <c r="G296" s="85">
        <v>43290</v>
      </c>
      <c r="H296" s="85">
        <v>43291</v>
      </c>
      <c r="I296" s="69">
        <v>3.25</v>
      </c>
      <c r="J296" s="69">
        <v>9</v>
      </c>
      <c r="K296" s="74">
        <f>IF(AND(NOT(I296=""),NOT(J296=""),NOT(H296="")),J296/I296,"")</f>
        <v>2.7692307692307692</v>
      </c>
      <c r="L296" s="106">
        <v>43298</v>
      </c>
      <c r="M296" s="81" t="str">
        <f>IF(AND(NOT(OR(G296="",G296="Ø")),H296=""),"In Progress",IF(AND(NOT(OR(H296="Ø",H296="")),NOT(OR(G296="Ø",G296=""))),"Completed",IF(AND(NOT(A296=""),NOT(OR(D296="",D296="???")),G296=""),"Waiting",IF(D296="???","Waiting",""))))</f>
        <v>Completed</v>
      </c>
      <c r="N296" s="107" t="str">
        <f>IF(AND(NOT(OR(H296="Ø",H296="")),L296="Split"),"In Progress",IF(AND(NOT(OR(H296="Ø",H296="")),L296="Needs to be Split"),"Waiting",IF(AND(M296="Review",M297="Review"),"Review",IF(OR(AND(M296="Review",M297="Incomplete"),AND(M296="Incomplete",M297="Review")),"Review",IF(OR(AND(M296="Untraceable",M297="Review"),AND(M296="Review",M297="Untraceable")),"Review",IF(OR(AND(M296="Review",M297="Completed"),AND(M296="Completed",M297="Review")),"Review",IF(OR(AND(M296="Other",M297="Review"),AND(M296="Review",M297="Other")),"Review",IF(OR(AND(M296="Other",M297="Incomplete"),AND(M296="Incomplete",M297="Other")),"Review",IF(OR(AND(M296="Other",M297="Untraceable"),AND(M296="Untraceable",M297="Other")),"Review",IF(OR(AND(M296="Other",M297="Completed"),AND(M296="Completed",M297="Other")),"Review",IF(AND(M296="Waiting",M297="Waiting"),"Waiting",IF(OR(AND(M296="Review",M297="Waiting"),AND(M296="Waiting",M297="Review")),"Waiting",IF(OR(AND(M296="Other",M297="Waiting"),AND(M296="Waiting",M297="Other")),"Waiting",IF(OR(AND(M296="Incomplete",M297="Waiting"),AND(M296="Waiting",M297="Incomplete")),"Waiting",IF(OR(AND(M296="Completed",M297="Waiting"),AND(M296="Waiting",M297="Completed")),"Waiting",IF(OR(M296="In Progress",M297="In Progress"),"In Progress",IF(OR(AND(M296="Completed",M297="Untraceable"),AND(M296="Untraceable",M297="Completed")),"Review",IF(OR(AND(M296="Completed",M297="Incomplete"),AND(M296="Incomplete",M297="Completed")),"Review",IF(OR(AND(M296="Incomplete",M297="Untraceable"),AND(M296="Untraceable",M297="Incomplete")),"Untraceable",IF(AND(NOT(OR(H296="Ø",H296="")),NOT(OR(H297="Ø",H297="")),L296=""),"In Progress",IF(AND(M296="Untraceable",M297="Untraceable"),"Untraceable",IF(AND(NOT(OR(H296="Ø",H296="")),NOT(OR(H297="Ø",H297="")),NOT(OR(L296="Ø",L296="",L296="Split",L296="Needs to be Split"))),"Completed",IF(AND(M296="Incomplete",M297="Incomplete"),"Incomplete",IF(AND(M296="Other",M297="Other"),"Review",IF(AND(M296="Untraceable",M297=""),"Untraceable","")))))))))))))))))))))))))</f>
        <v>Completed</v>
      </c>
      <c r="O296" s="107" t="s">
        <v>0</v>
      </c>
      <c r="P296" s="4" t="s">
        <v>4513</v>
      </c>
      <c r="Q296" s="111" t="s">
        <v>25</v>
      </c>
      <c r="R296" s="107" t="s">
        <v>4514</v>
      </c>
    </row>
    <row r="297" spans="1:18">
      <c r="A297" s="107"/>
      <c r="B297" s="107"/>
      <c r="C297" s="107"/>
      <c r="D297" s="81" t="s">
        <v>23</v>
      </c>
      <c r="E297" s="81" t="s">
        <v>1731</v>
      </c>
      <c r="F297" s="7" t="str">
        <f>IF(AND(D297="Amina",OR(E297="Manual",E297="Assisted Manual")),A296&amp;"_AZ",IF(AND(D297="Amina",OR(E297="De-Novo Merge",E297="Assisted Merge")),A296&amp;"_SA_AZ",IF(AND(D297="Mashtura",OR(E297="Manual",E297="Assisted Manual")),A296&amp;"_MH",IF(AND(D297="Mashtura",OR(E297="De-Novo Merge",E297="Assisted Merge")),A296&amp;"_SA_MH",IF(AND(D297="Perry",OR(E297="Manual",E297="Assisted Manual")),A296&amp;"_PB",IF(AND(D297="Perry",OR(E297="De-Novo Merge",E297="Assisted Merge")),A296&amp;"_SA_PB",IF(AND(D297="Gina",OR(E297="Manual",E297="Assisted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Merge")),A296&amp;"_SA_MW",IF(AND(D297="Julia",OR(E297="Manual",E297="Assisted Manual")),A296&amp;"_JS",IF(AND(D297="Julia",OR(E297="De-Novo Merge",E297="Assisted Merge")),A296&amp;"_SA_JS",""))))))))))))))))))</f>
        <v>2018-04-13_R-062_CA</v>
      </c>
      <c r="G297" s="85">
        <v>43292</v>
      </c>
      <c r="H297" s="85">
        <v>43293</v>
      </c>
      <c r="I297" s="69">
        <v>3</v>
      </c>
      <c r="J297" s="69">
        <v>9</v>
      </c>
      <c r="K297" s="74">
        <f>IF(AND(NOT(I297=""),NOT(J297=""),NOT(H297="")),J297/I297,"")</f>
        <v>3</v>
      </c>
      <c r="L297" s="107"/>
      <c r="M297" s="81" t="str">
        <f>IF(AND(NOT(OR(G297="",G297="Ø")),H297=""),"In Progress",IF(AND(NOT(OR(H297="Ø",H297="")),NOT(OR(G297="Ø",G297=""))),"Completed",IF(AND(NOT(A296=""),NOT(OR(D297="",D297="???")),G297=""),"Waiting",IF(D297="???","Waiting",""))))</f>
        <v>Completed</v>
      </c>
      <c r="N297" s="107"/>
      <c r="O297" s="107"/>
      <c r="P297" s="4"/>
      <c r="Q297" s="111"/>
      <c r="R297" s="107"/>
    </row>
    <row r="298" spans="1:18">
      <c r="A298" s="112" t="s">
        <v>4515</v>
      </c>
      <c r="B298" s="109" t="s">
        <v>4516</v>
      </c>
      <c r="C298" s="107"/>
      <c r="D298" s="81" t="s">
        <v>187</v>
      </c>
      <c r="E298" s="81" t="s">
        <v>24</v>
      </c>
      <c r="F298" s="7" t="str">
        <f>IF(AND(D298="Amina",OR(E298="Manual",E298="Assisted Manual")),A298&amp;"_AZ",IF(AND(D298="Amina",OR(E298="De-Novo Merge",E298="Assisted Merge")),A298&amp;"_SA_AZ",IF(AND(D298="Mashtura",OR(E298="Manual",E298="Assisted Manual")),A298&amp;"_MH",IF(AND(D298="Mashtura",OR(E298="De-Novo Merge",E298="Assisted Merge")),A298&amp;"_SA_MH",IF(AND(D298="Perry",OR(E298="Manual",E298="Assisted Manual")),A298&amp;"_PB",IF(AND(D298="Perry",OR(E298="De-Novo Merge",E298="Assisted Merge")),A298&amp;"_SA_PB",IF(AND(D298="Gina",OR(E298="Manual",E298="Assisted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Merge")),A298&amp;"_SA_MW",IF(AND(D298="Julia",OR(E298="Manual",E298="Assisted Manual")),A298&amp;"_JS",IF(AND(D298="Julia",OR(E298="De-Novo Merge",E298="Assisted Merge")),A298&amp;"_SA_JS",""))))))))))))))))))</f>
        <v>2018-04-13_R-063_MW</v>
      </c>
      <c r="G298" s="85">
        <v>43290</v>
      </c>
      <c r="H298" s="85">
        <v>43291</v>
      </c>
      <c r="I298" s="69">
        <v>1.5</v>
      </c>
      <c r="J298" s="69">
        <v>17</v>
      </c>
      <c r="K298" s="74">
        <f>IF(AND(NOT(I298=""),NOT(J298=""),NOT(H298="")),J298/I298,"")</f>
        <v>11.333333333333334</v>
      </c>
      <c r="L298" s="106">
        <v>43298</v>
      </c>
      <c r="M298" s="81" t="str">
        <f>IF(AND(NOT(OR(G298="",G298="Ø")),H298=""),"In Progress",IF(AND(NOT(OR(H298="Ø",H298="")),NOT(OR(G298="Ø",G298=""))),"Completed",IF(AND(NOT(A298=""),NOT(OR(D298="",D298="???")),G298=""),"Waiting",IF(D298="???","Waiting",""))))</f>
        <v>Completed</v>
      </c>
      <c r="N298" s="107"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07" t="s">
        <v>0</v>
      </c>
      <c r="P298" s="4" t="s">
        <v>4517</v>
      </c>
      <c r="Q298" s="111" t="s">
        <v>25</v>
      </c>
      <c r="R298" s="107" t="s">
        <v>4518</v>
      </c>
    </row>
    <row r="299" spans="1:18">
      <c r="A299" s="107"/>
      <c r="B299" s="107"/>
      <c r="C299" s="107"/>
      <c r="D299" s="81" t="s">
        <v>32</v>
      </c>
      <c r="E299" s="81" t="s">
        <v>1731</v>
      </c>
      <c r="F299" s="7" t="str">
        <f>IF(AND(D299="Amina",OR(E299="Manual",E299="Assisted Manual")),A298&amp;"_AZ",IF(AND(D299="Amina",OR(E299="De-Novo Merge",E299="Assisted Merge")),A298&amp;"_SA_AZ",IF(AND(D299="Mashtura",OR(E299="Manual",E299="Assisted Manual")),A298&amp;"_MH",IF(AND(D299="Mashtura",OR(E299="De-Novo Merge",E299="Assisted Merge")),A298&amp;"_SA_MH",IF(AND(D299="Perry",OR(E299="Manual",E299="Assisted Manual")),A298&amp;"_PB",IF(AND(D299="Perry",OR(E299="De-Novo Merge",E299="Assisted Merge")),A298&amp;"_SA_PB",IF(AND(D299="Gina",OR(E299="Manual",E299="Assisted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Merge")),A298&amp;"_SA_MW",IF(AND(D299="Julia",OR(E299="Manual",E299="Assisted Manual")),A298&amp;"_JS",IF(AND(D299="Julia",OR(E299="De-Novo Merge",E299="Assisted Merge")),A298&amp;"_SA_JS",""))))))))))))))))))</f>
        <v>2018-04-13_R-063_AZ</v>
      </c>
      <c r="G299" s="85">
        <v>43291</v>
      </c>
      <c r="H299" s="85">
        <v>43292</v>
      </c>
      <c r="I299" s="69"/>
      <c r="J299" s="69"/>
      <c r="K299" s="74" t="str">
        <f>IF(AND(NOT(I299=""),NOT(J299=""),NOT(H299="")),J299/I299,"")</f>
        <v/>
      </c>
      <c r="L299" s="107"/>
      <c r="M299" s="81" t="str">
        <f>IF(AND(NOT(OR(G299="",G299="Ø")),H299=""),"In Progress",IF(AND(NOT(OR(H299="Ø",H299="")),NOT(OR(G299="Ø",G299=""))),"Completed",IF(AND(NOT(A298=""),NOT(OR(D299="",D299="???")),G299=""),"Waiting",IF(D299="???","Waiting",""))))</f>
        <v>Completed</v>
      </c>
      <c r="N299" s="107"/>
      <c r="O299" s="107"/>
      <c r="P299" s="4"/>
      <c r="Q299" s="111"/>
      <c r="R299" s="107"/>
    </row>
    <row r="300" spans="1:18">
      <c r="A300" s="112" t="s">
        <v>4519</v>
      </c>
      <c r="B300" s="109" t="s">
        <v>4520</v>
      </c>
      <c r="C300" s="107"/>
      <c r="D300" s="81" t="s">
        <v>23</v>
      </c>
      <c r="E300" s="81" t="s">
        <v>24</v>
      </c>
      <c r="F300" s="7" t="str">
        <f>IF(AND(D300="Amina",OR(E300="Manual",E300="Assisted Manual")),A300&amp;"_AZ",IF(AND(D300="Amina",OR(E300="De-Novo Merge",E300="Assisted Merge")),A300&amp;"_SA_AZ",IF(AND(D300="Mashtura",OR(E300="Manual",E300="Assisted Manual")),A300&amp;"_MH",IF(AND(D300="Mashtura",OR(E300="De-Novo Merge",E300="Assisted Merge")),A300&amp;"_SA_MH",IF(AND(D300="Perry",OR(E300="Manual",E300="Assisted Manual")),A300&amp;"_PB",IF(AND(D300="Perry",OR(E300="De-Novo Merge",E300="Assisted Merge")),A300&amp;"_SA_PB",IF(AND(D300="Gina",OR(E300="Manual",E300="Assisted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Merge")),A300&amp;"_SA_MW",IF(AND(D300="Julia",OR(E300="Manual",E300="Assisted Manual")),A300&amp;"_JS",IF(AND(D300="Julia",OR(E300="De-Novo Merge",E300="Assisted Merge")),A300&amp;"_SA_JS",""))))))))))))))))))</f>
        <v>2018-04-13_R-064_CA</v>
      </c>
      <c r="G300" s="85">
        <v>43290</v>
      </c>
      <c r="H300" s="85">
        <v>43290</v>
      </c>
      <c r="I300" s="69">
        <v>1</v>
      </c>
      <c r="J300" s="69">
        <v>16</v>
      </c>
      <c r="K300" s="74">
        <f>IF(AND(NOT(I300=""),NOT(J300=""),NOT(H300="")),J300/I300,"")</f>
        <v>16</v>
      </c>
      <c r="L300" s="106">
        <v>43298</v>
      </c>
      <c r="M300" s="81" t="str">
        <f>IF(AND(NOT(OR(G300="",G300="Ø")),H300=""),"In Progress",IF(AND(NOT(OR(H300="Ø",H300="")),NOT(OR(G300="Ø",G300=""))),"Completed",IF(AND(NOT(A300=""),NOT(OR(D300="",D300="???")),G300=""),"Waiting",IF(D300="???","Waiting",""))))</f>
        <v>Completed</v>
      </c>
      <c r="N300" s="107"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07" t="s">
        <v>0</v>
      </c>
      <c r="P300" s="4" t="s">
        <v>4521</v>
      </c>
      <c r="Q300" s="111" t="s">
        <v>25</v>
      </c>
      <c r="R300" s="107" t="s">
        <v>4522</v>
      </c>
    </row>
    <row r="301" spans="1:18">
      <c r="A301" s="107"/>
      <c r="B301" s="107"/>
      <c r="C301" s="107"/>
      <c r="D301" s="81" t="s">
        <v>2404</v>
      </c>
      <c r="E301" s="81" t="s">
        <v>1731</v>
      </c>
      <c r="F301" s="7" t="str">
        <f>IF(AND(D301="Amina",OR(E301="Manual",E301="Assisted Manual")),A300&amp;"_AZ",IF(AND(D301="Amina",OR(E301="De-Novo Merge",E301="Assisted Merge")),A300&amp;"_SA_AZ",IF(AND(D301="Mashtura",OR(E301="Manual",E301="Assisted Manual")),A300&amp;"_MH",IF(AND(D301="Mashtura",OR(E301="De-Novo Merge",E301="Assisted Merge")),A300&amp;"_SA_MH",IF(AND(D301="Perry",OR(E301="Manual",E301="Assisted Manual")),A300&amp;"_PB",IF(AND(D301="Perry",OR(E301="De-Novo Merge",E301="Assisted Merge")),A300&amp;"_SA_PB",IF(AND(D301="Gina",OR(E301="Manual",E301="Assisted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Merge")),A300&amp;"_SA_MW",IF(AND(D301="Julia",OR(E301="Manual",E301="Assisted Manual")),A300&amp;"_JS",IF(AND(D301="Julia",OR(E301="De-Novo Merge",E301="Assisted Merge")),A300&amp;"_SA_JS",""))))))))))))))))))</f>
        <v>2018-04-13_R-064_MH</v>
      </c>
      <c r="G301" s="85">
        <v>43298</v>
      </c>
      <c r="H301" s="85">
        <v>43298</v>
      </c>
      <c r="I301" s="69">
        <v>1</v>
      </c>
      <c r="J301" s="69">
        <v>16</v>
      </c>
      <c r="K301" s="74">
        <f>IF(AND(NOT(I301=""),NOT(J301=""),NOT(H301="")),J301/I301,"")</f>
        <v>16</v>
      </c>
      <c r="L301" s="107"/>
      <c r="M301" s="81" t="str">
        <f>IF(AND(NOT(OR(G301="",G301="Ø")),H301=""),"In Progress",IF(AND(NOT(OR(H301="Ø",H301="")),NOT(OR(G301="Ø",G301=""))),"Completed",IF(AND(NOT(A300=""),NOT(OR(D301="",D301="???")),G301=""),"Waiting",IF(D301="???","Waiting",""))))</f>
        <v>Completed</v>
      </c>
      <c r="N301" s="107"/>
      <c r="O301" s="107"/>
      <c r="P301" s="4"/>
      <c r="Q301" s="111"/>
      <c r="R301" s="107"/>
    </row>
    <row r="302" spans="1:18">
      <c r="A302" s="112" t="s">
        <v>4523</v>
      </c>
      <c r="B302" s="109" t="s">
        <v>4524</v>
      </c>
      <c r="C302" s="107"/>
      <c r="D302" s="81" t="s">
        <v>23</v>
      </c>
      <c r="E302" s="81" t="s">
        <v>24</v>
      </c>
      <c r="F302" s="7" t="str">
        <f>IF(AND(D302="Amina",OR(E302="Manual",E302="Assisted Manual")),A302&amp;"_AZ",IF(AND(D302="Amina",OR(E302="De-Novo Merge",E302="Assisted Merge")),A302&amp;"_SA_AZ",IF(AND(D302="Mashtura",OR(E302="Manual",E302="Assisted Manual")),A302&amp;"_MH",IF(AND(D302="Mashtura",OR(E302="De-Novo Merge",E302="Assisted Merge")),A302&amp;"_SA_MH",IF(AND(D302="Perry",OR(E302="Manual",E302="Assisted Manual")),A302&amp;"_PB",IF(AND(D302="Perry",OR(E302="De-Novo Merge",E302="Assisted Merge")),A302&amp;"_SA_PB",IF(AND(D302="Gina",OR(E302="Manual",E302="Assisted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Merge")),A302&amp;"_SA_MW",IF(AND(D302="Julia",OR(E302="Manual",E302="Assisted Manual")),A302&amp;"_JS",IF(AND(D302="Julia",OR(E302="De-Novo Merge",E302="Assisted Merge")),A302&amp;"_SA_JS",""))))))))))))))))))</f>
        <v>2018-04-13_R-065_CA</v>
      </c>
      <c r="G302" s="85">
        <v>43290</v>
      </c>
      <c r="H302" s="85">
        <v>43291</v>
      </c>
      <c r="I302" s="69">
        <v>3</v>
      </c>
      <c r="J302" s="69">
        <v>23</v>
      </c>
      <c r="K302" s="74">
        <f>IF(AND(NOT(I302=""),NOT(J302=""),NOT(H302="")),J302/I302,"")</f>
        <v>7.666666666666667</v>
      </c>
      <c r="L302" s="106">
        <v>43294</v>
      </c>
      <c r="M302" s="81" t="str">
        <f>IF(AND(NOT(OR(G302="",G302="Ø")),H302=""),"In Progress",IF(AND(NOT(OR(H302="Ø",H302="")),NOT(OR(G302="Ø",G302=""))),"Completed",IF(AND(NOT(A302=""),NOT(OR(D302="",D302="???")),G302=""),"Waiting",IF(D302="???","Waiting",""))))</f>
        <v>Completed</v>
      </c>
      <c r="N302" s="107"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07" t="s">
        <v>0</v>
      </c>
      <c r="P302" s="4" t="s">
        <v>4525</v>
      </c>
      <c r="Q302" s="111" t="s">
        <v>25</v>
      </c>
      <c r="R302" s="107" t="s">
        <v>4526</v>
      </c>
    </row>
    <row r="303" spans="1:18">
      <c r="A303" s="107"/>
      <c r="B303" s="107"/>
      <c r="C303" s="107"/>
      <c r="D303" s="81" t="s">
        <v>32</v>
      </c>
      <c r="E303" s="81" t="s">
        <v>1731</v>
      </c>
      <c r="F303" s="7" t="str">
        <f>IF(AND(D303="Amina",OR(E303="Manual",E303="Assisted Manual")),A302&amp;"_AZ",IF(AND(D303="Amina",OR(E303="De-Novo Merge",E303="Assisted Merge")),A302&amp;"_SA_AZ",IF(AND(D303="Mashtura",OR(E303="Manual",E303="Assisted Manual")),A302&amp;"_MH",IF(AND(D303="Mashtura",OR(E303="De-Novo Merge",E303="Assisted Merge")),A302&amp;"_SA_MH",IF(AND(D303="Perry",OR(E303="Manual",E303="Assisted Manual")),A302&amp;"_PB",IF(AND(D303="Perry",OR(E303="De-Novo Merge",E303="Assisted Merge")),A302&amp;"_SA_PB",IF(AND(D303="Gina",OR(E303="Manual",E303="Assisted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Merge")),A302&amp;"_SA_MW",IF(AND(D303="Julia",OR(E303="Manual",E303="Assisted Manual")),A302&amp;"_JS",IF(AND(D303="Julia",OR(E303="De-Novo Merge",E303="Assisted Merge")),A302&amp;"_SA_JS",""))))))))))))))))))</f>
        <v>2018-04-13_R-065_AZ</v>
      </c>
      <c r="G303" s="85">
        <v>43292</v>
      </c>
      <c r="H303" s="85">
        <v>43292</v>
      </c>
      <c r="I303" s="69">
        <v>2.5</v>
      </c>
      <c r="J303" s="69">
        <v>22</v>
      </c>
      <c r="K303" s="74">
        <f>IF(AND(NOT(I303=""),NOT(J303=""),NOT(H303="")),J303/I303,"")</f>
        <v>8.8000000000000007</v>
      </c>
      <c r="L303" s="107"/>
      <c r="M303" s="81" t="str">
        <f>IF(AND(NOT(OR(G303="",G303="Ø")),H303=""),"In Progress",IF(AND(NOT(OR(H303="Ø",H303="")),NOT(OR(G303="Ø",G303=""))),"Completed",IF(AND(NOT(A302=""),NOT(OR(D303="",D303="???")),G303=""),"Waiting",IF(D303="???","Waiting",""))))</f>
        <v>Completed</v>
      </c>
      <c r="N303" s="107"/>
      <c r="O303" s="107"/>
      <c r="P303" s="4"/>
      <c r="Q303" s="111"/>
      <c r="R303" s="107"/>
    </row>
    <row r="304" spans="1:18">
      <c r="A304" s="112" t="s">
        <v>4527</v>
      </c>
      <c r="B304" s="109" t="s">
        <v>4528</v>
      </c>
      <c r="C304" s="107"/>
      <c r="D304" s="81" t="s">
        <v>187</v>
      </c>
      <c r="E304" s="81" t="s">
        <v>24</v>
      </c>
      <c r="F304" s="7" t="str">
        <f>IF(AND(D304="Amina",OR(E304="Manual",E304="Assisted Manual")),A304&amp;"_AZ",IF(AND(D304="Amina",OR(E304="De-Novo Merge",E304="Assisted Merge")),A304&amp;"_SA_AZ",IF(AND(D304="Mashtura",OR(E304="Manual",E304="Assisted Manual")),A304&amp;"_MH",IF(AND(D304="Mashtura",OR(E304="De-Novo Merge",E304="Assisted Merge")),A304&amp;"_SA_MH",IF(AND(D304="Perry",OR(E304="Manual",E304="Assisted Manual")),A304&amp;"_PB",IF(AND(D304="Perry",OR(E304="De-Novo Merge",E304="Assisted Merge")),A304&amp;"_SA_PB",IF(AND(D304="Gina",OR(E304="Manual",E304="Assisted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Merge")),A304&amp;"_SA_MW",IF(AND(D304="Julia",OR(E304="Manual",E304="Assisted Manual")),A304&amp;"_JS",IF(AND(D304="Julia",OR(E304="De-Novo Merge",E304="Assisted Merge")),A304&amp;"_SA_JS",""))))))))))))))))))</f>
        <v>2018-04-13_R-066_MW</v>
      </c>
      <c r="G304" s="85">
        <v>43291</v>
      </c>
      <c r="I304" s="69">
        <v>2</v>
      </c>
      <c r="J304" s="69">
        <v>23</v>
      </c>
      <c r="K304" s="74">
        <f>IF(AND(NOT(I304=""),NOT(J304=""),NOT(H305="")),J304/I304,"")</f>
        <v>11.5</v>
      </c>
      <c r="L304" s="106">
        <v>43297</v>
      </c>
      <c r="M304" s="81" t="str">
        <f>IF(AND(NOT(OR(G304="",G304="Ø")),H305=""),"In Progress",IF(AND(NOT(OR(H305="Ø",H305="")),NOT(OR(G304="Ø",G304=""))),"Completed",IF(AND(NOT(A304=""),NOT(OR(D304="",D304="???")),G304=""),"Waiting",IF(D304="???","Waiting",""))))</f>
        <v>Completed</v>
      </c>
      <c r="N304" s="107" t="s">
        <v>0</v>
      </c>
      <c r="O304" s="107" t="s">
        <v>0</v>
      </c>
      <c r="P304" s="4" t="s">
        <v>4529</v>
      </c>
      <c r="Q304" s="111" t="s">
        <v>25</v>
      </c>
      <c r="R304" s="107" t="s">
        <v>4530</v>
      </c>
    </row>
    <row r="305" spans="1:18">
      <c r="A305" s="107"/>
      <c r="B305" s="107"/>
      <c r="C305" s="107"/>
      <c r="D305" s="81" t="s">
        <v>23</v>
      </c>
      <c r="E305" s="81" t="s">
        <v>1731</v>
      </c>
      <c r="F305" s="7" t="str">
        <f>IF(AND(D305="Amina",OR(E305="Manual",E305="Assisted Manual")),A304&amp;"_AZ",IF(AND(D305="Amina",OR(E305="De-Novo Merge",E305="Assisted Merge")),A304&amp;"_SA_AZ",IF(AND(D305="Mashtura",OR(E305="Manual",E305="Assisted Manual")),A304&amp;"_MH",IF(AND(D305="Mashtura",OR(E305="De-Novo Merge",E305="Assisted Merge")),A304&amp;"_SA_MH",IF(AND(D305="Perry",OR(E305="Manual",E305="Assisted Manual")),A304&amp;"_PB",IF(AND(D305="Perry",OR(E305="De-Novo Merge",E305="Assisted Merge")),A304&amp;"_SA_PB",IF(AND(D305="Gina",OR(E305="Manual",E305="Assisted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Merge")),A304&amp;"_SA_MW",IF(AND(D305="Julia",OR(E305="Manual",E305="Assisted Manual")),A304&amp;"_JS",IF(AND(D305="Julia",OR(E305="De-Novo Merge",E305="Assisted Merge")),A304&amp;"_SA_JS",""))))))))))))))))))</f>
        <v>2018-04-13_R-066_CA</v>
      </c>
      <c r="G305" s="85">
        <v>43293</v>
      </c>
      <c r="H305" s="85">
        <v>43294</v>
      </c>
      <c r="I305" s="69">
        <v>2</v>
      </c>
      <c r="J305" s="69">
        <v>23</v>
      </c>
      <c r="K305" s="74">
        <v>11.5</v>
      </c>
      <c r="L305" s="107"/>
      <c r="M305" s="81" t="s">
        <v>0</v>
      </c>
      <c r="N305" s="107"/>
      <c r="O305" s="107"/>
      <c r="P305" s="4"/>
      <c r="Q305" s="111"/>
      <c r="R305" s="107"/>
    </row>
    <row r="306" spans="1:18">
      <c r="A306" s="112" t="s">
        <v>4531</v>
      </c>
      <c r="B306" s="109" t="s">
        <v>4532</v>
      </c>
      <c r="C306" s="107"/>
      <c r="D306" s="81" t="s">
        <v>187</v>
      </c>
      <c r="E306" s="81" t="s">
        <v>24</v>
      </c>
      <c r="F306" s="7" t="str">
        <f>IF(AND(D306="Amina",OR(E306="Manual",E306="Assisted Manual")),A306&amp;"_AZ",IF(AND(D306="Amina",OR(E306="De-Novo Merge",E306="Assisted Merge")),A306&amp;"_SA_AZ",IF(AND(D306="Mashtura",OR(E306="Manual",E306="Assisted Manual")),A306&amp;"_MH",IF(AND(D306="Mashtura",OR(E306="De-Novo Merge",E306="Assisted Merge")),A306&amp;"_SA_MH",IF(AND(D306="Perry",OR(E306="Manual",E306="Assisted Manual")),A306&amp;"_PB",IF(AND(D306="Perry",OR(E306="De-Novo Merge",E306="Assisted Merge")),A306&amp;"_SA_PB",IF(AND(D306="Gina",OR(E306="Manual",E306="Assisted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Merge")),A306&amp;"_SA_MW",IF(AND(D306="Julia",OR(E306="Manual",E306="Assisted Manual")),A306&amp;"_JS",IF(AND(D306="Julia",OR(E306="De-Novo Merge",E306="Assisted Merge")),A306&amp;"_SA_JS",""))))))))))))))))))</f>
        <v>2018-04-13_R-067_MW</v>
      </c>
      <c r="G306" s="85">
        <v>43291</v>
      </c>
      <c r="H306" s="85">
        <v>43293</v>
      </c>
      <c r="I306" s="69">
        <v>4</v>
      </c>
      <c r="J306" s="69">
        <v>38</v>
      </c>
      <c r="K306" s="74">
        <f>IF(AND(NOT(I306=""),NOT(J306=""),NOT(H306="")),J306/I306,"")</f>
        <v>9.5</v>
      </c>
      <c r="L306" s="106" t="str">
        <f>IF(AND(NOT(OR(H306="",H306="Ø")),NOT(OR(H307="",H307="Ø"))),"Needs to be Split","")</f>
        <v/>
      </c>
      <c r="M306" s="81" t="str">
        <f>IF(AND(NOT(OR(G306="",G306="Ø")),H306=""),"In Progress",IF(AND(NOT(OR(H306="Ø",H306="")),NOT(OR(G306="Ø",G306=""))),"Completed",IF(AND(NOT(A306=""),NOT(OR(D306="",D306="???")),G306=""),"Waiting",IF(D306="???","Waiting",""))))</f>
        <v>Completed</v>
      </c>
      <c r="N306" s="107" t="s">
        <v>1</v>
      </c>
      <c r="O306" s="107" t="s">
        <v>0</v>
      </c>
      <c r="P306" s="4" t="s">
        <v>4533</v>
      </c>
      <c r="Q306" s="111" t="str">
        <f>IF(OR(N306="Untraceable",N306="Incomplete"),"No",IF(N306="Completed","In Progress",""))</f>
        <v>No</v>
      </c>
      <c r="R306" s="107"/>
    </row>
    <row r="307" spans="1:18">
      <c r="A307" s="107"/>
      <c r="B307" s="107"/>
      <c r="C307" s="107"/>
      <c r="D307" s="81" t="s">
        <v>32</v>
      </c>
      <c r="E307" s="81" t="s">
        <v>1731</v>
      </c>
      <c r="F307" s="7" t="str">
        <f>IF(AND(D307="Amina",OR(E307="Manual",E307="Assisted Manual")),A306&amp;"_AZ",IF(AND(D307="Amina",OR(E307="De-Novo Merge",E307="Assisted Merge")),A306&amp;"_SA_AZ",IF(AND(D307="Mashtura",OR(E307="Manual",E307="Assisted Manual")),A306&amp;"_MH",IF(AND(D307="Mashtura",OR(E307="De-Novo Merge",E307="Assisted Merge")),A306&amp;"_SA_MH",IF(AND(D307="Perry",OR(E307="Manual",E307="Assisted Manual")),A306&amp;"_PB",IF(AND(D307="Perry",OR(E307="De-Novo Merge",E307="Assisted Merge")),A306&amp;"_SA_PB",IF(AND(D307="Gina",OR(E307="Manual",E307="Assisted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Merge")),A306&amp;"_SA_MW",IF(AND(D307="Julia",OR(E307="Manual",E307="Assisted Manual")),A306&amp;"_JS",IF(AND(D307="Julia",OR(E307="De-Novo Merge",E307="Assisted Merge")),A306&amp;"_SA_JS",""))))))))))))))))))</f>
        <v>2018-04-13_R-067_AZ</v>
      </c>
      <c r="G307" s="85">
        <v>43294</v>
      </c>
      <c r="H307" s="85" t="s">
        <v>51</v>
      </c>
      <c r="I307" s="69"/>
      <c r="J307" s="69"/>
      <c r="K307" s="74" t="str">
        <f>IF(AND(NOT(I307=""),NOT(J307=""),NOT(H307="")),J307/I307,"")</f>
        <v/>
      </c>
      <c r="L307" s="107"/>
      <c r="M307" s="81" t="s">
        <v>1</v>
      </c>
      <c r="N307" s="107"/>
      <c r="O307" s="107"/>
      <c r="P307" s="4"/>
      <c r="Q307" s="111"/>
      <c r="R307" s="107"/>
    </row>
    <row r="308" spans="1:18">
      <c r="A308" s="112" t="s">
        <v>4534</v>
      </c>
      <c r="B308" s="109" t="s">
        <v>4535</v>
      </c>
      <c r="C308" s="107"/>
      <c r="D308" s="81" t="s">
        <v>187</v>
      </c>
      <c r="E308" s="81" t="s">
        <v>24</v>
      </c>
      <c r="F308" s="7" t="str">
        <f>IF(AND(D308="Amina",OR(E308="Manual",E308="Assisted Manual")),A308&amp;"_AZ",IF(AND(D308="Amina",OR(E308="De-Novo Merge",E308="Assisted Merge")),A308&amp;"_SA_AZ",IF(AND(D308="Mashtura",OR(E308="Manual",E308="Assisted Manual")),A308&amp;"_MH",IF(AND(D308="Mashtura",OR(E308="De-Novo Merge",E308="Assisted Merge")),A308&amp;"_SA_MH",IF(AND(D308="Perry",OR(E308="Manual",E308="Assisted Manual")),A308&amp;"_PB",IF(AND(D308="Perry",OR(E308="De-Novo Merge",E308="Assisted Merge")),A308&amp;"_SA_PB",IF(AND(D308="Gina",OR(E308="Manual",E308="Assisted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Merge")),A308&amp;"_SA_MW",IF(AND(D308="Julia",OR(E308="Manual",E308="Assisted Manual")),A308&amp;"_JS",IF(AND(D308="Julia",OR(E308="De-Novo Merge",E308="Assisted Merge")),A308&amp;"_SA_JS",""))))))))))))))))))</f>
        <v>2018-04-13_R-068_MW</v>
      </c>
      <c r="G308" s="85">
        <v>43293</v>
      </c>
      <c r="H308" s="85">
        <v>43297</v>
      </c>
      <c r="I308" s="69"/>
      <c r="J308" s="69"/>
      <c r="K308" s="74" t="str">
        <f>IF(AND(NOT(I308=""),NOT(J308=""),NOT(H308="")),J308/I308,"")</f>
        <v/>
      </c>
      <c r="L308" s="106">
        <v>43299</v>
      </c>
      <c r="M308" s="81" t="str">
        <f>IF(AND(NOT(OR(G308="",G308="Ø")),H308=""),"In Progress",IF(AND(NOT(OR(H308="Ø",H308="")),NOT(OR(G308="Ø",G308=""))),"Completed",IF(AND(NOT(A308=""),NOT(OR(D308="",D308="???")),G308=""),"Waiting",IF(D308="???","Waiting",""))))</f>
        <v>Completed</v>
      </c>
      <c r="N308" s="107"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07" t="s">
        <v>0</v>
      </c>
      <c r="P308" s="4" t="s">
        <v>4536</v>
      </c>
      <c r="Q308" s="111" t="s">
        <v>25</v>
      </c>
      <c r="R308" s="107" t="s">
        <v>4537</v>
      </c>
    </row>
    <row r="309" spans="1:18">
      <c r="A309" s="107"/>
      <c r="B309" s="107"/>
      <c r="C309" s="107"/>
      <c r="D309" s="81" t="s">
        <v>32</v>
      </c>
      <c r="E309" s="81" t="s">
        <v>1731</v>
      </c>
      <c r="F309" s="7" t="str">
        <f>IF(AND(D309="Amina",OR(E309="Manual",E309="Assisted Manual")),A308&amp;"_AZ",IF(AND(D309="Amina",OR(E309="De-Novo Merge",E309="Assisted Merge")),A308&amp;"_SA_AZ",IF(AND(D309="Mashtura",OR(E309="Manual",E309="Assisted Manual")),A308&amp;"_MH",IF(AND(D309="Mashtura",OR(E309="De-Novo Merge",E309="Assisted Merge")),A308&amp;"_SA_MH",IF(AND(D309="Perry",OR(E309="Manual",E309="Assisted Manual")),A308&amp;"_PB",IF(AND(D309="Perry",OR(E309="De-Novo Merge",E309="Assisted Merge")),A308&amp;"_SA_PB",IF(AND(D309="Gina",OR(E309="Manual",E309="Assisted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Merge")),A308&amp;"_SA_MW",IF(AND(D309="Julia",OR(E309="Manual",E309="Assisted Manual")),A308&amp;"_JS",IF(AND(D309="Julia",OR(E309="De-Novo Merge",E309="Assisted Merge")),A308&amp;"_SA_JS",""))))))))))))))))))</f>
        <v>2018-04-13_R-068_AZ</v>
      </c>
      <c r="G309" s="85">
        <v>43297</v>
      </c>
      <c r="H309" s="85">
        <v>43299</v>
      </c>
      <c r="I309" s="69"/>
      <c r="J309" s="69"/>
      <c r="K309" s="74" t="str">
        <f>IF(AND(NOT(I309=""),NOT(J309=""),NOT(H309="")),J309/I309,"")</f>
        <v/>
      </c>
      <c r="L309" s="107"/>
      <c r="M309" s="81" t="str">
        <f>IF(AND(NOT(OR(G309="",G309="Ø")),H309=""),"In Progress",IF(AND(NOT(OR(H309="Ø",H309="")),NOT(OR(G309="Ø",G309=""))),"Completed",IF(AND(NOT(A308=""),NOT(OR(D309="",D309="???")),G309=""),"Waiting",IF(D309="???","Waiting",""))))</f>
        <v>Completed</v>
      </c>
      <c r="N309" s="107"/>
      <c r="O309" s="107"/>
      <c r="P309" s="4"/>
      <c r="Q309" s="111"/>
      <c r="R309" s="107"/>
    </row>
    <row r="310" spans="1:18">
      <c r="A310" s="112" t="s">
        <v>4538</v>
      </c>
      <c r="B310" s="109" t="s">
        <v>4539</v>
      </c>
      <c r="C310" s="107"/>
      <c r="D310" s="81" t="s">
        <v>187</v>
      </c>
      <c r="E310" s="81" t="s">
        <v>24</v>
      </c>
      <c r="F310" s="7" t="str">
        <f>IF(AND(D310="Amina",OR(E310="Manual",E310="Assisted Manual")),A310&amp;"_AZ",IF(AND(D310="Amina",OR(E310="De-Novo Merge",E310="Assisted Merge")),A310&amp;"_SA_AZ",IF(AND(D310="Mashtura",OR(E310="Manual",E310="Assisted Manual")),A310&amp;"_MH",IF(AND(D310="Mashtura",OR(E310="De-Novo Merge",E310="Assisted Merge")),A310&amp;"_SA_MH",IF(AND(D310="Perry",OR(E310="Manual",E310="Assisted Manual")),A310&amp;"_PB",IF(AND(D310="Perry",OR(E310="De-Novo Merge",E310="Assisted Merge")),A310&amp;"_SA_PB",IF(AND(D310="Gina",OR(E310="Manual",E310="Assisted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Merge")),A310&amp;"_SA_MW",IF(AND(D310="Julia",OR(E310="Manual",E310="Assisted Manual")),A310&amp;"_JS",IF(AND(D310="Julia",OR(E310="De-Novo Merge",E310="Assisted Merge")),A310&amp;"_SA_JS",""))))))))))))))))))</f>
        <v>2018-04-13_R-069_MW</v>
      </c>
      <c r="G310" s="85">
        <v>43293</v>
      </c>
      <c r="H310" s="85">
        <v>43294</v>
      </c>
      <c r="I310" s="69"/>
      <c r="J310" s="69"/>
      <c r="K310" s="74" t="str">
        <f>IF(AND(NOT(I310=""),NOT(J310=""),NOT(H310="")),J310/I310,"")</f>
        <v/>
      </c>
      <c r="L310" s="106">
        <v>43297</v>
      </c>
      <c r="M310" s="81" t="str">
        <f>IF(AND(NOT(OR(G310="",G310="Ø")),H310=""),"In Progress",IF(AND(NOT(OR(H310="Ø",H310="")),NOT(OR(G310="Ø",G310=""))),"Completed",IF(AND(NOT(A310=""),NOT(OR(D310="",D310="???")),G310=""),"Waiting",IF(D310="???","Waiting",""))))</f>
        <v>Completed</v>
      </c>
      <c r="N310" s="107"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07" t="s">
        <v>0</v>
      </c>
      <c r="P310" s="4"/>
      <c r="Q310" s="111" t="s">
        <v>25</v>
      </c>
      <c r="R310" s="107" t="s">
        <v>4540</v>
      </c>
    </row>
    <row r="311" spans="1:18">
      <c r="A311" s="107"/>
      <c r="B311" s="107"/>
      <c r="C311" s="107"/>
      <c r="D311" s="81" t="s">
        <v>23</v>
      </c>
      <c r="E311" s="81" t="s">
        <v>1731</v>
      </c>
      <c r="F311" s="7" t="str">
        <f>IF(AND(D311="Amina",OR(E311="Manual",E311="Assisted Manual")),A310&amp;"_AZ",IF(AND(D311="Amina",OR(E311="De-Novo Merge",E311="Assisted Merge")),A310&amp;"_SA_AZ",IF(AND(D311="Mashtura",OR(E311="Manual",E311="Assisted Manual")),A310&amp;"_MH",IF(AND(D311="Mashtura",OR(E311="De-Novo Merge",E311="Assisted Merge")),A310&amp;"_SA_MH",IF(AND(D311="Perry",OR(E311="Manual",E311="Assisted Manual")),A310&amp;"_PB",IF(AND(D311="Perry",OR(E311="De-Novo Merge",E311="Assisted Merge")),A310&amp;"_SA_PB",IF(AND(D311="Gina",OR(E311="Manual",E311="Assisted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Merge")),A310&amp;"_SA_MW",IF(AND(D311="Julia",OR(E311="Manual",E311="Assisted Manual")),A310&amp;"_JS",IF(AND(D311="Julia",OR(E311="De-Novo Merge",E311="Assisted Merge")),A310&amp;"_SA_JS",""))))))))))))))))))</f>
        <v>2018-04-13_R-069_CA</v>
      </c>
      <c r="G311" s="85">
        <v>43294</v>
      </c>
      <c r="H311" s="85">
        <v>43294</v>
      </c>
      <c r="I311" s="69">
        <v>1.5</v>
      </c>
      <c r="J311" s="69">
        <v>27</v>
      </c>
      <c r="K311" s="74">
        <f>IF(AND(NOT(I311=""),NOT(J311=""),NOT(H311="")),J311/I311,"")</f>
        <v>18</v>
      </c>
      <c r="L311" s="107"/>
      <c r="M311" s="81" t="str">
        <f>IF(AND(NOT(OR(G311="",G311="Ø")),H311=""),"In Progress",IF(AND(NOT(OR(H311="Ø",H311="")),NOT(OR(G311="Ø",G311=""))),"Completed",IF(AND(NOT(A310=""),NOT(OR(D311="",D311="???")),G311=""),"Waiting",IF(D311="???","Waiting",""))))</f>
        <v>Completed</v>
      </c>
      <c r="N311" s="107"/>
      <c r="O311" s="107"/>
      <c r="P311" s="4"/>
      <c r="Q311" s="111"/>
      <c r="R311" s="107"/>
    </row>
    <row r="312" spans="1:18">
      <c r="A312" s="112" t="s">
        <v>4541</v>
      </c>
      <c r="B312" s="109" t="s">
        <v>4542</v>
      </c>
      <c r="C312" s="107"/>
      <c r="D312" s="81" t="s">
        <v>2404</v>
      </c>
      <c r="E312" s="81" t="s">
        <v>24</v>
      </c>
      <c r="F312" s="7" t="str">
        <f>IF(AND(D312="Amina",OR(E312="Manual",E312="Assisted Manual")),A312&amp;"_AZ",IF(AND(D312="Amina",OR(E312="De-Novo Merge",E312="Assisted Merge")),A312&amp;"_SA_AZ",IF(AND(D312="Mashtura",OR(E312="Manual",E312="Assisted Manual")),A312&amp;"_MH",IF(AND(D312="Mashtura",OR(E312="De-Novo Merge",E312="Assisted Merge")),A312&amp;"_SA_MH",IF(AND(D312="Perry",OR(E312="Manual",E312="Assisted Manual")),A312&amp;"_PB",IF(AND(D312="Perry",OR(E312="De-Novo Merge",E312="Assisted Merge")),A312&amp;"_SA_PB",IF(AND(D312="Gina",OR(E312="Manual",E312="Assisted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Merge")),A312&amp;"_SA_MW",IF(AND(D312="Julia",OR(E312="Manual",E312="Assisted Manual")),A312&amp;"_JS",IF(AND(D312="Julia",OR(E312="De-Novo Merge",E312="Assisted Merge")),A312&amp;"_SA_JS",""))))))))))))))))))</f>
        <v>2018-04-13_G-089_MH</v>
      </c>
      <c r="G312" s="85">
        <v>43291</v>
      </c>
      <c r="H312" s="85">
        <v>43292</v>
      </c>
      <c r="I312" s="69">
        <v>2</v>
      </c>
      <c r="J312" s="69">
        <v>16.600000000000001</v>
      </c>
      <c r="K312" s="74">
        <f>IF(AND(NOT(I312=""),NOT(J312=""),NOT(H312="")),J312/I312,"")</f>
        <v>8.3000000000000007</v>
      </c>
      <c r="L312" s="106">
        <v>43294</v>
      </c>
      <c r="M312" s="81" t="str">
        <f>IF(AND(NOT(OR(G312="",G312="Ø")),H312=""),"In Progress",IF(AND(NOT(OR(H312="Ø",H312="")),NOT(OR(G312="Ø",G312=""))),"Completed",IF(AND(NOT(A312=""),NOT(OR(D312="",D312="???")),G312=""),"Waiting",IF(D312="???","Waiting",""))))</f>
        <v>Completed</v>
      </c>
      <c r="N312" s="107"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07" t="s">
        <v>0</v>
      </c>
      <c r="P312" s="4"/>
      <c r="Q312" s="111" t="s">
        <v>25</v>
      </c>
      <c r="R312" s="107" t="s">
        <v>4543</v>
      </c>
    </row>
    <row r="313" spans="1:18">
      <c r="A313" s="107"/>
      <c r="B313" s="107"/>
      <c r="C313" s="107"/>
      <c r="D313" s="81" t="s">
        <v>23</v>
      </c>
      <c r="E313" s="81" t="s">
        <v>1731</v>
      </c>
      <c r="F313" s="7" t="str">
        <f>IF(AND(D313="Amina",OR(E313="Manual",E313="Assisted Manual")),A312&amp;"_AZ",IF(AND(D313="Amina",OR(E313="De-Novo Merge",E313="Assisted Merge")),A312&amp;"_SA_AZ",IF(AND(D313="Mashtura",OR(E313="Manual",E313="Assisted Manual")),A312&amp;"_MH",IF(AND(D313="Mashtura",OR(E313="De-Novo Merge",E313="Assisted Merge")),A312&amp;"_SA_MH",IF(AND(D313="Perry",OR(E313="Manual",E313="Assisted Manual")),A312&amp;"_PB",IF(AND(D313="Perry",OR(E313="De-Novo Merge",E313="Assisted Merge")),A312&amp;"_SA_PB",IF(AND(D313="Gina",OR(E313="Manual",E313="Assisted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Merge")),A312&amp;"_SA_MW",IF(AND(D313="Julia",OR(E313="Manual",E313="Assisted Manual")),A312&amp;"_JS",IF(AND(D313="Julia",OR(E313="De-Novo Merge",E313="Assisted Merge")),A312&amp;"_SA_JS",""))))))))))))))))))</f>
        <v>2018-04-13_G-089_CA</v>
      </c>
      <c r="G313" s="85">
        <v>43293</v>
      </c>
      <c r="H313" s="85">
        <v>43293</v>
      </c>
      <c r="I313" s="69">
        <v>1.5</v>
      </c>
      <c r="J313" s="69">
        <v>16</v>
      </c>
      <c r="K313" s="74">
        <f>IF(AND(NOT(I313=""),NOT(J313=""),NOT(H313="")),J313/I313,"")</f>
        <v>10.666666666666666</v>
      </c>
      <c r="L313" s="107"/>
      <c r="M313" s="81" t="str">
        <f>IF(AND(NOT(OR(G313="",G313="Ø")),H313=""),"In Progress",IF(AND(NOT(OR(H313="Ø",H313="")),NOT(OR(G313="Ø",G313=""))),"Completed",IF(AND(NOT(A312=""),NOT(OR(D313="",D313="???")),G313=""),"Waiting",IF(D313="???","Waiting",""))))</f>
        <v>Completed</v>
      </c>
      <c r="N313" s="107"/>
      <c r="O313" s="107"/>
      <c r="P313" s="4"/>
      <c r="Q313" s="111"/>
      <c r="R313" s="107"/>
    </row>
    <row r="314" spans="1:18">
      <c r="A314" s="112" t="s">
        <v>4544</v>
      </c>
      <c r="B314" s="109" t="s">
        <v>4545</v>
      </c>
      <c r="C314" s="107"/>
      <c r="D314" s="81" t="s">
        <v>4061</v>
      </c>
      <c r="E314" s="81" t="s">
        <v>24</v>
      </c>
      <c r="F314" s="7" t="str">
        <f>IF(AND(D314="Amina",OR(E314="Manual",E314="Assisted Manual")),A314&amp;"_AZ",IF(AND(D314="Amina",OR(E314="De-Novo Merge",E314="Assisted Merge")),A314&amp;"_SA_AZ",IF(AND(D314="Mashtura",OR(E314="Manual",E314="Assisted Manual")),A314&amp;"_MH",IF(AND(D314="Mashtura",OR(E314="De-Novo Merge",E314="Assisted Merge")),A314&amp;"_SA_MH",IF(AND(D314="Perry",OR(E314="Manual",E314="Assisted Manual")),A314&amp;"_PB",IF(AND(D314="Perry",OR(E314="De-Novo Merge",E314="Assisted Merge")),A314&amp;"_SA_PB",IF(AND(D314="Gina",OR(E314="Manual",E314="Assisted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Merge")),A314&amp;"_SA_MW",IF(AND(D314="Julia",OR(E314="Manual",E314="Assisted Manual")),A314&amp;"_JS",IF(AND(D314="Julia",OR(E314="De-Novo Merge",E314="Assisted Merge")),A314&amp;"_SA_JS",""))))))))))))))))))</f>
        <v>2018-04-13-G-090_JS</v>
      </c>
      <c r="G314" s="85">
        <v>43291</v>
      </c>
      <c r="H314" s="85">
        <v>43292</v>
      </c>
      <c r="I314" s="69">
        <v>6</v>
      </c>
      <c r="J314" s="69">
        <v>37</v>
      </c>
      <c r="K314" s="74">
        <f>IF(AND(NOT(I314=""),NOT(J314=""),NOT(H314="")),J314/I314,"")</f>
        <v>6.166666666666667</v>
      </c>
      <c r="L314" s="106">
        <v>43297</v>
      </c>
      <c r="M314" s="81" t="str">
        <f>IF(AND(NOT(OR(G314="",G314="Ø")),H314=""),"In Progress",IF(AND(NOT(OR(H314="Ø",H314="")),NOT(OR(G314="Ø",G314=""))),"Completed",IF(AND(NOT(A314=""),NOT(OR(D314="",D314="???")),G314=""),"Waiting",IF(D314="???","Waiting",""))))</f>
        <v>Completed</v>
      </c>
      <c r="N314" s="107"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07" t="s">
        <v>0</v>
      </c>
      <c r="P314" s="4"/>
      <c r="Q314" s="111" t="s">
        <v>25</v>
      </c>
      <c r="R314" s="107" t="s">
        <v>4546</v>
      </c>
    </row>
    <row r="315" spans="1:18">
      <c r="A315" s="107"/>
      <c r="B315" s="107"/>
      <c r="C315" s="107"/>
      <c r="D315" s="81" t="s">
        <v>2404</v>
      </c>
      <c r="E315" s="81" t="s">
        <v>1731</v>
      </c>
      <c r="F315" s="7" t="str">
        <f>IF(AND(D315="Amina",OR(E315="Manual",E315="Assisted Manual")),A314&amp;"_AZ",IF(AND(D315="Amina",OR(E315="De-Novo Merge",E315="Assisted Merge")),A314&amp;"_SA_AZ",IF(AND(D315="Mashtura",OR(E315="Manual",E315="Assisted Manual")),A314&amp;"_MH",IF(AND(D315="Mashtura",OR(E315="De-Novo Merge",E315="Assisted Merge")),A314&amp;"_SA_MH",IF(AND(D315="Perry",OR(E315="Manual",E315="Assisted Manual")),A314&amp;"_PB",IF(AND(D315="Perry",OR(E315="De-Novo Merge",E315="Assisted Merge")),A314&amp;"_SA_PB",IF(AND(D315="Gina",OR(E315="Manual",E315="Assisted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Merge")),A314&amp;"_SA_MW",IF(AND(D315="Julia",OR(E315="Manual",E315="Assisted Manual")),A314&amp;"_JS",IF(AND(D315="Julia",OR(E315="De-Novo Merge",E315="Assisted Merge")),A314&amp;"_SA_JS",""))))))))))))))))))</f>
        <v>2018-04-13-G-090_MH</v>
      </c>
      <c r="G315" s="85">
        <v>43293</v>
      </c>
      <c r="H315" s="85">
        <v>43293</v>
      </c>
      <c r="I315" s="69">
        <v>2.5</v>
      </c>
      <c r="J315" s="69">
        <v>36</v>
      </c>
      <c r="K315" s="74">
        <f>IF(AND(NOT(I315=""),NOT(J315=""),NOT(H315="")),J315/I315,"")</f>
        <v>14.4</v>
      </c>
      <c r="L315" s="107"/>
      <c r="M315" s="81" t="str">
        <f>IF(AND(NOT(OR(G315="",G315="Ø")),H315=""),"In Progress",IF(AND(NOT(OR(H315="Ø",H315="")),NOT(OR(G315="Ø",G315=""))),"Completed",IF(AND(NOT(A314=""),NOT(OR(D315="",D315="???")),G315=""),"Waiting",IF(D315="???","Waiting",""))))</f>
        <v>Completed</v>
      </c>
      <c r="N315" s="107"/>
      <c r="O315" s="107"/>
      <c r="P315" s="4"/>
      <c r="Q315" s="111"/>
      <c r="R315" s="107"/>
    </row>
  </sheetData>
  <autoFilter ref="A1:R315" xr:uid="{5CE1F204-CC77-4DD7-8969-71315D42E855}"/>
  <mergeCells count="1256">
    <mergeCell ref="Q312:Q313"/>
    <mergeCell ref="R312:R313"/>
    <mergeCell ref="A314:A315"/>
    <mergeCell ref="B314:B315"/>
    <mergeCell ref="C314:C315"/>
    <mergeCell ref="L314:L315"/>
    <mergeCell ref="N314:N315"/>
    <mergeCell ref="O314:O315"/>
    <mergeCell ref="Q314:Q315"/>
    <mergeCell ref="R314:R315"/>
    <mergeCell ref="A312:A313"/>
    <mergeCell ref="B312:B313"/>
    <mergeCell ref="C312:C313"/>
    <mergeCell ref="L312:L313"/>
    <mergeCell ref="N312:N313"/>
    <mergeCell ref="O312:O313"/>
    <mergeCell ref="Q310:Q311"/>
    <mergeCell ref="R310:R311"/>
    <mergeCell ref="A300:A301"/>
    <mergeCell ref="B300:B301"/>
    <mergeCell ref="C300:C301"/>
    <mergeCell ref="L300:L301"/>
    <mergeCell ref="N300:N301"/>
    <mergeCell ref="O300:O301"/>
    <mergeCell ref="Q300:Q301"/>
    <mergeCell ref="R300:R301"/>
    <mergeCell ref="A310:A311"/>
    <mergeCell ref="B310:B311"/>
    <mergeCell ref="C310:C311"/>
    <mergeCell ref="L310:L311"/>
    <mergeCell ref="N310:N311"/>
    <mergeCell ref="O310:O311"/>
    <mergeCell ref="Q306:Q307"/>
    <mergeCell ref="R306:R307"/>
    <mergeCell ref="A308:A309"/>
    <mergeCell ref="B308:B309"/>
    <mergeCell ref="C308:C309"/>
    <mergeCell ref="L308:L309"/>
    <mergeCell ref="N308:N309"/>
    <mergeCell ref="O308:O309"/>
    <mergeCell ref="Q308:Q309"/>
    <mergeCell ref="R308:R309"/>
    <mergeCell ref="A306:A307"/>
    <mergeCell ref="B306:B307"/>
    <mergeCell ref="C306:C307"/>
    <mergeCell ref="L306:L307"/>
    <mergeCell ref="N306:N307"/>
    <mergeCell ref="O306:O307"/>
    <mergeCell ref="Q302:Q303"/>
    <mergeCell ref="R302:R303"/>
    <mergeCell ref="Q272:Q273"/>
    <mergeCell ref="R272:R273"/>
    <mergeCell ref="A274:A275"/>
    <mergeCell ref="B274:B275"/>
    <mergeCell ref="C274:C275"/>
    <mergeCell ref="L274:L275"/>
    <mergeCell ref="N274:N275"/>
    <mergeCell ref="O274:O275"/>
    <mergeCell ref="Q274:Q275"/>
    <mergeCell ref="R274:R275"/>
    <mergeCell ref="A272:A273"/>
    <mergeCell ref="B272:B273"/>
    <mergeCell ref="C272:C273"/>
    <mergeCell ref="L272:L27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N272:N273"/>
    <mergeCell ref="O272:O273"/>
    <mergeCell ref="Q280:Q281"/>
    <mergeCell ref="R280:R281"/>
    <mergeCell ref="Q256:Q257"/>
    <mergeCell ref="R256:R257"/>
    <mergeCell ref="Q266:Q267"/>
    <mergeCell ref="R266:R267"/>
    <mergeCell ref="A268:A269"/>
    <mergeCell ref="B268:B269"/>
    <mergeCell ref="C268:C269"/>
    <mergeCell ref="L268:L269"/>
    <mergeCell ref="N268:N269"/>
    <mergeCell ref="O268:O269"/>
    <mergeCell ref="Q268:Q269"/>
    <mergeCell ref="R268:R269"/>
    <mergeCell ref="A266:A267"/>
    <mergeCell ref="B266:B267"/>
    <mergeCell ref="C266:C267"/>
    <mergeCell ref="L266:L267"/>
    <mergeCell ref="N266:N267"/>
    <mergeCell ref="O266:O267"/>
    <mergeCell ref="N264:N265"/>
    <mergeCell ref="O264:O265"/>
    <mergeCell ref="Q260:Q261"/>
    <mergeCell ref="R260:R261"/>
    <mergeCell ref="A262:A263"/>
    <mergeCell ref="B262:B263"/>
    <mergeCell ref="C262:C263"/>
    <mergeCell ref="L262:L263"/>
    <mergeCell ref="N262:N263"/>
    <mergeCell ref="O262:O263"/>
    <mergeCell ref="Q262:Q263"/>
    <mergeCell ref="R262:R263"/>
    <mergeCell ref="A260:A261"/>
    <mergeCell ref="B260:B261"/>
    <mergeCell ref="A220:A221"/>
    <mergeCell ref="B220:B221"/>
    <mergeCell ref="C260:C261"/>
    <mergeCell ref="L260:L261"/>
    <mergeCell ref="N260:N261"/>
    <mergeCell ref="O260:O261"/>
    <mergeCell ref="N256:N257"/>
    <mergeCell ref="O256:O257"/>
    <mergeCell ref="Q264:Q265"/>
    <mergeCell ref="R264:R265"/>
    <mergeCell ref="A198:A199"/>
    <mergeCell ref="B198:B199"/>
    <mergeCell ref="C198:C199"/>
    <mergeCell ref="L198:L199"/>
    <mergeCell ref="N198:N199"/>
    <mergeCell ref="O198:O199"/>
    <mergeCell ref="Q198:Q199"/>
    <mergeCell ref="R198:R199"/>
    <mergeCell ref="A206:A207"/>
    <mergeCell ref="B206:B207"/>
    <mergeCell ref="C206:C207"/>
    <mergeCell ref="L206:L207"/>
    <mergeCell ref="N206:N207"/>
    <mergeCell ref="O206:O207"/>
    <mergeCell ref="Q208:Q209"/>
    <mergeCell ref="R208:R209"/>
    <mergeCell ref="A254:A255"/>
    <mergeCell ref="B254:B255"/>
    <mergeCell ref="C254:C255"/>
    <mergeCell ref="L254:L255"/>
    <mergeCell ref="N254:N255"/>
    <mergeCell ref="O254:O255"/>
    <mergeCell ref="Q206:Q207"/>
    <mergeCell ref="R206:R207"/>
    <mergeCell ref="A264:A265"/>
    <mergeCell ref="B264:B265"/>
    <mergeCell ref="C264:C265"/>
    <mergeCell ref="L264:L265"/>
    <mergeCell ref="A204:A205"/>
    <mergeCell ref="B204:B205"/>
    <mergeCell ref="C204:C205"/>
    <mergeCell ref="L204:L205"/>
    <mergeCell ref="N204:N205"/>
    <mergeCell ref="O204:O205"/>
    <mergeCell ref="Q204:Q205"/>
    <mergeCell ref="R204:R205"/>
    <mergeCell ref="A208:A209"/>
    <mergeCell ref="B208:B209"/>
    <mergeCell ref="C208:C209"/>
    <mergeCell ref="L208:L209"/>
    <mergeCell ref="N208:N209"/>
    <mergeCell ref="O208:O209"/>
    <mergeCell ref="Q212:Q213"/>
    <mergeCell ref="R212:R213"/>
    <mergeCell ref="Q220:Q221"/>
    <mergeCell ref="R220:R221"/>
    <mergeCell ref="A214:A215"/>
    <mergeCell ref="B214:B215"/>
    <mergeCell ref="C214:C215"/>
    <mergeCell ref="L214:L215"/>
    <mergeCell ref="N214:N215"/>
    <mergeCell ref="O214:O215"/>
    <mergeCell ref="Q214:Q215"/>
    <mergeCell ref="R214:R215"/>
    <mergeCell ref="N194:N195"/>
    <mergeCell ref="O194:O195"/>
    <mergeCell ref="Q194:Q195"/>
    <mergeCell ref="R194:R195"/>
    <mergeCell ref="A192:A193"/>
    <mergeCell ref="B192:B193"/>
    <mergeCell ref="C192:C193"/>
    <mergeCell ref="L192:L193"/>
    <mergeCell ref="N192:N193"/>
    <mergeCell ref="O192:O193"/>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N190:N191"/>
    <mergeCell ref="O190:O191"/>
    <mergeCell ref="Q190:Q191"/>
    <mergeCell ref="R190:R191"/>
    <mergeCell ref="A188:A189"/>
    <mergeCell ref="B188:B189"/>
    <mergeCell ref="C188:C189"/>
    <mergeCell ref="L188:L189"/>
    <mergeCell ref="N188:N189"/>
    <mergeCell ref="O188:O189"/>
    <mergeCell ref="Q196:Q197"/>
    <mergeCell ref="R196:R197"/>
    <mergeCell ref="A186:A187"/>
    <mergeCell ref="B186:B187"/>
    <mergeCell ref="C186:C187"/>
    <mergeCell ref="L186:L187"/>
    <mergeCell ref="N186:N187"/>
    <mergeCell ref="O186:O187"/>
    <mergeCell ref="Q186:Q187"/>
    <mergeCell ref="R186:R187"/>
    <mergeCell ref="A196:A197"/>
    <mergeCell ref="B196:B197"/>
    <mergeCell ref="C196:C197"/>
    <mergeCell ref="L196:L197"/>
    <mergeCell ref="N196:N197"/>
    <mergeCell ref="O196:O197"/>
    <mergeCell ref="Q192:Q193"/>
    <mergeCell ref="R192:R193"/>
    <mergeCell ref="A194:A195"/>
    <mergeCell ref="B194:B195"/>
    <mergeCell ref="C194:C195"/>
    <mergeCell ref="L194:L195"/>
    <mergeCell ref="A6:A7"/>
    <mergeCell ref="B6:B7"/>
    <mergeCell ref="C6:C7"/>
    <mergeCell ref="L6:L7"/>
    <mergeCell ref="N6:N7"/>
    <mergeCell ref="O6:O7"/>
    <mergeCell ref="Q184:Q185"/>
    <mergeCell ref="R184:R185"/>
    <mergeCell ref="Q6:Q7"/>
    <mergeCell ref="R6:R7"/>
    <mergeCell ref="A8:A9"/>
    <mergeCell ref="B8:B9"/>
    <mergeCell ref="C8:C9"/>
    <mergeCell ref="L8:L9"/>
    <mergeCell ref="N8:N9"/>
    <mergeCell ref="O8:O9"/>
    <mergeCell ref="A184:A185"/>
    <mergeCell ref="B184:B185"/>
    <mergeCell ref="C184:C185"/>
    <mergeCell ref="L184:L185"/>
    <mergeCell ref="N184:N185"/>
    <mergeCell ref="O184:O185"/>
    <mergeCell ref="Q180:Q181"/>
    <mergeCell ref="R180:R181"/>
    <mergeCell ref="A182:A183"/>
    <mergeCell ref="B182:B183"/>
    <mergeCell ref="C182:C183"/>
    <mergeCell ref="L182:L183"/>
    <mergeCell ref="N182:N183"/>
    <mergeCell ref="O182:O183"/>
    <mergeCell ref="Q182:Q183"/>
    <mergeCell ref="R182:R183"/>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8:Q9"/>
    <mergeCell ref="R8:R9"/>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18:C119"/>
    <mergeCell ref="L118:L119"/>
    <mergeCell ref="N118:N119"/>
    <mergeCell ref="O118:O119"/>
    <mergeCell ref="Q118:Q119"/>
    <mergeCell ref="R118:R119"/>
    <mergeCell ref="A120:A121"/>
    <mergeCell ref="B120:B121"/>
    <mergeCell ref="C120:C121"/>
    <mergeCell ref="L120:L121"/>
    <mergeCell ref="N120:N121"/>
    <mergeCell ref="O120:O121"/>
    <mergeCell ref="Q120:Q121"/>
    <mergeCell ref="R120:R121"/>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A114:A115"/>
    <mergeCell ref="B114:B115"/>
    <mergeCell ref="C114:C115"/>
    <mergeCell ref="L114:L115"/>
    <mergeCell ref="N114:N115"/>
    <mergeCell ref="O114:O115"/>
    <mergeCell ref="Q114:Q115"/>
    <mergeCell ref="R114:R115"/>
    <mergeCell ref="A116:A117"/>
    <mergeCell ref="B116:B117"/>
    <mergeCell ref="C116:C117"/>
    <mergeCell ref="L116:L117"/>
    <mergeCell ref="N116:N117"/>
    <mergeCell ref="O116:O117"/>
    <mergeCell ref="Q116:Q117"/>
    <mergeCell ref="R116:R117"/>
    <mergeCell ref="A118:A119"/>
    <mergeCell ref="B118:B119"/>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46:A147"/>
    <mergeCell ref="B146:B147"/>
    <mergeCell ref="C146:C147"/>
    <mergeCell ref="L146:L147"/>
    <mergeCell ref="N146:N147"/>
    <mergeCell ref="O146:O147"/>
    <mergeCell ref="Q146:Q147"/>
    <mergeCell ref="R146:R147"/>
    <mergeCell ref="A150:A151"/>
    <mergeCell ref="B150:B151"/>
    <mergeCell ref="C150:C151"/>
    <mergeCell ref="L150:L151"/>
    <mergeCell ref="N150:N151"/>
    <mergeCell ref="O150:O151"/>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42:Q143"/>
    <mergeCell ref="R142:R143"/>
    <mergeCell ref="A152:A153"/>
    <mergeCell ref="B152:B153"/>
    <mergeCell ref="C152:C153"/>
    <mergeCell ref="L152:L153"/>
    <mergeCell ref="N152:N153"/>
    <mergeCell ref="O152:O153"/>
    <mergeCell ref="Q152:Q153"/>
    <mergeCell ref="R152:R153"/>
    <mergeCell ref="A158:A159"/>
    <mergeCell ref="B158:B159"/>
    <mergeCell ref="C158:C159"/>
    <mergeCell ref="L158:L159"/>
    <mergeCell ref="N158:N159"/>
    <mergeCell ref="O158:O159"/>
    <mergeCell ref="Q148:Q149"/>
    <mergeCell ref="R148:R149"/>
    <mergeCell ref="A156:A157"/>
    <mergeCell ref="B156:B157"/>
    <mergeCell ref="C156:C157"/>
    <mergeCell ref="L156:L157"/>
    <mergeCell ref="N156:N157"/>
    <mergeCell ref="O156:O157"/>
    <mergeCell ref="Q156:Q157"/>
    <mergeCell ref="R156:R157"/>
    <mergeCell ref="A148:A149"/>
    <mergeCell ref="B148:B149"/>
    <mergeCell ref="C148:C149"/>
    <mergeCell ref="L148:L149"/>
    <mergeCell ref="N148:N149"/>
    <mergeCell ref="O148:O149"/>
    <mergeCell ref="Q150:Q151"/>
    <mergeCell ref="R150:R151"/>
    <mergeCell ref="A160:A161"/>
    <mergeCell ref="B160:B161"/>
    <mergeCell ref="C160:C161"/>
    <mergeCell ref="L160:L161"/>
    <mergeCell ref="N160:N161"/>
    <mergeCell ref="O160:O161"/>
    <mergeCell ref="Q160:Q161"/>
    <mergeCell ref="R160:R161"/>
    <mergeCell ref="A166:A167"/>
    <mergeCell ref="B166:B167"/>
    <mergeCell ref="C166:C167"/>
    <mergeCell ref="L166:L167"/>
    <mergeCell ref="N166:N167"/>
    <mergeCell ref="O166:O167"/>
    <mergeCell ref="Q154:Q155"/>
    <mergeCell ref="R154:R155"/>
    <mergeCell ref="A164:A165"/>
    <mergeCell ref="B164:B165"/>
    <mergeCell ref="C164:C165"/>
    <mergeCell ref="L164:L165"/>
    <mergeCell ref="N164:N165"/>
    <mergeCell ref="O164:O165"/>
    <mergeCell ref="Q164:Q165"/>
    <mergeCell ref="R164:R165"/>
    <mergeCell ref="A154:A155"/>
    <mergeCell ref="B154:B155"/>
    <mergeCell ref="C154:C155"/>
    <mergeCell ref="L154:L155"/>
    <mergeCell ref="N154:N155"/>
    <mergeCell ref="O154:O155"/>
    <mergeCell ref="Q158:Q159"/>
    <mergeCell ref="R158:R159"/>
    <mergeCell ref="A168:A169"/>
    <mergeCell ref="B168:B169"/>
    <mergeCell ref="C168:C169"/>
    <mergeCell ref="L168:L169"/>
    <mergeCell ref="N168:N169"/>
    <mergeCell ref="O168:O169"/>
    <mergeCell ref="Q168:Q169"/>
    <mergeCell ref="R168:R169"/>
    <mergeCell ref="A174:A175"/>
    <mergeCell ref="B174:B175"/>
    <mergeCell ref="C174:C175"/>
    <mergeCell ref="L174:L175"/>
    <mergeCell ref="N174:N175"/>
    <mergeCell ref="O174:O175"/>
    <mergeCell ref="Q162:Q163"/>
    <mergeCell ref="R162:R163"/>
    <mergeCell ref="A172:A173"/>
    <mergeCell ref="B172:B173"/>
    <mergeCell ref="C172:C173"/>
    <mergeCell ref="L172:L173"/>
    <mergeCell ref="N172:N173"/>
    <mergeCell ref="O172:O173"/>
    <mergeCell ref="Q172:Q173"/>
    <mergeCell ref="R172:R173"/>
    <mergeCell ref="A162:A163"/>
    <mergeCell ref="B162:B163"/>
    <mergeCell ref="C162:C163"/>
    <mergeCell ref="L162:L163"/>
    <mergeCell ref="N162:N163"/>
    <mergeCell ref="O162:O163"/>
    <mergeCell ref="Q166:Q167"/>
    <mergeCell ref="R166:R167"/>
    <mergeCell ref="A176:A177"/>
    <mergeCell ref="B176:B177"/>
    <mergeCell ref="C176:C177"/>
    <mergeCell ref="L176:L177"/>
    <mergeCell ref="N176:N177"/>
    <mergeCell ref="O176:O177"/>
    <mergeCell ref="Q176:Q177"/>
    <mergeCell ref="R176:R177"/>
    <mergeCell ref="A212:A213"/>
    <mergeCell ref="B212:B213"/>
    <mergeCell ref="C212:C213"/>
    <mergeCell ref="L212:L213"/>
    <mergeCell ref="N212:N213"/>
    <mergeCell ref="O212:O213"/>
    <mergeCell ref="Q170:Q171"/>
    <mergeCell ref="R170:R171"/>
    <mergeCell ref="A210:A211"/>
    <mergeCell ref="B210:B211"/>
    <mergeCell ref="C210:C211"/>
    <mergeCell ref="L210:L211"/>
    <mergeCell ref="N210:N211"/>
    <mergeCell ref="O210:O211"/>
    <mergeCell ref="Q210:Q211"/>
    <mergeCell ref="R210:R211"/>
    <mergeCell ref="A170:A171"/>
    <mergeCell ref="B170:B171"/>
    <mergeCell ref="C170:C171"/>
    <mergeCell ref="L170:L171"/>
    <mergeCell ref="N170:N171"/>
    <mergeCell ref="O170:O171"/>
    <mergeCell ref="Q174:Q175"/>
    <mergeCell ref="R174:R175"/>
    <mergeCell ref="C220:C221"/>
    <mergeCell ref="L220:L221"/>
    <mergeCell ref="N220:N221"/>
    <mergeCell ref="O220:O221"/>
    <mergeCell ref="Q178:Q179"/>
    <mergeCell ref="R178:R179"/>
    <mergeCell ref="A218:A219"/>
    <mergeCell ref="B218:B219"/>
    <mergeCell ref="C218:C219"/>
    <mergeCell ref="L218:L219"/>
    <mergeCell ref="N218:N219"/>
    <mergeCell ref="O218:O219"/>
    <mergeCell ref="Q218:Q219"/>
    <mergeCell ref="R218:R219"/>
    <mergeCell ref="A178:A179"/>
    <mergeCell ref="B178:B179"/>
    <mergeCell ref="C178:C179"/>
    <mergeCell ref="L178:L179"/>
    <mergeCell ref="N178:N179"/>
    <mergeCell ref="O178:O179"/>
    <mergeCell ref="A180:A181"/>
    <mergeCell ref="B180:B181"/>
    <mergeCell ref="C180:C181"/>
    <mergeCell ref="L180:L181"/>
    <mergeCell ref="N180:N181"/>
    <mergeCell ref="O180:O181"/>
    <mergeCell ref="Q188:Q189"/>
    <mergeCell ref="R188:R189"/>
    <mergeCell ref="A190:A191"/>
    <mergeCell ref="B190:B191"/>
    <mergeCell ref="C190:C191"/>
    <mergeCell ref="L190:L191"/>
    <mergeCell ref="Q224:Q225"/>
    <mergeCell ref="R224:R225"/>
    <mergeCell ref="A230:A231"/>
    <mergeCell ref="B230:B231"/>
    <mergeCell ref="C230:C231"/>
    <mergeCell ref="L230:L231"/>
    <mergeCell ref="N230:N231"/>
    <mergeCell ref="O230:O231"/>
    <mergeCell ref="Q230:Q231"/>
    <mergeCell ref="R230:R231"/>
    <mergeCell ref="A224:A225"/>
    <mergeCell ref="B224:B225"/>
    <mergeCell ref="C224:C225"/>
    <mergeCell ref="L224:L225"/>
    <mergeCell ref="N224:N225"/>
    <mergeCell ref="O224:O225"/>
    <mergeCell ref="Q216:Q217"/>
    <mergeCell ref="R216:R217"/>
    <mergeCell ref="A222:A223"/>
    <mergeCell ref="B222:B223"/>
    <mergeCell ref="C222:C223"/>
    <mergeCell ref="L222:L223"/>
    <mergeCell ref="N222:N223"/>
    <mergeCell ref="O222:O223"/>
    <mergeCell ref="Q222:Q223"/>
    <mergeCell ref="R222:R223"/>
    <mergeCell ref="A216:A217"/>
    <mergeCell ref="B216:B217"/>
    <mergeCell ref="C216:C217"/>
    <mergeCell ref="L216:L217"/>
    <mergeCell ref="N216:N217"/>
    <mergeCell ref="O216:O217"/>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26:Q227"/>
    <mergeCell ref="R226:R227"/>
    <mergeCell ref="A228:A229"/>
    <mergeCell ref="B228:B229"/>
    <mergeCell ref="C228:C229"/>
    <mergeCell ref="L228:L229"/>
    <mergeCell ref="N228:N229"/>
    <mergeCell ref="O228:O229"/>
    <mergeCell ref="Q228:Q229"/>
    <mergeCell ref="R228:R229"/>
    <mergeCell ref="A226:A227"/>
    <mergeCell ref="B226:B227"/>
    <mergeCell ref="C226:C227"/>
    <mergeCell ref="L226:L227"/>
    <mergeCell ref="N226:N227"/>
    <mergeCell ref="O226:O227"/>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36:Q237"/>
    <mergeCell ref="R236:R237"/>
    <mergeCell ref="A248:A249"/>
    <mergeCell ref="B248:B249"/>
    <mergeCell ref="C248:C249"/>
    <mergeCell ref="L248:L249"/>
    <mergeCell ref="N248:N249"/>
    <mergeCell ref="O248:O249"/>
    <mergeCell ref="Q248:Q249"/>
    <mergeCell ref="R248:R249"/>
    <mergeCell ref="A252:A253"/>
    <mergeCell ref="B252:B253"/>
    <mergeCell ref="C252:C253"/>
    <mergeCell ref="L252:L253"/>
    <mergeCell ref="N252:N253"/>
    <mergeCell ref="O252:O253"/>
    <mergeCell ref="Q240:Q241"/>
    <mergeCell ref="R240:R241"/>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Q250:Q251"/>
    <mergeCell ref="R250:R251"/>
    <mergeCell ref="A270:A271"/>
    <mergeCell ref="B270:B271"/>
    <mergeCell ref="C270:C271"/>
    <mergeCell ref="L270:L271"/>
    <mergeCell ref="N270:N271"/>
    <mergeCell ref="O270:O271"/>
    <mergeCell ref="Q270:Q271"/>
    <mergeCell ref="R270:R271"/>
    <mergeCell ref="A250:A251"/>
    <mergeCell ref="B250:B251"/>
    <mergeCell ref="C250:C251"/>
    <mergeCell ref="L250:L251"/>
    <mergeCell ref="N250:N251"/>
    <mergeCell ref="O250:O251"/>
    <mergeCell ref="Q252:Q253"/>
    <mergeCell ref="R252:R253"/>
    <mergeCell ref="A258:A259"/>
    <mergeCell ref="B258:B259"/>
    <mergeCell ref="C258:C259"/>
    <mergeCell ref="L258:L259"/>
    <mergeCell ref="N258:N259"/>
    <mergeCell ref="O258:O259"/>
    <mergeCell ref="Q258:Q259"/>
    <mergeCell ref="R258:R259"/>
    <mergeCell ref="A256:A257"/>
    <mergeCell ref="B256:B257"/>
    <mergeCell ref="C256:C257"/>
    <mergeCell ref="L256:L257"/>
    <mergeCell ref="Q254:Q255"/>
    <mergeCell ref="R254:R255"/>
    <mergeCell ref="A282:A283"/>
    <mergeCell ref="B282:B283"/>
    <mergeCell ref="C282:C283"/>
    <mergeCell ref="L282:L283"/>
    <mergeCell ref="N282:N283"/>
    <mergeCell ref="O282:O283"/>
    <mergeCell ref="Q282:Q283"/>
    <mergeCell ref="R282:R283"/>
    <mergeCell ref="A280:A281"/>
    <mergeCell ref="B280:B281"/>
    <mergeCell ref="C280:C281"/>
    <mergeCell ref="L280:L281"/>
    <mergeCell ref="N280:N281"/>
    <mergeCell ref="O280:O281"/>
    <mergeCell ref="Q276:Q277"/>
    <mergeCell ref="R276:R277"/>
    <mergeCell ref="A278:A279"/>
    <mergeCell ref="B278:B279"/>
    <mergeCell ref="C278:C279"/>
    <mergeCell ref="L278:L279"/>
    <mergeCell ref="N278:N279"/>
    <mergeCell ref="O278:O279"/>
    <mergeCell ref="Q278:Q279"/>
    <mergeCell ref="R278:R279"/>
    <mergeCell ref="A276:A277"/>
    <mergeCell ref="B276:B277"/>
    <mergeCell ref="C276:C277"/>
    <mergeCell ref="L276:L277"/>
    <mergeCell ref="N276:N277"/>
    <mergeCell ref="O276:O277"/>
    <mergeCell ref="Q288:Q289"/>
    <mergeCell ref="R288:R289"/>
    <mergeCell ref="A290:A291"/>
    <mergeCell ref="B290:B291"/>
    <mergeCell ref="C290:C291"/>
    <mergeCell ref="L290:L291"/>
    <mergeCell ref="N290:N291"/>
    <mergeCell ref="O290:O291"/>
    <mergeCell ref="Q290:Q291"/>
    <mergeCell ref="R290:R291"/>
    <mergeCell ref="A288:A289"/>
    <mergeCell ref="B288:B289"/>
    <mergeCell ref="C288:C289"/>
    <mergeCell ref="L288:L289"/>
    <mergeCell ref="N288:N289"/>
    <mergeCell ref="O288:O289"/>
    <mergeCell ref="Q284:Q285"/>
    <mergeCell ref="R284:R285"/>
    <mergeCell ref="A286:A287"/>
    <mergeCell ref="B286:B287"/>
    <mergeCell ref="C286:C287"/>
    <mergeCell ref="L286:L287"/>
    <mergeCell ref="N286:N287"/>
    <mergeCell ref="O286:O287"/>
    <mergeCell ref="Q286:Q287"/>
    <mergeCell ref="R286:R287"/>
    <mergeCell ref="A284:A285"/>
    <mergeCell ref="B284:B285"/>
    <mergeCell ref="C284:C285"/>
    <mergeCell ref="L284:L285"/>
    <mergeCell ref="N284:N285"/>
    <mergeCell ref="O284:O285"/>
    <mergeCell ref="Q296:Q297"/>
    <mergeCell ref="R296:R297"/>
    <mergeCell ref="A298:A299"/>
    <mergeCell ref="B298:B299"/>
    <mergeCell ref="C298:C299"/>
    <mergeCell ref="L298:L299"/>
    <mergeCell ref="N298:N299"/>
    <mergeCell ref="O298:O299"/>
    <mergeCell ref="Q298:Q299"/>
    <mergeCell ref="R298:R299"/>
    <mergeCell ref="A296:A297"/>
    <mergeCell ref="B296:B297"/>
    <mergeCell ref="C296:C297"/>
    <mergeCell ref="L296:L297"/>
    <mergeCell ref="N296:N297"/>
    <mergeCell ref="O296:O297"/>
    <mergeCell ref="Q292:Q293"/>
    <mergeCell ref="R292:R293"/>
    <mergeCell ref="A294:A295"/>
    <mergeCell ref="B294:B295"/>
    <mergeCell ref="C294:C295"/>
    <mergeCell ref="L294:L295"/>
    <mergeCell ref="N294:N295"/>
    <mergeCell ref="O294:O295"/>
    <mergeCell ref="Q294:Q295"/>
    <mergeCell ref="R294:R295"/>
    <mergeCell ref="A292:A293"/>
    <mergeCell ref="B292:B293"/>
    <mergeCell ref="C292:C293"/>
    <mergeCell ref="L292:L293"/>
    <mergeCell ref="N292:N293"/>
    <mergeCell ref="O292:O293"/>
  </mergeCells>
  <conditionalFormatting sqref="O1:O315">
    <cfRule type="containsText" dxfId="41" priority="7" operator="containsText" text="HOLD">
      <formula>NOT(ISERROR(SEARCH("HOLD",O1)))</formula>
    </cfRule>
    <cfRule type="containsText" dxfId="40" priority="16" operator="containsText" text="Ignore">
      <formula>NOT(ISERROR(SEARCH("Ignore",O1)))</formula>
    </cfRule>
  </conditionalFormatting>
  <conditionalFormatting sqref="M1:O315">
    <cfRule type="containsText" dxfId="39" priority="6" operator="containsText" text="Waiting">
      <formula>NOT(ISERROR(SEARCH("Waiting",M1)))</formula>
    </cfRule>
    <cfRule type="containsText" dxfId="38" priority="10" operator="containsText" text="Review">
      <formula>NOT(ISERROR(SEARCH("Review",M1)))</formula>
    </cfRule>
    <cfRule type="containsText" dxfId="37" priority="11" operator="containsText" text="Other">
      <formula>NOT(ISERROR(SEARCH("Other",M1)))</formula>
    </cfRule>
    <cfRule type="containsText" dxfId="36" priority="12" operator="containsText" text="Incomplete">
      <formula>NOT(ISERROR(SEARCH("Incomplete",M1)))</formula>
    </cfRule>
    <cfRule type="containsText" dxfId="35" priority="13" operator="containsText" text="Untraceable">
      <formula>NOT(ISERROR(SEARCH("Untraceable",M1)))</formula>
    </cfRule>
    <cfRule type="containsText" dxfId="34" priority="14" operator="containsText" text="Completed">
      <formula>NOT(ISERROR(SEARCH("Completed",M1)))</formula>
    </cfRule>
  </conditionalFormatting>
  <conditionalFormatting sqref="M1:O315 Q1:Q315">
    <cfRule type="containsText" dxfId="33" priority="15" operator="containsText" text="In Progress">
      <formula>NOT(ISERROR(SEARCH("In Progress",M1)))</formula>
    </cfRule>
  </conditionalFormatting>
  <conditionalFormatting sqref="Q1:Q315">
    <cfRule type="containsText" dxfId="32" priority="8" operator="containsText" text="No">
      <formula>NOT(ISERROR(SEARCH("No",Q1)))</formula>
    </cfRule>
    <cfRule type="containsText" dxfId="31" priority="9" operator="containsText" text="Yes">
      <formula>NOT(ISERROR(SEARCH("Yes",Q1)))</formula>
    </cfRule>
  </conditionalFormatting>
  <conditionalFormatting sqref="L1:L315">
    <cfRule type="containsText" dxfId="30" priority="5" operator="containsText" text="Needs to be">
      <formula>NOT(ISERROR(SEARCH("Needs to be",L1)))</formula>
    </cfRule>
  </conditionalFormatting>
  <conditionalFormatting sqref="I1:K271 I273:K315">
    <cfRule type="containsText" dxfId="29" priority="4" operator="containsText" text="Please Enter Tracing Time">
      <formula>NOT(ISERROR(SEARCH("Please Enter Tracing Time",I1)))</formula>
    </cfRule>
  </conditionalFormatting>
  <conditionalFormatting sqref="I272:K272">
    <cfRule type="containsText" dxfId="28" priority="3" operator="containsText" text="Please Enter Tracing Time">
      <formula>NOT(ISERROR(SEARCH("Please Enter Tracing Time",I272)))</formula>
    </cfRule>
  </conditionalFormatting>
  <dataValidations count="7">
    <dataValidation type="list" allowBlank="1" showInputMessage="1" sqref="L2:L315" xr:uid="{00000000-0002-0000-0400-000006000000}">
      <formula1>"Ø, Split"</formula1>
    </dataValidation>
    <dataValidation type="list" allowBlank="1" showInputMessage="1" showErrorMessage="1" sqref="M2:N315" xr:uid="{00000000-0002-0000-0400-000005000000}">
      <formula1>"In Progress, Completed, Untraceable, Incomplete, Other, Review"</formula1>
    </dataValidation>
    <dataValidation type="list" operator="equal" allowBlank="1" showInputMessage="1" showErrorMessage="1" sqref="E2:E315" xr:uid="{00000000-0002-0000-0400-000004000000}">
      <formula1>"Manual,Assisted Manual, De-Novo Merge, Assisted Merge"</formula1>
    </dataValidation>
    <dataValidation type="list" allowBlank="1" showInputMessage="1" showErrorMessage="1" sqref="O2:O315" xr:uid="{00000000-0002-0000-0400-000002000000}">
      <formula1>"In Progress, Completed, Untraceable, Review, Ignore"</formula1>
    </dataValidation>
    <dataValidation type="list" operator="equal" allowBlank="1" showInputMessage="1" showErrorMessage="1" sqref="D2:D315" xr:uid="{00000000-0002-0000-0400-000000000000}">
      <formula1>"Amina,Bruno,Cameron,Daniel,Gina,Julia,Mashtura,Monet,???"</formula1>
    </dataValidation>
    <dataValidation type="list" operator="equal" allowBlank="1" showInputMessage="1" sqref="H2:H303 H305:H315" xr:uid="{00000000-0002-0000-0400-000003000000}">
      <formula1>"Ø"</formula1>
    </dataValidation>
    <dataValidation type="list" allowBlank="1" showInputMessage="1" sqref="G2:G176 G178:G315" xr:uid="{00000000-0002-0000-0400-000001000000}">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82477FD6-3550-4D95-89E1-625F6DE3A9AF}">
            <xm:f>NOT(ISERROR(SEARCH("G-",A1)))</xm:f>
            <xm:f>"G-"</xm:f>
            <x14:dxf>
              <font>
                <color rgb="FF006100"/>
              </font>
              <fill>
                <patternFill>
                  <bgColor rgb="FFC6EFCE"/>
                </patternFill>
              </fill>
            </x14:dxf>
          </x14:cfRule>
          <xm:sqref>A1:A1048576</xm:sqref>
        </x14:conditionalFormatting>
        <x14:conditionalFormatting xmlns:xm="http://schemas.microsoft.com/office/excel/2006/main">
          <x14:cfRule type="containsText" priority="1" operator="containsText" id="{B4D92EE0-86C5-4552-8BB1-7BD01AFA9B10}">
            <xm:f>NOT(ISERROR(SEARCH("R-",A1)))</xm:f>
            <xm:f>"R-"</xm:f>
            <x14:dxf>
              <font>
                <color rgb="FF9C0006"/>
              </font>
            </x14:dxf>
          </x14:cfRule>
          <xm:sqref>A1:A1048576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7008B-1B53-4072-83F9-AB42990E8B4A}">
  <dimension ref="A1:R55"/>
  <sheetViews>
    <sheetView workbookViewId="0" xr3:uid="{EB53A537-1EFA-5629-AC97-8059DCFCABD7}">
      <pane xSplit="1" topLeftCell="B1" activePane="topRight" state="frozen"/>
      <selection pane="topRight" activeCell="N54" sqref="N54:N55"/>
    </sheetView>
  </sheetViews>
  <sheetFormatPr defaultRowHeight="15"/>
  <cols>
    <col min="1" max="1" width="16.5703125" bestFit="1" customWidth="1"/>
    <col min="2" max="2" width="24.5703125" bestFit="1" customWidth="1"/>
    <col min="3" max="3" width="18.85546875" bestFit="1" customWidth="1"/>
    <col min="4" max="4" width="10" bestFit="1" customWidth="1"/>
    <col min="5" max="5" width="15.28515625" bestFit="1" customWidth="1"/>
    <col min="6" max="6" width="23.7109375" bestFit="1" customWidth="1"/>
    <col min="7" max="8" width="9.85546875" bestFit="1" customWidth="1"/>
    <col min="9" max="9" width="11.5703125" bestFit="1" customWidth="1"/>
    <col min="10" max="10" width="12.28515625" bestFit="1" customWidth="1"/>
    <col min="11" max="11" width="14.7109375" bestFit="1" customWidth="1"/>
    <col min="12" max="12" width="15.140625" bestFit="1" customWidth="1"/>
    <col min="13" max="13" width="18.28515625" bestFit="1" customWidth="1"/>
    <col min="14" max="14" width="13.7109375" bestFit="1" customWidth="1"/>
    <col min="15" max="15" width="9.7109375" bestFit="1" customWidth="1"/>
    <col min="16" max="16" width="86.85546875" customWidth="1"/>
    <col min="17" max="17" width="10" bestFit="1" customWidth="1"/>
    <col min="18" max="18" width="10.140625" bestFit="1" customWidth="1"/>
  </cols>
  <sheetData>
    <row r="1" spans="1:18">
      <c r="A1" s="48" t="s">
        <v>6</v>
      </c>
      <c r="B1" s="48" t="s">
        <v>7</v>
      </c>
      <c r="C1" s="48" t="s">
        <v>8</v>
      </c>
      <c r="D1" s="49" t="s">
        <v>9</v>
      </c>
      <c r="E1" s="49" t="s">
        <v>10</v>
      </c>
      <c r="F1" s="49" t="s">
        <v>11</v>
      </c>
      <c r="G1" s="49" t="s">
        <v>12</v>
      </c>
      <c r="H1" s="49" t="s">
        <v>13</v>
      </c>
      <c r="I1" s="49" t="s">
        <v>3126</v>
      </c>
      <c r="J1" s="49" t="s">
        <v>3189</v>
      </c>
      <c r="K1" s="49" t="s">
        <v>3190</v>
      </c>
      <c r="L1" s="48" t="s">
        <v>14</v>
      </c>
      <c r="M1" s="48" t="s">
        <v>15</v>
      </c>
      <c r="N1" s="48" t="s">
        <v>16</v>
      </c>
      <c r="O1" s="48" t="s">
        <v>17</v>
      </c>
      <c r="P1" s="10" t="s">
        <v>18</v>
      </c>
      <c r="Q1" s="9" t="s">
        <v>19</v>
      </c>
      <c r="R1" s="9" t="s">
        <v>20</v>
      </c>
    </row>
    <row r="2" spans="1:18">
      <c r="A2" s="164" t="s">
        <v>4547</v>
      </c>
      <c r="B2" s="109" t="s">
        <v>4548</v>
      </c>
      <c r="C2" s="107" t="s">
        <v>2065</v>
      </c>
      <c r="D2" s="81" t="s">
        <v>161</v>
      </c>
      <c r="E2" s="81" t="s">
        <v>1442</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2018-05-23_G-001_SA_BD</v>
      </c>
      <c r="G2" s="85">
        <v>43290</v>
      </c>
      <c r="H2" s="85">
        <v>43291</v>
      </c>
      <c r="I2" s="69">
        <v>2.25</v>
      </c>
      <c r="J2" s="69">
        <v>97</v>
      </c>
      <c r="K2" s="74">
        <f>IF(AND(NOT(I2=""),NOT(J2=""),NOT(H2="")),J2/I2,"")</f>
        <v>43.111111111111114</v>
      </c>
      <c r="L2" s="106">
        <v>43308</v>
      </c>
      <c r="M2" s="81" t="s">
        <v>0</v>
      </c>
      <c r="N2" s="107"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7" t="s">
        <v>0</v>
      </c>
      <c r="P2" s="4"/>
      <c r="Q2" s="111" t="s">
        <v>25</v>
      </c>
      <c r="R2" s="107" t="s">
        <v>4549</v>
      </c>
    </row>
    <row r="3" spans="1:18">
      <c r="A3" s="165"/>
      <c r="B3" s="107"/>
      <c r="C3" s="107"/>
      <c r="D3" s="81" t="s">
        <v>113</v>
      </c>
      <c r="E3" s="81" t="s">
        <v>1731</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2018-05-23_G-001_DR</v>
      </c>
      <c r="G3" s="85">
        <v>43300</v>
      </c>
      <c r="H3" s="85">
        <v>43301</v>
      </c>
      <c r="I3" s="69">
        <v>4</v>
      </c>
      <c r="J3" s="69">
        <v>101.91200000000001</v>
      </c>
      <c r="K3" s="74">
        <f>IF(AND(NOT(I3=""),NOT(J3=""),NOT(H3="")),J3/I3,"")</f>
        <v>25.478000000000002</v>
      </c>
      <c r="L3" s="107"/>
      <c r="M3" s="81" t="str">
        <f>IF(AND(NOT(OR(G3="",G3="Ø")),H3=""),"In Progress",IF(AND(NOT(OR(H3="Ø",H3="")),NOT(OR(G3="Ø",G3=""))),"Completed",IF(AND(NOT(A2=""),NOT(OR(D3="",D3="???")),G3=""),"Waiting",IF(D3="???","Waiting",""))))</f>
        <v>Completed</v>
      </c>
      <c r="N3" s="107"/>
      <c r="O3" s="107"/>
      <c r="P3" s="4"/>
      <c r="Q3" s="111"/>
      <c r="R3" s="107"/>
    </row>
    <row r="4" spans="1:18">
      <c r="A4" s="164" t="s">
        <v>4550</v>
      </c>
      <c r="B4" s="109" t="s">
        <v>4551</v>
      </c>
      <c r="C4" s="107" t="s">
        <v>2065</v>
      </c>
      <c r="D4" s="81" t="s">
        <v>113</v>
      </c>
      <c r="E4" s="81" t="s">
        <v>1442</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2018-05-23_G-002_SA_DR</v>
      </c>
      <c r="G4" s="85">
        <v>43291</v>
      </c>
      <c r="H4" s="85">
        <v>43292</v>
      </c>
      <c r="I4" s="69">
        <v>3.5</v>
      </c>
      <c r="J4" s="69">
        <v>46.569000000000003</v>
      </c>
      <c r="K4" s="74">
        <f>IF(AND(NOT(I4=""),NOT(J4=""),NOT(H4="")),J4/I4,"")</f>
        <v>13.305428571428573</v>
      </c>
      <c r="L4" s="106">
        <v>43306</v>
      </c>
      <c r="M4" s="81" t="str">
        <f>IF(AND(NOT(OR(G4="",G4="Ø")),H4=""),"In Progress",IF(AND(NOT(OR(H4="Ø",H4="")),NOT(OR(G4="Ø",G4=""))),"Completed",IF(AND(NOT(A4=""),NOT(OR(D4="",D4="???")),G4=""),"Waiting",IF(D4="???","Waiting",""))))</f>
        <v>Completed</v>
      </c>
      <c r="N4" s="107"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7" t="s">
        <v>0</v>
      </c>
      <c r="P4" s="4" t="s">
        <v>4552</v>
      </c>
      <c r="Q4" s="111" t="s">
        <v>25</v>
      </c>
      <c r="R4" s="107" t="s">
        <v>4553</v>
      </c>
    </row>
    <row r="5" spans="1:18">
      <c r="A5" s="165"/>
      <c r="B5" s="107"/>
      <c r="C5" s="107"/>
      <c r="D5" s="81" t="s">
        <v>27</v>
      </c>
      <c r="E5" s="81" t="s">
        <v>1731</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2018-05-23_G-002_GB</v>
      </c>
      <c r="G5" s="85">
        <v>43305</v>
      </c>
      <c r="H5" s="85">
        <v>43305</v>
      </c>
      <c r="I5" s="69">
        <v>2</v>
      </c>
      <c r="J5" s="69">
        <v>46</v>
      </c>
      <c r="K5" s="74">
        <f>IF(AND(NOT(I5=""),NOT(J5=""),NOT(H5="")),J5/I5,"")</f>
        <v>23</v>
      </c>
      <c r="L5" s="107"/>
      <c r="M5" s="81" t="str">
        <f>IF(AND(NOT(OR(G5="",G5="Ø")),H5=""),"In Progress",IF(AND(NOT(OR(H5="Ø",H5="")),NOT(OR(G5="Ø",G5=""))),"Completed",IF(AND(NOT(A4=""),NOT(OR(D5="",D5="???")),G5=""),"Waiting",IF(D5="???","Waiting",""))))</f>
        <v>Completed</v>
      </c>
      <c r="N5" s="107"/>
      <c r="O5" s="107"/>
      <c r="Q5" s="111"/>
      <c r="R5" s="107"/>
    </row>
    <row r="6" spans="1:18">
      <c r="A6" s="164" t="s">
        <v>4554</v>
      </c>
      <c r="B6" s="109" t="s">
        <v>4555</v>
      </c>
      <c r="C6" s="107" t="s">
        <v>1167</v>
      </c>
      <c r="D6" s="81" t="s">
        <v>161</v>
      </c>
      <c r="E6" s="81" t="s">
        <v>1442</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2018-05-23_G-003_SA_BD</v>
      </c>
      <c r="G6" s="85">
        <v>43291</v>
      </c>
      <c r="H6" s="85">
        <v>43291</v>
      </c>
      <c r="I6" s="69">
        <v>1.75</v>
      </c>
      <c r="J6" s="69">
        <v>56</v>
      </c>
      <c r="K6" s="74">
        <f>IF(AND(NOT(I6=""),NOT(J6=""),NOT(H6="")),J6/I6,"")</f>
        <v>32</v>
      </c>
      <c r="L6" s="106">
        <v>43306</v>
      </c>
      <c r="M6" s="81" t="str">
        <f>IF(AND(NOT(OR(G6="",G6="Ø")),H6=""),"In Progress",IF(AND(NOT(OR(H6="Ø",H6="")),NOT(OR(G6="Ø",G6=""))),"Completed",IF(AND(NOT(A6=""),NOT(OR(D6="",D6="???")),G6=""),"Waiting",IF(D6="???","Waiting",""))))</f>
        <v>Completed</v>
      </c>
      <c r="N6" s="107"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07" t="s">
        <v>0</v>
      </c>
      <c r="P6" s="4" t="s">
        <v>4556</v>
      </c>
      <c r="Q6" s="111" t="s">
        <v>25</v>
      </c>
      <c r="R6" s="107" t="s">
        <v>4557</v>
      </c>
    </row>
    <row r="7" spans="1:18">
      <c r="A7" s="165"/>
      <c r="B7" s="107"/>
      <c r="C7" s="107"/>
      <c r="D7" s="81" t="s">
        <v>27</v>
      </c>
      <c r="E7" s="81" t="s">
        <v>1731</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2018-05-23_G-003_GB</v>
      </c>
      <c r="G7" s="85">
        <v>43306</v>
      </c>
      <c r="H7" s="85">
        <v>43306</v>
      </c>
      <c r="I7" s="69">
        <v>1.5</v>
      </c>
      <c r="J7" s="69">
        <v>57</v>
      </c>
      <c r="K7" s="74">
        <f>IF(AND(NOT(I7=""),NOT(J7=""),NOT(H7="")),J7/I7,"")</f>
        <v>38</v>
      </c>
      <c r="L7" s="107"/>
      <c r="M7" s="81" t="str">
        <f>IF(AND(NOT(OR(G7="",G7="Ø")),H7=""),"In Progress",IF(AND(NOT(OR(H7="Ø",H7="")),NOT(OR(G7="Ø",G7=""))),"Completed",IF(AND(NOT(A6=""),NOT(OR(D7="",D7="???")),G7=""),"Waiting",IF(D7="???","Waiting",""))))</f>
        <v>Completed</v>
      </c>
      <c r="N7" s="107"/>
      <c r="O7" s="107"/>
      <c r="P7" s="4"/>
      <c r="Q7" s="111"/>
      <c r="R7" s="107"/>
    </row>
    <row r="8" spans="1:18">
      <c r="A8" s="164" t="s">
        <v>4558</v>
      </c>
      <c r="B8" s="109" t="s">
        <v>4559</v>
      </c>
      <c r="C8" s="107" t="s">
        <v>1052</v>
      </c>
      <c r="D8" s="81" t="s">
        <v>161</v>
      </c>
      <c r="E8" s="81"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2018-05-23_G-004_BD</v>
      </c>
      <c r="G8" s="85">
        <v>43291</v>
      </c>
      <c r="H8" s="85">
        <v>43291</v>
      </c>
      <c r="I8" s="69">
        <v>0.75</v>
      </c>
      <c r="J8" s="69">
        <v>20</v>
      </c>
      <c r="K8" s="74">
        <f>IF(AND(NOT(I8=""),NOT(J8=""),NOT(H8="")),J8/I8,"")</f>
        <v>26.666666666666668</v>
      </c>
      <c r="L8" s="106">
        <v>43311</v>
      </c>
      <c r="M8" s="81" t="str">
        <f>IF(AND(NOT(OR(G8="",G8="Ø")),H8=""),"In Progress",IF(AND(NOT(OR(H8="Ø",H8="")),NOT(OR(G8="Ø",G8=""))),"Completed",IF(AND(NOT(A8=""),NOT(OR(D8="",D8="???")),G8=""),"Waiting",IF(D8="???","Waiting",""))))</f>
        <v>Completed</v>
      </c>
      <c r="N8" s="107" t="s">
        <v>0</v>
      </c>
      <c r="O8" s="107" t="s">
        <v>0</v>
      </c>
      <c r="P8" s="4" t="s">
        <v>4560</v>
      </c>
      <c r="Q8" s="111" t="s">
        <v>25</v>
      </c>
      <c r="R8" s="107" t="s">
        <v>4561</v>
      </c>
    </row>
    <row r="9" spans="1:18">
      <c r="A9" s="165"/>
      <c r="B9" s="107"/>
      <c r="C9" s="107"/>
      <c r="D9" s="81" t="s">
        <v>27</v>
      </c>
      <c r="E9" s="81" t="s">
        <v>1731</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2018-05-23_G-004_GB</v>
      </c>
      <c r="G9" s="85">
        <v>43306</v>
      </c>
      <c r="H9" s="85">
        <v>43307</v>
      </c>
      <c r="I9" s="69">
        <v>0.75</v>
      </c>
      <c r="J9" s="69">
        <v>20</v>
      </c>
      <c r="K9" s="74">
        <f>IF(AND(NOT(I9=""),NOT(J9=""),NOT(H9="")),J9/I9,"")</f>
        <v>26.666666666666668</v>
      </c>
      <c r="L9" s="107"/>
      <c r="M9" s="81" t="str">
        <f>IF(AND(NOT(OR(G9="",G9="Ø")),H9=""),"In Progress",IF(AND(NOT(OR(H9="Ø",H9="")),NOT(OR(G9="Ø",G9=""))),"Completed",IF(AND(NOT(A8=""),NOT(OR(D9="",D9="???")),G9=""),"Waiting",IF(D9="???","Waiting",""))))</f>
        <v>Completed</v>
      </c>
      <c r="N9" s="107"/>
      <c r="O9" s="107"/>
      <c r="P9" s="4" t="s">
        <v>4562</v>
      </c>
      <c r="Q9" s="111"/>
      <c r="R9" s="107"/>
    </row>
    <row r="10" spans="1:18">
      <c r="A10" s="164" t="s">
        <v>4563</v>
      </c>
      <c r="B10" s="109" t="s">
        <v>4564</v>
      </c>
      <c r="C10" s="107" t="s">
        <v>1052</v>
      </c>
      <c r="D10" s="81" t="s">
        <v>161</v>
      </c>
      <c r="E10" s="81"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2018-05-23_G-005_BD</v>
      </c>
      <c r="G10" s="85" t="s">
        <v>4565</v>
      </c>
      <c r="H10" s="85">
        <v>43291</v>
      </c>
      <c r="I10" s="69">
        <v>1</v>
      </c>
      <c r="J10" s="69">
        <v>38</v>
      </c>
      <c r="K10" s="74">
        <f>IF(AND(NOT(I10=""),NOT(J10=""),NOT(H10="")),J10/I10,"")</f>
        <v>38</v>
      </c>
      <c r="L10" s="106">
        <v>43311</v>
      </c>
      <c r="M10" s="81" t="str">
        <f>IF(AND(NOT(OR(G10="",G10="Ø")),H10=""),"In Progress",IF(AND(NOT(OR(H10="Ø",H10="")),NOT(OR(G10="Ø",G10=""))),"Completed",IF(AND(NOT(A10=""),NOT(OR(D10="",D10="???")),G10=""),"Waiting",IF(D10="???","Waiting",""))))</f>
        <v>Completed</v>
      </c>
      <c r="N10" s="107" t="s">
        <v>0</v>
      </c>
      <c r="O10" s="107" t="s">
        <v>0</v>
      </c>
      <c r="P10" s="4" t="s">
        <v>4560</v>
      </c>
      <c r="Q10" s="111" t="s">
        <v>25</v>
      </c>
      <c r="R10" s="107" t="s">
        <v>4566</v>
      </c>
    </row>
    <row r="11" spans="1:18">
      <c r="A11" s="165"/>
      <c r="B11" s="107"/>
      <c r="C11" s="107"/>
      <c r="D11" s="81" t="s">
        <v>27</v>
      </c>
      <c r="E11" s="81" t="s">
        <v>1731</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Merge")),A10&amp;"_SA_MW",IF(AND(D11="Julia",OR(E11="Manual",E11="Assisted Manual")),A10&amp;"_JS",IF(AND(D11="Julia",OR(E11="De-Novo Merge",E11="Assisted Merge")),A10&amp;"_SA_JS",""))))))))))))))))</f>
        <v>2018-05-23_G-005_GB</v>
      </c>
      <c r="G11" s="85">
        <v>43307</v>
      </c>
      <c r="H11" s="85">
        <v>43307</v>
      </c>
      <c r="I11" s="69">
        <v>1.25</v>
      </c>
      <c r="J11" s="69">
        <v>38</v>
      </c>
      <c r="K11" s="74">
        <f>IF(AND(NOT(I11=""),NOT(J11=""),NOT(H11="")),J11/I11,"")</f>
        <v>30.4</v>
      </c>
      <c r="L11" s="107"/>
      <c r="M11" s="81" t="str">
        <f>IF(AND(NOT(OR(G11="",G11="Ø")),H11=""),"In Progress",IF(AND(NOT(OR(H11="Ø",H11="")),NOT(OR(G11="Ø",G11=""))),"Completed",IF(AND(NOT(A10=""),NOT(OR(D11="",D11="???")),G11=""),"Waiting",IF(D11="???","Waiting",""))))</f>
        <v>Completed</v>
      </c>
      <c r="N11" s="107"/>
      <c r="O11" s="107"/>
      <c r="P11" s="4" t="s">
        <v>4567</v>
      </c>
      <c r="Q11" s="111"/>
      <c r="R11" s="107"/>
    </row>
    <row r="12" spans="1:18">
      <c r="A12" s="164" t="s">
        <v>4568</v>
      </c>
      <c r="B12" s="109" t="s">
        <v>4569</v>
      </c>
      <c r="C12" s="107" t="s">
        <v>1167</v>
      </c>
      <c r="D12" s="81" t="s">
        <v>161</v>
      </c>
      <c r="E12" s="81" t="s">
        <v>1442</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2018-05-23_G-006_SA_BD</v>
      </c>
      <c r="G12" s="85">
        <v>43291</v>
      </c>
      <c r="H12" s="85">
        <v>43291</v>
      </c>
      <c r="I12" s="69">
        <v>0.5</v>
      </c>
      <c r="J12" s="69">
        <v>18</v>
      </c>
      <c r="K12" s="74">
        <f>IF(AND(NOT(I12=""),NOT(J12=""),NOT(H12="")),J12/I12,"")</f>
        <v>36</v>
      </c>
      <c r="L12" s="106">
        <v>43311</v>
      </c>
      <c r="M12" s="81" t="str">
        <f>IF(AND(NOT(OR(G12="",G12="Ø")),H12=""),"In Progress",IF(AND(NOT(OR(H12="Ø",H12="")),NOT(OR(G12="Ø",G12=""))),"Completed",IF(AND(NOT(A12=""),NOT(OR(D12="",D12="???")),G12=""),"Waiting",IF(D12="???","Waiting",""))))</f>
        <v>Completed</v>
      </c>
      <c r="N12" s="107"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7" t="s">
        <v>0</v>
      </c>
      <c r="P12" s="4"/>
      <c r="Q12" s="111" t="s">
        <v>25</v>
      </c>
      <c r="R12" s="107" t="s">
        <v>4570</v>
      </c>
    </row>
    <row r="13" spans="1:18">
      <c r="A13" s="165"/>
      <c r="B13" s="107"/>
      <c r="C13" s="107"/>
      <c r="D13" s="81" t="s">
        <v>27</v>
      </c>
      <c r="E13" s="81" t="s">
        <v>1731</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2018-05-23_G-006_GB</v>
      </c>
      <c r="G13" s="85">
        <v>43307</v>
      </c>
      <c r="H13" s="85">
        <v>43307</v>
      </c>
      <c r="I13" s="69">
        <v>0.7</v>
      </c>
      <c r="J13" s="69">
        <v>18</v>
      </c>
      <c r="K13" s="74">
        <f>IF(AND(NOT(I13=""),NOT(J13=""),NOT(H13="")),J13/I13,"")</f>
        <v>25.714285714285715</v>
      </c>
      <c r="L13" s="107"/>
      <c r="M13" s="81" t="str">
        <f>IF(AND(NOT(OR(G13="",G13="Ø")),H13=""),"In Progress",IF(AND(NOT(OR(H13="Ø",H13="")),NOT(OR(G13="Ø",G13=""))),"Completed",IF(AND(NOT(A12=""),NOT(OR(D13="",D13="???")),G13=""),"Waiting",IF(D13="???","Waiting",""))))</f>
        <v>Completed</v>
      </c>
      <c r="N13" s="107"/>
      <c r="O13" s="107"/>
      <c r="P13" s="4"/>
      <c r="Q13" s="111"/>
      <c r="R13" s="107"/>
    </row>
    <row r="14" spans="1:18">
      <c r="A14" s="164" t="s">
        <v>4571</v>
      </c>
      <c r="B14" s="109" t="s">
        <v>4572</v>
      </c>
      <c r="C14" s="107" t="s">
        <v>2065</v>
      </c>
      <c r="D14" s="81" t="s">
        <v>161</v>
      </c>
      <c r="E14" s="81" t="s">
        <v>1442</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2018-05-23_G-007_SA_BD</v>
      </c>
      <c r="G14" s="85">
        <v>43291</v>
      </c>
      <c r="H14" s="85">
        <v>43292</v>
      </c>
      <c r="I14" s="69">
        <v>3.25</v>
      </c>
      <c r="J14" s="69">
        <v>90</v>
      </c>
      <c r="K14" s="74">
        <f>IF(AND(NOT(I14=""),NOT(J14=""),NOT(H14="")),J14/I14,"")</f>
        <v>27.692307692307693</v>
      </c>
      <c r="L14" s="106">
        <v>43308</v>
      </c>
      <c r="M14" s="81" t="str">
        <f>IF(AND(NOT(OR(G14="",G14="Ø")),H14=""),"In Progress",IF(AND(NOT(OR(H14="Ø",H14="")),NOT(OR(G14="Ø",G14=""))),"Completed",IF(AND(NOT(A14=""),NOT(OR(D14="",D14="???")),G14=""),"Waiting",IF(D14="???","Waiting",""))))</f>
        <v>Completed</v>
      </c>
      <c r="N14" s="107"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07" t="s">
        <v>0</v>
      </c>
      <c r="P14" s="4" t="s">
        <v>4573</v>
      </c>
      <c r="Q14" s="111" t="s">
        <v>25</v>
      </c>
      <c r="R14" s="107" t="s">
        <v>4574</v>
      </c>
    </row>
    <row r="15" spans="1:18">
      <c r="A15" s="165"/>
      <c r="B15" s="107"/>
      <c r="C15" s="107"/>
      <c r="D15" s="81" t="s">
        <v>113</v>
      </c>
      <c r="E15" s="81" t="s">
        <v>1731</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Merge")),A14&amp;"_SA_MW",IF(AND(D15="Julia",OR(E15="Manual",E15="Assisted Manual")),A14&amp;"_JS",IF(AND(D15="Julia",OR(E15="De-Novo Merge",E15="Assisted Merge")),A14&amp;"_SA_JS",""))))))))))))))))</f>
        <v>2018-05-23_G-007_DR</v>
      </c>
      <c r="G15" s="85">
        <v>43301</v>
      </c>
      <c r="H15" s="85">
        <v>43304</v>
      </c>
      <c r="I15" s="69">
        <v>2.33</v>
      </c>
      <c r="J15" s="69">
        <v>96.873000000000005</v>
      </c>
      <c r="K15" s="74">
        <f>IF(AND(NOT(I15=""),NOT(J15=""),NOT(H15="")),J15/I15,"")</f>
        <v>41.576394849785409</v>
      </c>
      <c r="L15" s="107"/>
      <c r="M15" s="81" t="str">
        <f>IF(AND(NOT(OR(G15="",G15="Ø")),H15=""),"In Progress",IF(AND(NOT(OR(H15="Ø",H15="")),NOT(OR(G15="Ø",G15=""))),"Completed",IF(AND(NOT(A14=""),NOT(OR(D15="",D15="???")),G15=""),"Waiting",IF(D15="???","Waiting",""))))</f>
        <v>Completed</v>
      </c>
      <c r="N15" s="107"/>
      <c r="O15" s="107"/>
      <c r="P15" s="4"/>
      <c r="Q15" s="111"/>
      <c r="R15" s="107"/>
    </row>
    <row r="16" spans="1:18">
      <c r="A16" s="164" t="s">
        <v>4575</v>
      </c>
      <c r="B16" s="137" t="s">
        <v>4576</v>
      </c>
      <c r="C16" s="107" t="s">
        <v>2065</v>
      </c>
      <c r="D16" s="81" t="s">
        <v>161</v>
      </c>
      <c r="E16" s="81" t="s">
        <v>1442</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2018-05-23_G-008_SA_BD</v>
      </c>
      <c r="G16" s="85">
        <v>43292</v>
      </c>
      <c r="H16" s="85">
        <v>43292</v>
      </c>
      <c r="I16" s="69">
        <v>1.25</v>
      </c>
      <c r="J16" s="69">
        <v>38</v>
      </c>
      <c r="K16" s="74">
        <f>IF(AND(NOT(I16=""),NOT(J16=""),NOT(H16="")),J16/I16,"")</f>
        <v>30.4</v>
      </c>
      <c r="L16" s="106">
        <v>43308</v>
      </c>
      <c r="M16" s="81" t="str">
        <f>IF(AND(NOT(OR(G16="",G16="Ø")),H16=""),"In Progress",IF(AND(NOT(OR(H16="Ø",H16="")),NOT(OR(G16="Ø",G16=""))),"Completed",IF(AND(NOT(A16=""),NOT(OR(D16="",D16="???")),G16=""),"Waiting",IF(D16="???","Waiting",""))))</f>
        <v>Completed</v>
      </c>
      <c r="N16" s="107"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7" t="s">
        <v>0</v>
      </c>
      <c r="P16" s="4"/>
      <c r="Q16" s="111" t="s">
        <v>25</v>
      </c>
      <c r="R16" s="107" t="s">
        <v>4577</v>
      </c>
    </row>
    <row r="17" spans="1:18">
      <c r="A17" s="165"/>
      <c r="B17" s="137"/>
      <c r="C17" s="107"/>
      <c r="D17" s="81" t="s">
        <v>113</v>
      </c>
      <c r="E17" s="81" t="s">
        <v>1731</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2018-05-23_G-008_DR</v>
      </c>
      <c r="G17" s="85">
        <v>43304</v>
      </c>
      <c r="H17" s="85">
        <v>43304</v>
      </c>
      <c r="I17" s="69">
        <v>1</v>
      </c>
      <c r="J17" s="69">
        <v>42.912999999999997</v>
      </c>
      <c r="K17" s="74">
        <f>IF(AND(NOT(I17=""),NOT(J17=""),NOT(H17="")),J17/I17,"")</f>
        <v>42.912999999999997</v>
      </c>
      <c r="L17" s="107"/>
      <c r="M17" s="81" t="str">
        <f>IF(AND(NOT(OR(G17="",G17="Ø")),H17=""),"In Progress",IF(AND(NOT(OR(H17="Ø",H17="")),NOT(OR(G17="Ø",G17=""))),"Completed",IF(AND(NOT(A16=""),NOT(OR(D17="",D17="???")),G17=""),"Waiting",IF(D17="???","Waiting",""))))</f>
        <v>Completed</v>
      </c>
      <c r="N17" s="107"/>
      <c r="O17" s="107"/>
      <c r="P17" s="4"/>
      <c r="Q17" s="111"/>
      <c r="R17" s="107"/>
    </row>
    <row r="18" spans="1:18">
      <c r="A18" s="164" t="s">
        <v>4578</v>
      </c>
      <c r="B18" s="109" t="s">
        <v>4579</v>
      </c>
      <c r="C18" s="107" t="s">
        <v>2065</v>
      </c>
      <c r="D18" s="81" t="s">
        <v>27</v>
      </c>
      <c r="E18" s="81" t="s">
        <v>1442</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2018-05-23_G-009_SA_GB</v>
      </c>
      <c r="G18" s="85">
        <v>43291</v>
      </c>
      <c r="H18" s="85">
        <v>43299</v>
      </c>
      <c r="I18" s="69">
        <v>3.25</v>
      </c>
      <c r="J18" s="69">
        <v>110</v>
      </c>
      <c r="K18" s="74">
        <f>IF(AND(NOT(I18=""),NOT(J18=""),NOT(H18="")),J18/I18,"")</f>
        <v>33.846153846153847</v>
      </c>
      <c r="L18" s="106">
        <v>43299</v>
      </c>
      <c r="M18" s="81" t="s">
        <v>0</v>
      </c>
      <c r="N18" s="107"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07" t="s">
        <v>0</v>
      </c>
      <c r="P18" s="4"/>
      <c r="Q18" s="111" t="s">
        <v>25</v>
      </c>
      <c r="R18" s="107" t="s">
        <v>4580</v>
      </c>
    </row>
    <row r="19" spans="1:18">
      <c r="A19" s="165"/>
      <c r="B19" s="107"/>
      <c r="C19" s="107"/>
      <c r="D19" s="81" t="s">
        <v>161</v>
      </c>
      <c r="E19" s="81" t="s">
        <v>1731</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Merge")),A18&amp;"_SA_MW",IF(AND(D19="Julia",OR(E19="Manual",E19="Assisted Manual")),A18&amp;"_JS",IF(AND(D19="Julia",OR(E19="De-Novo Merge",E19="Assisted Merge")),A18&amp;"_SA_JS",""))))))))))))))))</f>
        <v>2018-05-23_G-009_BD</v>
      </c>
      <c r="G19" s="85">
        <v>43292</v>
      </c>
      <c r="H19" s="85">
        <v>43299</v>
      </c>
      <c r="I19" s="69">
        <v>2.75</v>
      </c>
      <c r="J19" s="69">
        <v>109</v>
      </c>
      <c r="K19" s="74">
        <f>IF(AND(NOT(I19=""),NOT(J19=""),NOT(H19="")),J19/I19,"")</f>
        <v>39.636363636363633</v>
      </c>
      <c r="L19" s="107"/>
      <c r="M19" s="81" t="str">
        <f>IF(AND(NOT(OR(G19="",G19="Ø")),H19=""),"In Progress",IF(AND(NOT(OR(H19="Ø",H19="")),NOT(OR(G19="Ø",G19=""))),"Completed",IF(AND(NOT(A18=""),NOT(OR(D19="",D19="???")),G19=""),"Waiting",IF(D19="???","Waiting",""))))</f>
        <v>Completed</v>
      </c>
      <c r="N19" s="107"/>
      <c r="O19" s="107"/>
      <c r="P19" s="4"/>
      <c r="Q19" s="111"/>
      <c r="R19" s="107"/>
    </row>
    <row r="20" spans="1:18">
      <c r="A20" s="164" t="s">
        <v>4581</v>
      </c>
      <c r="B20" s="109" t="s">
        <v>4582</v>
      </c>
      <c r="C20" s="107" t="s">
        <v>2065</v>
      </c>
      <c r="D20" s="81" t="s">
        <v>27</v>
      </c>
      <c r="E20" s="81" t="s">
        <v>1442</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2018-05-23_G-010_SA_GB</v>
      </c>
      <c r="G20" s="85">
        <v>43292</v>
      </c>
      <c r="H20" s="85">
        <v>43299</v>
      </c>
      <c r="I20" s="69">
        <v>6</v>
      </c>
      <c r="J20" s="69">
        <v>343</v>
      </c>
      <c r="K20" s="74">
        <f>IF(AND(NOT(I20=""),NOT(J20=""),NOT(H20="")),J20/I20,"")</f>
        <v>57.166666666666664</v>
      </c>
      <c r="L20" s="106">
        <v>43327</v>
      </c>
      <c r="M20" s="81" t="s">
        <v>0</v>
      </c>
      <c r="N20" s="107"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7" t="s">
        <v>0</v>
      </c>
      <c r="P20" s="4"/>
      <c r="Q20" s="111" t="s">
        <v>25</v>
      </c>
      <c r="R20" s="107" t="s">
        <v>4583</v>
      </c>
    </row>
    <row r="21" spans="1:18">
      <c r="A21" s="165"/>
      <c r="B21" s="107"/>
      <c r="C21" s="107"/>
      <c r="D21" s="81" t="s">
        <v>161</v>
      </c>
      <c r="E21" s="81" t="s">
        <v>1731</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2018-05-23_G-010_BD</v>
      </c>
      <c r="G21" s="85">
        <v>43299</v>
      </c>
      <c r="H21" s="85">
        <v>43301</v>
      </c>
      <c r="I21" s="69">
        <v>8.5</v>
      </c>
      <c r="J21" s="69">
        <v>333</v>
      </c>
      <c r="K21" s="74">
        <f>IF(AND(NOT(I21=""),NOT(J21=""),NOT(H21="")),J21/I21,"")</f>
        <v>39.176470588235297</v>
      </c>
      <c r="L21" s="107"/>
      <c r="M21" s="81" t="str">
        <f>IF(AND(NOT(OR(G21="",G21="Ø")),H21=""),"In Progress",IF(AND(NOT(OR(H21="Ø",H21="")),NOT(OR(G21="Ø",G21=""))),"Completed",IF(AND(NOT(A20=""),NOT(OR(D21="",D21="???")),G21=""),"Waiting",IF(D21="???","Waiting",""))))</f>
        <v>Completed</v>
      </c>
      <c r="N21" s="107"/>
      <c r="O21" s="107"/>
      <c r="P21" s="4"/>
      <c r="Q21" s="111"/>
      <c r="R21" s="107"/>
    </row>
    <row r="22" spans="1:18">
      <c r="A22" s="164" t="s">
        <v>4584</v>
      </c>
      <c r="B22" s="109" t="s">
        <v>4585</v>
      </c>
      <c r="C22" s="107" t="s">
        <v>1167</v>
      </c>
      <c r="D22" s="81" t="s">
        <v>161</v>
      </c>
      <c r="E22" s="81" t="s">
        <v>1442</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2018-05-23_G-011_SA_BD</v>
      </c>
      <c r="G22" s="85">
        <v>43292</v>
      </c>
      <c r="H22" s="85" t="s">
        <v>51</v>
      </c>
      <c r="I22" s="69"/>
      <c r="J22" s="69"/>
      <c r="K22" s="74" t="str">
        <f>IF(AND(NOT(I22=""),NOT(J22=""),NOT(H22="")),J22/I22,"")</f>
        <v/>
      </c>
      <c r="L22" s="106" t="str">
        <f>IF(AND(NOT(OR(H22="",H22="Ø")),NOT(OR(H23="",H23="Ø"))),"Needs to be Split","")</f>
        <v/>
      </c>
      <c r="M22" s="81" t="s">
        <v>1</v>
      </c>
      <c r="N22" s="107"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07" t="str">
        <f>IF(OR(N22="Untraceable",N22="Incomplete"),"Ignore",IF(N22="Completed","Waiting",IF(OR(N22="Waiting",N22="In Progress",N22="Review",N22="Other"),"HOLD","")))</f>
        <v>Ignore</v>
      </c>
      <c r="P22" s="4" t="s">
        <v>4586</v>
      </c>
      <c r="Q22" s="111" t="str">
        <f>IF(OR(N22="Untraceable",N22="Incomplete"),"No",IF(N22="Completed","In Progress",""))</f>
        <v>No</v>
      </c>
      <c r="R22" s="107"/>
    </row>
    <row r="23" spans="1:18">
      <c r="A23" s="165"/>
      <c r="B23" s="107"/>
      <c r="C23" s="107"/>
      <c r="D23" s="81"/>
      <c r="E23" s="81"/>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
      </c>
      <c r="G23" s="85"/>
      <c r="H23" s="85"/>
      <c r="I23" s="69"/>
      <c r="J23" s="69"/>
      <c r="K23" s="74" t="str">
        <f>IF(AND(NOT(I23=""),NOT(J23=""),NOT(H23="")),J23/I23,"")</f>
        <v/>
      </c>
      <c r="L23" s="107"/>
      <c r="M23" s="81" t="str">
        <f>IF(AND(NOT(OR(G23="",G23="Ø")),H23=""),"In Progress",IF(AND(NOT(OR(H23="Ø",H23="")),NOT(OR(G23="Ø",G23=""))),"Completed",IF(AND(NOT(A22=""),NOT(OR(D23="",D23="???")),G23=""),"Waiting",IF(D23="???","Waiting",""))))</f>
        <v/>
      </c>
      <c r="N23" s="107"/>
      <c r="O23" s="107"/>
      <c r="P23" s="4"/>
      <c r="Q23" s="111"/>
      <c r="R23" s="107"/>
    </row>
    <row r="24" spans="1:18">
      <c r="A24" s="164" t="s">
        <v>4587</v>
      </c>
      <c r="B24" s="109" t="s">
        <v>4588</v>
      </c>
      <c r="C24" s="107" t="s">
        <v>1167</v>
      </c>
      <c r="D24" s="81" t="s">
        <v>161</v>
      </c>
      <c r="E24" s="81" t="s">
        <v>1442</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2018-05-23_G-012_SA_BD</v>
      </c>
      <c r="G24" s="85">
        <v>43292</v>
      </c>
      <c r="H24" s="85">
        <v>43293</v>
      </c>
      <c r="I24" s="69">
        <v>2.5</v>
      </c>
      <c r="J24" s="69">
        <v>36</v>
      </c>
      <c r="K24" s="74">
        <f>IF(AND(NOT(I24=""),NOT(J24=""),NOT(H24="")),J24/I24,"")</f>
        <v>14.4</v>
      </c>
      <c r="L24" s="106">
        <v>43311</v>
      </c>
      <c r="M24" s="81" t="str">
        <f>IF(AND(NOT(OR(G24="",G24="Ø")),H24=""),"In Progress",IF(AND(NOT(OR(H24="Ø",H24="")),NOT(OR(G24="Ø",G24=""))),"Completed",IF(AND(NOT(A24=""),NOT(OR(D24="",D24="???")),G24=""),"Waiting",IF(D24="???","Waiting",""))))</f>
        <v>Completed</v>
      </c>
      <c r="N24" s="107"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07" t="s">
        <v>0</v>
      </c>
      <c r="P24" s="4" t="s">
        <v>4589</v>
      </c>
      <c r="Q24" s="111" t="s">
        <v>25</v>
      </c>
      <c r="R24" s="107" t="s">
        <v>4590</v>
      </c>
    </row>
    <row r="25" spans="1:18">
      <c r="A25" s="165"/>
      <c r="B25" s="107"/>
      <c r="C25" s="107"/>
      <c r="D25" s="81" t="s">
        <v>27</v>
      </c>
      <c r="E25" s="81" t="s">
        <v>1731</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Merge")),A24&amp;"_SA_MW",IF(AND(D25="Julia",OR(E25="Manual",E25="Assisted Manual")),A24&amp;"_JS",IF(AND(D25="Julia",OR(E25="De-Novo Merge",E25="Assisted Merge")),A24&amp;"_SA_JS",""))))))))))))))))</f>
        <v>2018-05-23_G-012_GB</v>
      </c>
      <c r="G25" s="85">
        <v>43311</v>
      </c>
      <c r="H25" s="85">
        <v>43311</v>
      </c>
      <c r="I25" s="69">
        <v>1.5</v>
      </c>
      <c r="J25" s="69">
        <v>36</v>
      </c>
      <c r="K25" s="74">
        <f>IF(AND(NOT(I25=""),NOT(J25=""),NOT(H25="")),J25/I25,"")</f>
        <v>24</v>
      </c>
      <c r="L25" s="107"/>
      <c r="M25" s="81" t="str">
        <f>IF(AND(NOT(OR(G25="",G25="Ø")),H25=""),"In Progress",IF(AND(NOT(OR(H25="Ø",H25="")),NOT(OR(G25="Ø",G25=""))),"Completed",IF(AND(NOT(A24=""),NOT(OR(D25="",D25="???")),G25=""),"Waiting",IF(D25="???","Waiting",""))))</f>
        <v>Completed</v>
      </c>
      <c r="N25" s="107"/>
      <c r="O25" s="107"/>
      <c r="P25" s="4"/>
      <c r="Q25" s="111"/>
      <c r="R25" s="107"/>
    </row>
    <row r="26" spans="1:18">
      <c r="A26" s="164" t="s">
        <v>4591</v>
      </c>
      <c r="B26" s="109" t="s">
        <v>4592</v>
      </c>
      <c r="C26" s="107" t="s">
        <v>2065</v>
      </c>
      <c r="D26" s="81" t="s">
        <v>113</v>
      </c>
      <c r="E26" s="81" t="s">
        <v>1442</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2018-05-23_G-013_SA_DR</v>
      </c>
      <c r="G26" s="85">
        <v>43293</v>
      </c>
      <c r="H26" s="85">
        <v>43293</v>
      </c>
      <c r="I26" s="69">
        <v>2.67</v>
      </c>
      <c r="J26" s="69">
        <v>51.843000000000004</v>
      </c>
      <c r="K26" s="74">
        <f>IF(AND(NOT(I26=""),NOT(J26=""),NOT(H26="")),J26/I26,"")</f>
        <v>19.416853932584271</v>
      </c>
      <c r="L26" s="106">
        <v>43327</v>
      </c>
      <c r="M26" s="81" t="str">
        <f>IF(AND(NOT(OR(G26="",G26="Ø")),H26=""),"In Progress",IF(AND(NOT(OR(H26="Ø",H26="")),NOT(OR(G26="Ø",G26=""))),"Completed",IF(AND(NOT(A26=""),NOT(OR(D26="",D26="???")),G26=""),"Waiting",IF(D26="???","Waiting",""))))</f>
        <v>Completed</v>
      </c>
      <c r="N26" s="107"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07" t="s">
        <v>0</v>
      </c>
      <c r="P26" s="4"/>
      <c r="Q26" s="111" t="s">
        <v>25</v>
      </c>
      <c r="R26" s="107" t="s">
        <v>4593</v>
      </c>
    </row>
    <row r="27" spans="1:18">
      <c r="A27" s="165"/>
      <c r="B27" s="107"/>
      <c r="C27" s="107"/>
      <c r="D27" s="81" t="s">
        <v>161</v>
      </c>
      <c r="E27" s="81" t="s">
        <v>1731</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2018-05-23_G-013_BD</v>
      </c>
      <c r="G27" s="85">
        <v>43308</v>
      </c>
      <c r="H27" s="85">
        <v>43308</v>
      </c>
      <c r="I27" s="69">
        <v>1</v>
      </c>
      <c r="J27" s="69">
        <v>47</v>
      </c>
      <c r="K27" s="74">
        <f>IF(AND(NOT(I27=""),NOT(J27=""),NOT(H27="")),J27/I27,"")</f>
        <v>47</v>
      </c>
      <c r="L27" s="107"/>
      <c r="M27" s="81" t="s">
        <v>0</v>
      </c>
      <c r="N27" s="107"/>
      <c r="O27" s="107"/>
      <c r="P27" s="4"/>
      <c r="Q27" s="111"/>
      <c r="R27" s="107"/>
    </row>
    <row r="28" spans="1:18">
      <c r="A28" s="164" t="s">
        <v>4594</v>
      </c>
      <c r="B28" s="109" t="s">
        <v>4595</v>
      </c>
      <c r="C28" s="107" t="s">
        <v>1167</v>
      </c>
      <c r="D28" s="81" t="s">
        <v>161</v>
      </c>
      <c r="E28" s="81" t="s">
        <v>1442</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2018-05-23_G-014_SA_BD</v>
      </c>
      <c r="G28" s="85">
        <v>43293</v>
      </c>
      <c r="H28" s="85" t="s">
        <v>51</v>
      </c>
      <c r="I28" s="69"/>
      <c r="J28" s="69"/>
      <c r="K28" s="74" t="str">
        <f>IF(AND(NOT(I28=""),NOT(J28=""),NOT(H28="")),J28/I28,"")</f>
        <v/>
      </c>
      <c r="L28" s="106" t="str">
        <f>IF(AND(NOT(OR(H28="",H28="Ø")),NOT(OR(H29="",H29="Ø"))),"Needs to be Split","")</f>
        <v/>
      </c>
      <c r="M28" s="81" t="s">
        <v>1</v>
      </c>
      <c r="N28" s="107"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07" t="str">
        <f>IF(OR(N28="Untraceable",N28="Incomplete"),"Ignore",IF(N28="Completed","Waiting",IF(OR(N28="Waiting",N28="In Progress",N28="Review",N28="Other"),"HOLD","")))</f>
        <v>Ignore</v>
      </c>
      <c r="P28" s="4" t="s">
        <v>4596</v>
      </c>
      <c r="Q28" s="111" t="str">
        <f>IF(OR(N28="Untraceable",N28="Incomplete"),"No",IF(N28="Completed","In Progress",""))</f>
        <v>No</v>
      </c>
      <c r="R28" s="107"/>
    </row>
    <row r="29" spans="1:18">
      <c r="A29" s="165"/>
      <c r="B29" s="107"/>
      <c r="C29" s="107"/>
      <c r="D29" s="81" t="str">
        <f>IF(AND(NOT(A28=""),NOT(B28=""),NOT(M28="Untraceable")),"???","")</f>
        <v/>
      </c>
      <c r="E29" s="81"/>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Merge")),A28&amp;"_SA_MW",IF(AND(D29="Julia",OR(E29="Manual",E29="Assisted Manual")),A28&amp;"_JS",IF(AND(D29="Julia",OR(E29="De-Novo Merge",E29="Assisted Merge")),A28&amp;"_SA_JS",""))))))))))))))))</f>
        <v/>
      </c>
      <c r="G29" s="85"/>
      <c r="H29" s="85"/>
      <c r="I29" s="69"/>
      <c r="J29" s="69"/>
      <c r="K29" s="74" t="str">
        <f>IF(AND(NOT(I29=""),NOT(J29=""),NOT(H29="")),J29/I29,"")</f>
        <v/>
      </c>
      <c r="L29" s="107"/>
      <c r="M29" s="81" t="str">
        <f>IF(AND(NOT(OR(G29="",G29="Ø")),H29=""),"In Progress",IF(AND(NOT(OR(H29="Ø",H29="")),NOT(OR(G29="Ø",G29=""))),"Completed",IF(AND(NOT(A28=""),NOT(OR(D29="",D29="???")),G29=""),"Waiting",IF(D29="???","Waiting",""))))</f>
        <v/>
      </c>
      <c r="N29" s="107"/>
      <c r="O29" s="107"/>
      <c r="P29" s="4"/>
      <c r="Q29" s="111"/>
      <c r="R29" s="107"/>
    </row>
    <row r="30" spans="1:18">
      <c r="A30" s="164" t="s">
        <v>4597</v>
      </c>
      <c r="B30" s="109" t="s">
        <v>4598</v>
      </c>
      <c r="C30" s="107" t="s">
        <v>2065</v>
      </c>
      <c r="D30" s="81" t="s">
        <v>161</v>
      </c>
      <c r="E30" s="81" t="s">
        <v>1442</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2018-05-23_G-015_SA_BD</v>
      </c>
      <c r="G30" s="85">
        <v>43293</v>
      </c>
      <c r="H30" s="85">
        <v>43293</v>
      </c>
      <c r="I30" s="69">
        <v>2.5</v>
      </c>
      <c r="J30" s="69">
        <v>56</v>
      </c>
      <c r="K30" s="74">
        <f>IF(AND(NOT(I30=""),NOT(J30=""),NOT(H30="")),J30/I30,"")</f>
        <v>22.4</v>
      </c>
      <c r="L30" s="106">
        <v>43308</v>
      </c>
      <c r="M30" s="81" t="str">
        <f>IF(AND(NOT(OR(G30="",G30="Ø")),H30=""),"In Progress",IF(AND(NOT(OR(H30="Ø",H30="")),NOT(OR(G30="Ø",G30=""))),"Completed",IF(AND(NOT(A30=""),NOT(OR(D30="",D30="???")),G30=""),"Waiting",IF(D30="???","Waiting",""))))</f>
        <v>Completed</v>
      </c>
      <c r="N30" s="107"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07" t="s">
        <v>0</v>
      </c>
      <c r="P30" s="4"/>
      <c r="Q30" s="111" t="s">
        <v>25</v>
      </c>
      <c r="R30" s="107" t="s">
        <v>4599</v>
      </c>
    </row>
    <row r="31" spans="1:18">
      <c r="A31" s="165"/>
      <c r="B31" s="107"/>
      <c r="C31" s="107"/>
      <c r="D31" s="81" t="s">
        <v>113</v>
      </c>
      <c r="E31" s="81" t="s">
        <v>1731</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2018-05-23_G-015_DR</v>
      </c>
      <c r="G31" s="85">
        <v>43304</v>
      </c>
      <c r="H31" s="85">
        <v>43304</v>
      </c>
      <c r="I31" s="69">
        <v>1.5</v>
      </c>
      <c r="J31" s="69">
        <v>57.148000000000003</v>
      </c>
      <c r="K31" s="74">
        <f>IF(AND(NOT(I31=""),NOT(J31=""),NOT(H31="")),J31/I31,"")</f>
        <v>38.098666666666666</v>
      </c>
      <c r="L31" s="107"/>
      <c r="M31" s="81" t="str">
        <f>IF(AND(NOT(OR(G31="",G31="Ø")),H31=""),"In Progress",IF(AND(NOT(OR(H31="Ø",H31="")),NOT(OR(G31="Ø",G31=""))),"Completed",IF(AND(NOT(A30=""),NOT(OR(D31="",D31="???")),G31=""),"Waiting",IF(D31="???","Waiting",""))))</f>
        <v>Completed</v>
      </c>
      <c r="N31" s="107"/>
      <c r="O31" s="107"/>
      <c r="P31" s="4"/>
      <c r="Q31" s="111"/>
      <c r="R31" s="107"/>
    </row>
    <row r="32" spans="1:18">
      <c r="A32" s="164" t="s">
        <v>4600</v>
      </c>
      <c r="B32" s="109" t="s">
        <v>4601</v>
      </c>
      <c r="C32" s="107" t="s">
        <v>2065</v>
      </c>
      <c r="D32" s="81" t="s">
        <v>161</v>
      </c>
      <c r="E32" s="81" t="s">
        <v>1442</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2018-05-23_G-016_SA_BD</v>
      </c>
      <c r="G32" s="85">
        <v>43293</v>
      </c>
      <c r="H32" s="85">
        <v>43294</v>
      </c>
      <c r="I32" s="69">
        <v>2.5</v>
      </c>
      <c r="J32" s="69">
        <v>103</v>
      </c>
      <c r="K32" s="74">
        <f>IF(AND(NOT(I32=""),NOT(J32=""),NOT(H32="")),J32/I32,"")</f>
        <v>41.2</v>
      </c>
      <c r="L32" s="106">
        <v>43327</v>
      </c>
      <c r="M32" s="81" t="str">
        <f>IF(AND(NOT(OR(G32="",G32="Ø")),H32=""),"In Progress",IF(AND(NOT(OR(H32="Ø",H32="")),NOT(OR(G32="Ø",G32=""))),"Completed",IF(AND(NOT(A32=""),NOT(OR(D32="",D32="???")),G32=""),"Waiting",IF(D32="???","Waiting",""))))</f>
        <v>Completed</v>
      </c>
      <c r="N32" s="107"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07" t="s">
        <v>0</v>
      </c>
      <c r="P32" s="4" t="s">
        <v>4602</v>
      </c>
      <c r="Q32" s="111" t="s">
        <v>25</v>
      </c>
      <c r="R32" s="107" t="s">
        <v>4603</v>
      </c>
    </row>
    <row r="33" spans="1:18">
      <c r="A33" s="165"/>
      <c r="B33" s="107"/>
      <c r="C33" s="107"/>
      <c r="D33" s="81" t="s">
        <v>113</v>
      </c>
      <c r="E33" s="81" t="s">
        <v>1731</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2018-05-23_G-016_DR</v>
      </c>
      <c r="G33" s="85">
        <v>43304</v>
      </c>
      <c r="H33" s="85">
        <v>43305</v>
      </c>
      <c r="I33" s="69">
        <v>1.67</v>
      </c>
      <c r="J33" s="69">
        <v>103.547</v>
      </c>
      <c r="K33" s="74">
        <f>IF(AND(NOT(I33=""),NOT(J33=""),NOT(H33="")),J33/I33,"")</f>
        <v>62.00419161676647</v>
      </c>
      <c r="L33" s="107"/>
      <c r="M33" s="81" t="str">
        <f>IF(AND(NOT(OR(G33="",G33="Ø")),H33=""),"In Progress",IF(AND(NOT(OR(H33="Ø",H33="")),NOT(OR(G33="Ø",G33=""))),"Completed",IF(AND(NOT(A32=""),NOT(OR(D33="",D33="???")),G33=""),"Waiting",IF(D33="???","Waiting",""))))</f>
        <v>Completed</v>
      </c>
      <c r="N33" s="107"/>
      <c r="O33" s="107"/>
      <c r="P33" s="4"/>
      <c r="Q33" s="111"/>
      <c r="R33" s="107"/>
    </row>
    <row r="34" spans="1:18">
      <c r="A34" s="164" t="s">
        <v>4604</v>
      </c>
      <c r="B34" s="109" t="s">
        <v>4605</v>
      </c>
      <c r="C34" s="107" t="s">
        <v>2065</v>
      </c>
      <c r="D34" s="81" t="s">
        <v>113</v>
      </c>
      <c r="E34" s="81" t="s">
        <v>1442</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2018-05-23_G-017_SA_DR</v>
      </c>
      <c r="G34" s="85">
        <v>43293</v>
      </c>
      <c r="H34" s="85">
        <v>43294</v>
      </c>
      <c r="I34" s="69">
        <v>2.5</v>
      </c>
      <c r="J34" s="69">
        <v>35.542999999999999</v>
      </c>
      <c r="K34" s="74">
        <f>IF(AND(NOT(I34=""),NOT(J34=""),NOT(H34="")),J34/I34,"")</f>
        <v>14.2172</v>
      </c>
      <c r="L34" s="106">
        <v>43328</v>
      </c>
      <c r="M34" s="81" t="str">
        <f>IF(AND(NOT(OR(G34="",G34="Ø")),H34=""),"In Progress",IF(AND(NOT(OR(H34="Ø",H34="")),NOT(OR(G34="Ø",G34=""))),"Completed",IF(AND(NOT(A34=""),NOT(OR(D34="",D34="???")),G34=""),"Waiting",IF(D34="???","Waiting",""))))</f>
        <v>Completed</v>
      </c>
      <c r="N34" s="107"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7" t="s">
        <v>0</v>
      </c>
      <c r="P34" s="4"/>
      <c r="Q34" s="111" t="s">
        <v>25</v>
      </c>
      <c r="R34" s="107" t="s">
        <v>4606</v>
      </c>
    </row>
    <row r="35" spans="1:18">
      <c r="A35" s="165"/>
      <c r="B35" s="107"/>
      <c r="C35" s="107"/>
      <c r="D35" s="81" t="s">
        <v>161</v>
      </c>
      <c r="E35" s="81" t="s">
        <v>1731</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2018-05-23_G-017_BD</v>
      </c>
      <c r="G35" s="85">
        <v>43308</v>
      </c>
      <c r="H35" s="85">
        <v>43308</v>
      </c>
      <c r="I35" s="69">
        <v>1.25</v>
      </c>
      <c r="J35" s="69">
        <v>31</v>
      </c>
      <c r="K35" s="74">
        <f>IF(AND(NOT(I35=""),NOT(J35=""),NOT(H35="")),J35/I35,"")</f>
        <v>24.8</v>
      </c>
      <c r="L35" s="107"/>
      <c r="M35" s="81" t="str">
        <f>IF(AND(NOT(OR(G35="",G35="Ø")),H35=""),"In Progress",IF(AND(NOT(OR(H35="Ø",H35="")),NOT(OR(G35="Ø",G35=""))),"Completed",IF(AND(NOT(A34=""),NOT(OR(D35="",D35="???")),G35=""),"Waiting",IF(D35="???","Waiting",""))))</f>
        <v>Completed</v>
      </c>
      <c r="N35" s="107"/>
      <c r="O35" s="107"/>
      <c r="P35" s="4"/>
      <c r="Q35" s="111"/>
      <c r="R35" s="107"/>
    </row>
    <row r="36" spans="1:18">
      <c r="A36" s="164" t="s">
        <v>4607</v>
      </c>
      <c r="B36" s="148" t="s">
        <v>4608</v>
      </c>
      <c r="C36" s="107" t="s">
        <v>2065</v>
      </c>
      <c r="D36" s="81" t="s">
        <v>161</v>
      </c>
      <c r="E36" s="81" t="s">
        <v>1442</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2018-05-23_G-018_SA_BD</v>
      </c>
      <c r="G36" s="85">
        <v>43294</v>
      </c>
      <c r="H36" s="85">
        <v>43297</v>
      </c>
      <c r="I36" s="69">
        <v>3</v>
      </c>
      <c r="J36" s="69">
        <v>98</v>
      </c>
      <c r="K36" s="74">
        <f>IF(AND(NOT(I36=""),NOT(J36=""),NOT(H36="")),J36/I36,"")</f>
        <v>32.666666666666664</v>
      </c>
      <c r="L36" s="106">
        <v>43329</v>
      </c>
      <c r="M36" s="81" t="str">
        <f>IF(AND(NOT(OR(G36="",G36="Ø")),H36=""),"In Progress",IF(AND(NOT(OR(H36="Ø",H36="")),NOT(OR(G36="Ø",G36=""))),"Completed",IF(AND(NOT(A36=""),NOT(OR(D36="",D36="???")),G36=""),"Waiting",IF(D36="???","Waiting",""))))</f>
        <v>Completed</v>
      </c>
      <c r="N36" s="107"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07" t="s">
        <v>0</v>
      </c>
      <c r="P36" s="4" t="s">
        <v>4609</v>
      </c>
      <c r="Q36" s="111" t="s">
        <v>25</v>
      </c>
      <c r="R36" s="107" t="s">
        <v>4610</v>
      </c>
    </row>
    <row r="37" spans="1:18">
      <c r="A37" s="165"/>
      <c r="B37" s="150"/>
      <c r="C37" s="107"/>
      <c r="D37" s="81" t="s">
        <v>113</v>
      </c>
      <c r="E37" s="81" t="s">
        <v>1731</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2018-05-23_G-018_DR</v>
      </c>
      <c r="G37" s="85">
        <v>43305</v>
      </c>
      <c r="H37" s="85">
        <v>43306</v>
      </c>
      <c r="I37" s="69">
        <v>2.2000000000000002</v>
      </c>
      <c r="J37" s="69">
        <v>105.08799999999999</v>
      </c>
      <c r="K37" s="74">
        <f>IF(AND(NOT(I37=""),NOT(J37=""),NOT(H37="")),J37/I37,"")</f>
        <v>47.767272727272719</v>
      </c>
      <c r="L37" s="107"/>
      <c r="M37" s="81" t="str">
        <f>IF(AND(NOT(OR(G37="",G37="Ø")),H37=""),"In Progress",IF(AND(NOT(OR(H37="Ø",H37="")),NOT(OR(G37="Ø",G37=""))),"Completed",IF(AND(NOT(A36=""),NOT(OR(D37="",D37="???")),G37=""),"Waiting",IF(D37="???","Waiting",""))))</f>
        <v>Completed</v>
      </c>
      <c r="N37" s="107"/>
      <c r="O37" s="107"/>
      <c r="P37" s="4" t="s">
        <v>4602</v>
      </c>
      <c r="Q37" s="111"/>
      <c r="R37" s="107"/>
    </row>
    <row r="38" spans="1:18">
      <c r="A38" s="164" t="s">
        <v>4611</v>
      </c>
      <c r="B38" s="109" t="s">
        <v>4612</v>
      </c>
      <c r="C38" s="107" t="s">
        <v>2065</v>
      </c>
      <c r="D38" s="81" t="s">
        <v>113</v>
      </c>
      <c r="E38" s="81" t="s">
        <v>1442</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2018-05-23_G-019_SA_DR</v>
      </c>
      <c r="G38" s="85">
        <v>43297</v>
      </c>
      <c r="H38" s="85">
        <v>43299</v>
      </c>
      <c r="I38" s="69">
        <v>5</v>
      </c>
      <c r="J38" s="69">
        <v>177.99700000000001</v>
      </c>
      <c r="K38" s="74">
        <f>IF(AND(NOT(I38=""),NOT(J38=""),NOT(H38="")),J38/I38,"")</f>
        <v>35.599400000000003</v>
      </c>
      <c r="L38" s="106">
        <v>43327</v>
      </c>
      <c r="M38" s="81" t="str">
        <f>IF(AND(NOT(OR(G38="",G38="Ø")),H38=""),"In Progress",IF(AND(NOT(OR(H38="Ø",H38="")),NOT(OR(G38="Ø",G38=""))),"Completed",IF(AND(NOT(A38=""),NOT(OR(D38="",D38="???")),G38=""),"Waiting",IF(D38="???","Waiting",""))))</f>
        <v>Completed</v>
      </c>
      <c r="N38" s="107"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07" t="s">
        <v>0</v>
      </c>
      <c r="P38" s="4"/>
      <c r="Q38" s="111" t="s">
        <v>25</v>
      </c>
      <c r="R38" s="107" t="s">
        <v>4613</v>
      </c>
    </row>
    <row r="39" spans="1:18">
      <c r="A39" s="165"/>
      <c r="B39" s="107"/>
      <c r="C39" s="107"/>
      <c r="D39" s="81" t="s">
        <v>161</v>
      </c>
      <c r="E39" s="81" t="s">
        <v>1731</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2018-05-23_G-019_BD</v>
      </c>
      <c r="G39" s="85">
        <v>43308</v>
      </c>
      <c r="H39" s="85">
        <v>43312</v>
      </c>
      <c r="I39" s="69">
        <v>5.75</v>
      </c>
      <c r="J39" s="69">
        <v>181</v>
      </c>
      <c r="K39" s="74">
        <f>IF(AND(NOT(I39=""),NOT(J39=""),NOT(H39="")),J39/I39,"")</f>
        <v>31.478260869565219</v>
      </c>
      <c r="L39" s="107"/>
      <c r="M39" s="81" t="str">
        <f>IF(AND(NOT(OR(G39="",G39="Ø")),H39=""),"In Progress",IF(AND(NOT(OR(H39="Ø",H39="")),NOT(OR(G39="Ø",G39=""))),"Completed",IF(AND(NOT(A38=""),NOT(OR(D39="",D39="???")),G39=""),"Waiting",IF(D39="???","Waiting",""))))</f>
        <v>Completed</v>
      </c>
      <c r="N39" s="107"/>
      <c r="O39" s="107"/>
      <c r="P39" s="4"/>
      <c r="Q39" s="111"/>
      <c r="R39" s="107"/>
    </row>
    <row r="40" spans="1:18">
      <c r="A40" s="164" t="s">
        <v>4614</v>
      </c>
      <c r="B40" s="109" t="s">
        <v>4615</v>
      </c>
      <c r="C40" s="107" t="s">
        <v>2065</v>
      </c>
      <c r="D40" s="81" t="s">
        <v>161</v>
      </c>
      <c r="E40" s="81" t="s">
        <v>1442</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2018-05-23_G-020_SA_BD</v>
      </c>
      <c r="G40" s="85">
        <v>43297</v>
      </c>
      <c r="H40" s="85">
        <v>43297</v>
      </c>
      <c r="I40" s="69">
        <v>2.5</v>
      </c>
      <c r="J40" s="69">
        <v>99</v>
      </c>
      <c r="K40" s="74">
        <f>IF(AND(NOT(I40=""),NOT(J40=""),NOT(H40="")),J40/I40,"")</f>
        <v>39.6</v>
      </c>
      <c r="L40" s="106">
        <v>43332</v>
      </c>
      <c r="M40" s="81" t="str">
        <f>IF(AND(NOT(OR(G40="",G40="Ø")),H40=""),"In Progress",IF(AND(NOT(OR(H40="Ø",H40="")),NOT(OR(G40="Ø",G40=""))),"Completed",IF(AND(NOT(A40=""),NOT(OR(D40="",D40="???")),G40=""),"Waiting",IF(D40="???","Waiting",""))))</f>
        <v>Completed</v>
      </c>
      <c r="N40" s="107"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07" t="s">
        <v>0</v>
      </c>
      <c r="P40" s="4" t="s">
        <v>4602</v>
      </c>
      <c r="Q40" s="111" t="s">
        <v>25</v>
      </c>
      <c r="R40" s="107" t="s">
        <v>4616</v>
      </c>
    </row>
    <row r="41" spans="1:18">
      <c r="A41" s="165"/>
      <c r="B41" s="107"/>
      <c r="C41" s="107"/>
      <c r="D41" s="81" t="s">
        <v>113</v>
      </c>
      <c r="E41" s="81" t="s">
        <v>1731</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2018-05-23_G-020_DR</v>
      </c>
      <c r="G41" s="85">
        <v>43306</v>
      </c>
      <c r="H41" s="85">
        <v>43306</v>
      </c>
      <c r="I41" s="69">
        <v>2</v>
      </c>
      <c r="J41" s="69">
        <v>103.351</v>
      </c>
      <c r="K41" s="74">
        <f>IF(AND(NOT(I41=""),NOT(J41=""),NOT(H41="")),J41/I41,"")</f>
        <v>51.6755</v>
      </c>
      <c r="L41" s="107"/>
      <c r="M41" s="81" t="str">
        <f>IF(AND(NOT(OR(G41="",G41="Ø")),H41=""),"In Progress",IF(AND(NOT(OR(H41="Ø",H41="")),NOT(OR(G41="Ø",G41=""))),"Completed",IF(AND(NOT(A40=""),NOT(OR(D41="",D41="???")),G41=""),"Waiting",IF(D41="???","Waiting",""))))</f>
        <v>Completed</v>
      </c>
      <c r="N41" s="107"/>
      <c r="O41" s="107"/>
      <c r="P41" s="4"/>
      <c r="Q41" s="111"/>
      <c r="R41" s="107"/>
    </row>
    <row r="42" spans="1:18">
      <c r="A42" s="164" t="s">
        <v>4617</v>
      </c>
      <c r="B42" s="109" t="s">
        <v>4618</v>
      </c>
      <c r="C42" s="107" t="s">
        <v>2065</v>
      </c>
      <c r="D42" s="81" t="s">
        <v>161</v>
      </c>
      <c r="E42" s="81" t="s">
        <v>1442</v>
      </c>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2018-05-23_G-021_SA_BD</v>
      </c>
      <c r="G42" s="85">
        <v>43298</v>
      </c>
      <c r="H42" s="85">
        <v>43299</v>
      </c>
      <c r="I42" s="69">
        <v>4.75</v>
      </c>
      <c r="J42" s="69">
        <v>170</v>
      </c>
      <c r="K42" s="74">
        <f>IF(AND(NOT(I42=""),NOT(J42=""),NOT(H42="")),J42/I42,"")</f>
        <v>35.789473684210527</v>
      </c>
      <c r="L42" s="106">
        <v>43332</v>
      </c>
      <c r="M42" s="81" t="s">
        <v>0</v>
      </c>
      <c r="N42" s="107"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07" t="s">
        <v>0</v>
      </c>
      <c r="P42" s="4" t="s">
        <v>4619</v>
      </c>
      <c r="Q42" s="111" t="s">
        <v>25</v>
      </c>
      <c r="R42" s="107" t="s">
        <v>4620</v>
      </c>
    </row>
    <row r="43" spans="1:18">
      <c r="A43" s="165"/>
      <c r="B43" s="107"/>
      <c r="C43" s="107"/>
      <c r="D43" s="81" t="s">
        <v>113</v>
      </c>
      <c r="E43" s="81" t="s">
        <v>1731</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Merge")),A42&amp;"_SA_MW",IF(AND(D43="Julia",OR(E43="Manual",E43="Assisted Manual")),A42&amp;"_JS",IF(AND(D43="Julia",OR(E43="De-Novo Merge",E43="Assisted Merge")),A42&amp;"_SA_JS",""))))))))))))))))</f>
        <v>2018-05-23_G-021_DR</v>
      </c>
      <c r="G43" s="85">
        <v>43306</v>
      </c>
      <c r="H43" s="85">
        <v>43307</v>
      </c>
      <c r="I43" s="69">
        <v>4.1660000000000004</v>
      </c>
      <c r="J43" s="69">
        <v>235.13</v>
      </c>
      <c r="K43" s="74">
        <f>IF(AND(NOT(I43=""),NOT(J43=""),NOT(H43="")),J43/I43,"")</f>
        <v>56.440230436869896</v>
      </c>
      <c r="L43" s="107"/>
      <c r="M43" s="81" t="str">
        <f>IF(AND(NOT(OR(G43="",G43="Ø")),H43=""),"In Progress",IF(AND(NOT(OR(H43="Ø",H43="")),NOT(OR(G43="Ø",G43=""))),"Completed",IF(AND(NOT(A42=""),NOT(OR(D43="",D43="???")),G43=""),"Waiting",IF(D43="???","Waiting",""))))</f>
        <v>Completed</v>
      </c>
      <c r="N43" s="107"/>
      <c r="O43" s="107"/>
      <c r="P43" s="4" t="s">
        <v>4602</v>
      </c>
      <c r="Q43" s="111"/>
      <c r="R43" s="107"/>
    </row>
    <row r="44" spans="1:18">
      <c r="A44" s="164" t="s">
        <v>4621</v>
      </c>
      <c r="B44" s="109" t="s">
        <v>4622</v>
      </c>
      <c r="C44" s="107" t="s">
        <v>2065</v>
      </c>
      <c r="D44" s="81" t="s">
        <v>2404</v>
      </c>
      <c r="E44" s="81" t="s">
        <v>1442</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2018-05-23_G-022_SA_MH</v>
      </c>
      <c r="G44" s="85">
        <v>43298</v>
      </c>
      <c r="H44" s="85">
        <v>43299</v>
      </c>
      <c r="I44" s="69">
        <v>5.5</v>
      </c>
      <c r="J44" s="69">
        <v>133</v>
      </c>
      <c r="K44" s="74">
        <f>IF(AND(NOT(I44=""),NOT(J44=""),NOT(H44="")),J44/I44,"")</f>
        <v>24.181818181818183</v>
      </c>
      <c r="L44" s="106">
        <v>43328</v>
      </c>
      <c r="M44" s="81" t="str">
        <f>IF(AND(NOT(OR(G44="",G44="Ø")),H44=""),"In Progress",IF(AND(NOT(OR(H44="Ø",H44="")),NOT(OR(G44="Ø",G44=""))),"Completed",IF(AND(NOT(A44=""),NOT(OR(D44="",D44="???")),G44=""),"Waiting",IF(D44="???","Waiting",""))))</f>
        <v>Completed</v>
      </c>
      <c r="N44" s="107"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07" t="s">
        <v>0</v>
      </c>
      <c r="P44" s="4" t="s">
        <v>4623</v>
      </c>
      <c r="Q44" s="111" t="s">
        <v>25</v>
      </c>
      <c r="R44" s="107" t="s">
        <v>4624</v>
      </c>
    </row>
    <row r="45" spans="1:18">
      <c r="A45" s="165"/>
      <c r="B45" s="107"/>
      <c r="C45" s="107"/>
      <c r="D45" s="81" t="s">
        <v>161</v>
      </c>
      <c r="E45" s="81" t="s">
        <v>1731</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2018-05-23_G-022_BD</v>
      </c>
      <c r="G45" s="85">
        <v>43307</v>
      </c>
      <c r="H45" s="85">
        <v>43307</v>
      </c>
      <c r="I45" s="69">
        <v>4.5</v>
      </c>
      <c r="J45" s="69">
        <v>139</v>
      </c>
      <c r="K45" s="74">
        <f>IF(AND(NOT(I45=""),NOT(J45=""),NOT(H45="")),J45/I45,"")</f>
        <v>30.888888888888889</v>
      </c>
      <c r="L45" s="107"/>
      <c r="M45" s="81" t="str">
        <f>IF(AND(NOT(OR(G45="",G45="Ø")),H45=""),"In Progress",IF(AND(NOT(OR(H45="Ø",H45="")),NOT(OR(G45="Ø",G45=""))),"Completed",IF(AND(NOT(A44=""),NOT(OR(D45="",D45="???")),G45=""),"Waiting",IF(D45="???","Waiting",""))))</f>
        <v>Completed</v>
      </c>
      <c r="N45" s="107"/>
      <c r="O45" s="107"/>
      <c r="P45" s="4"/>
      <c r="Q45" s="111"/>
      <c r="R45" s="107"/>
    </row>
    <row r="46" spans="1:18">
      <c r="A46" s="164" t="s">
        <v>4625</v>
      </c>
      <c r="B46" s="109" t="s">
        <v>4626</v>
      </c>
      <c r="C46" s="107" t="s">
        <v>2065</v>
      </c>
      <c r="D46" s="81" t="s">
        <v>27</v>
      </c>
      <c r="E46" s="81" t="s">
        <v>1442</v>
      </c>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2018-05-23_G-023_SA_GB</v>
      </c>
      <c r="G46" s="85">
        <v>43298</v>
      </c>
      <c r="H46" s="85">
        <v>43299</v>
      </c>
      <c r="I46" s="69">
        <v>3.25</v>
      </c>
      <c r="J46" s="69">
        <v>41.545999999999999</v>
      </c>
      <c r="K46" s="74">
        <f>IF(AND(NOT(I46=""),NOT(J46=""),NOT(H46="")),J46/I46,"")</f>
        <v>12.783384615384616</v>
      </c>
      <c r="L46" s="106">
        <v>43340</v>
      </c>
      <c r="M46" s="81" t="s">
        <v>0</v>
      </c>
      <c r="N46" s="107"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07" t="s">
        <v>0</v>
      </c>
      <c r="P46" s="4"/>
      <c r="Q46" s="111" t="s">
        <v>25</v>
      </c>
      <c r="R46" s="107" t="s">
        <v>4627</v>
      </c>
    </row>
    <row r="47" spans="1:18">
      <c r="A47" s="165"/>
      <c r="B47" s="107"/>
      <c r="C47" s="107"/>
      <c r="D47" s="81" t="s">
        <v>113</v>
      </c>
      <c r="E47" s="81" t="s">
        <v>1731</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2018-05-23_G-023_DR</v>
      </c>
      <c r="G47" s="85">
        <v>43308</v>
      </c>
      <c r="H47" s="85">
        <v>43328</v>
      </c>
      <c r="I47" s="69">
        <v>3.67</v>
      </c>
      <c r="J47" s="69">
        <v>74.866</v>
      </c>
      <c r="K47" s="74">
        <f>IF(AND(NOT(I47=""),NOT(J47=""),NOT(H47="")),J47/I47,"")</f>
        <v>20.399455040871935</v>
      </c>
      <c r="L47" s="107"/>
      <c r="M47" s="81" t="str">
        <f>IF(AND(NOT(OR(G47="",G47="Ø")),H47=""),"In Progress",IF(AND(NOT(OR(H47="Ø",H47="")),NOT(OR(G47="Ø",G47=""))),"Completed",IF(AND(NOT(A46=""),NOT(OR(D47="",D47="???")),G47=""),"Waiting",IF(D47="???","Waiting",""))))</f>
        <v>Completed</v>
      </c>
      <c r="N47" s="107"/>
      <c r="O47" s="107"/>
      <c r="P47" s="4"/>
      <c r="Q47" s="111"/>
      <c r="R47" s="107"/>
    </row>
    <row r="48" spans="1:18">
      <c r="A48" s="164" t="s">
        <v>4628</v>
      </c>
      <c r="B48" s="109" t="s">
        <v>4629</v>
      </c>
      <c r="C48" s="107" t="s">
        <v>2065</v>
      </c>
      <c r="D48" s="81" t="s">
        <v>113</v>
      </c>
      <c r="E48" s="81" t="s">
        <v>1442</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2018-05-23_G-024_SA_DR</v>
      </c>
      <c r="G48" s="85">
        <v>43299</v>
      </c>
      <c r="H48" s="85">
        <v>43300</v>
      </c>
      <c r="I48" s="69">
        <v>1.66</v>
      </c>
      <c r="J48" s="69">
        <v>30.224</v>
      </c>
      <c r="K48" s="74">
        <f>IF(AND(NOT(I48=""),NOT(J48=""),NOT(H48="")),J48/I48,"")</f>
        <v>18.20722891566265</v>
      </c>
      <c r="L48" s="106">
        <v>43328</v>
      </c>
      <c r="M48" s="81" t="str">
        <f>IF(AND(NOT(OR(G48="",G48="Ø")),H48=""),"In Progress",IF(AND(NOT(OR(H48="Ø",H48="")),NOT(OR(G48="Ø",G48=""))),"Completed",IF(AND(NOT(A48=""),NOT(OR(D48="",D48="???")),G48=""),"Waiting",IF(D48="???","Waiting",""))))</f>
        <v>Completed</v>
      </c>
      <c r="N48" s="107"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07" t="s">
        <v>0</v>
      </c>
      <c r="P48" s="4"/>
      <c r="Q48" s="111" t="s">
        <v>25</v>
      </c>
      <c r="R48" s="107" t="s">
        <v>4630</v>
      </c>
    </row>
    <row r="49" spans="1:18">
      <c r="A49" s="165"/>
      <c r="B49" s="107"/>
      <c r="C49" s="107"/>
      <c r="D49" s="81" t="s">
        <v>161</v>
      </c>
      <c r="E49" s="81" t="s">
        <v>1731</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2018-05-23_G-024_BD</v>
      </c>
      <c r="G49" s="85">
        <v>43328</v>
      </c>
      <c r="H49" s="85">
        <v>43328</v>
      </c>
      <c r="I49" s="69">
        <v>1.5</v>
      </c>
      <c r="J49" s="69">
        <v>55</v>
      </c>
      <c r="K49" s="74">
        <f>IF(AND(NOT(I49=""),NOT(J49=""),NOT(H49="")),J49/I49,"")</f>
        <v>36.666666666666664</v>
      </c>
      <c r="L49" s="107"/>
      <c r="M49" s="81" t="str">
        <f>IF(AND(NOT(OR(G49="",G49="Ø")),H49=""),"In Progress",IF(AND(NOT(OR(H49="Ø",H49="")),NOT(OR(G49="Ø",G49=""))),"Completed",IF(AND(NOT(A48=""),NOT(OR(D49="",D49="???")),G49=""),"Waiting",IF(D49="???","Waiting",""))))</f>
        <v>Completed</v>
      </c>
      <c r="N49" s="107"/>
      <c r="O49" s="107"/>
      <c r="P49" s="4"/>
      <c r="Q49" s="111"/>
      <c r="R49" s="107"/>
    </row>
    <row r="50" spans="1:18">
      <c r="A50" s="112" t="s">
        <v>4631</v>
      </c>
      <c r="B50" s="109" t="s">
        <v>4632</v>
      </c>
      <c r="C50" s="107" t="s">
        <v>2065</v>
      </c>
      <c r="D50" s="81" t="s">
        <v>161</v>
      </c>
      <c r="E50" s="81" t="s">
        <v>1442</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2018-05-23_G-025_SA_BD</v>
      </c>
      <c r="G50" s="85">
        <v>43299</v>
      </c>
      <c r="H50" s="85">
        <v>43308</v>
      </c>
      <c r="I50" s="69">
        <v>5.75</v>
      </c>
      <c r="J50" s="69">
        <v>90</v>
      </c>
      <c r="K50" s="74">
        <f>IF(AND(NOT(I50=""),NOT(J50=""),NOT(H50="")),J50/I50,"")</f>
        <v>15.652173913043478</v>
      </c>
      <c r="L50" s="106">
        <v>43334</v>
      </c>
      <c r="M50" s="81" t="s">
        <v>0</v>
      </c>
      <c r="N50" s="107"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07" t="s">
        <v>0</v>
      </c>
      <c r="P50" s="4"/>
      <c r="Q50" s="111" t="s">
        <v>25</v>
      </c>
      <c r="R50" s="107" t="s">
        <v>4633</v>
      </c>
    </row>
    <row r="51" spans="1:18">
      <c r="A51" s="107"/>
      <c r="B51" s="107"/>
      <c r="C51" s="107"/>
      <c r="D51" s="81" t="s">
        <v>113</v>
      </c>
      <c r="E51" s="81" t="s">
        <v>1731</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2018-05-23_G-025_DR</v>
      </c>
      <c r="G51" s="85">
        <v>43311</v>
      </c>
      <c r="H51" s="85">
        <v>43328</v>
      </c>
      <c r="I51" s="69">
        <v>4.5</v>
      </c>
      <c r="J51" s="69">
        <v>98.677999999999997</v>
      </c>
      <c r="K51" s="74">
        <f>IF(AND(NOT(I51=""),NOT(J51=""),NOT(H51="")),J51/I51,"")</f>
        <v>21.928444444444445</v>
      </c>
      <c r="L51" s="107"/>
      <c r="M51" s="81" t="str">
        <f>IF(AND(NOT(OR(G51="",G51="Ø")),H51=""),"In Progress",IF(AND(NOT(OR(H51="Ø",H51="")),NOT(OR(G51="Ø",G51=""))),"Completed",IF(AND(NOT(A50=""),NOT(OR(D51="",D51="???")),G51=""),"Waiting",IF(D51="???","Waiting",""))))</f>
        <v>Completed</v>
      </c>
      <c r="N51" s="107"/>
      <c r="O51" s="107"/>
      <c r="P51" s="4"/>
      <c r="Q51" s="111"/>
      <c r="R51" s="107"/>
    </row>
    <row r="52" spans="1:18">
      <c r="A52" s="112" t="s">
        <v>4634</v>
      </c>
      <c r="B52" s="109" t="s">
        <v>4635</v>
      </c>
      <c r="C52" s="107" t="s">
        <v>2065</v>
      </c>
      <c r="D52" s="81" t="s">
        <v>27</v>
      </c>
      <c r="E52" s="81" t="s">
        <v>1442</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2018-05-23_G-026_SA_GB</v>
      </c>
      <c r="G52" s="85">
        <v>43300</v>
      </c>
      <c r="H52" s="85">
        <v>43304</v>
      </c>
      <c r="I52" s="69">
        <v>7</v>
      </c>
      <c r="J52" s="69">
        <v>256.34500000000003</v>
      </c>
      <c r="K52" s="74">
        <f>IF(AND(NOT(I52=""),NOT(J52=""),NOT(H52="")),J52/I52,"")</f>
        <v>36.620714285714293</v>
      </c>
      <c r="L52" s="106">
        <v>43340</v>
      </c>
      <c r="M52" s="81" t="str">
        <f>IF(AND(NOT(OR(G52="",G52="Ø")),H52=""),"In Progress",IF(AND(NOT(OR(H52="Ø",H52="")),NOT(OR(G52="Ø",G52=""))),"Completed",IF(AND(NOT(A52=""),NOT(OR(D52="",D52="???")),G52=""),"Waiting",IF(D52="???","Waiting",""))))</f>
        <v>Completed</v>
      </c>
      <c r="N52" s="107"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07" t="s">
        <v>0</v>
      </c>
      <c r="P52" s="4"/>
      <c r="Q52" s="111" t="s">
        <v>25</v>
      </c>
      <c r="R52" s="107" t="s">
        <v>4636</v>
      </c>
    </row>
    <row r="53" spans="1:18">
      <c r="A53" s="107"/>
      <c r="B53" s="107"/>
      <c r="C53" s="107"/>
      <c r="D53" s="81" t="s">
        <v>113</v>
      </c>
      <c r="E53" s="81" t="s">
        <v>1731</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Merge")),A52&amp;"_SA_MW",IF(AND(D53="Julia",OR(E53="Manual",E53="Assisted Manual")),A52&amp;"_JS",IF(AND(D53="Julia",OR(E53="De-Novo Merge",E53="Assisted Merge")),A52&amp;"_SA_JS",""))))))))))))))))</f>
        <v>2018-05-23_G-026_DR</v>
      </c>
      <c r="G53" s="85">
        <v>43328</v>
      </c>
      <c r="H53" s="85">
        <v>43332</v>
      </c>
      <c r="I53" s="69">
        <v>6</v>
      </c>
      <c r="J53" s="69">
        <v>286.23</v>
      </c>
      <c r="K53" s="74">
        <f>IF(AND(NOT(I53=""),NOT(J53=""),NOT(H53="")),J53/I53,"")</f>
        <v>47.705000000000005</v>
      </c>
      <c r="L53" s="107"/>
      <c r="M53" s="81" t="str">
        <f>IF(AND(NOT(OR(G53="",G53="Ø")),H53=""),"In Progress",IF(AND(NOT(OR(H53="Ø",H53="")),NOT(OR(G53="Ø",G53=""))),"Completed",IF(AND(NOT(A52=""),NOT(OR(D53="",D53="???")),G53=""),"Waiting",IF(D53="???","Waiting",""))))</f>
        <v>Completed</v>
      </c>
      <c r="N53" s="107"/>
      <c r="O53" s="107"/>
      <c r="P53" s="4"/>
      <c r="Q53" s="111"/>
      <c r="R53" s="107"/>
    </row>
    <row r="54" spans="1:18">
      <c r="A54" s="112" t="s">
        <v>4637</v>
      </c>
      <c r="B54" s="109" t="s">
        <v>4638</v>
      </c>
      <c r="C54" s="107" t="s">
        <v>2065</v>
      </c>
      <c r="D54" s="81" t="s">
        <v>27</v>
      </c>
      <c r="E54" s="81" t="s">
        <v>1442</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2018-05-23_G-027_SA_GB</v>
      </c>
      <c r="G54" s="85">
        <v>43304</v>
      </c>
      <c r="H54" s="85" t="s">
        <v>51</v>
      </c>
      <c r="I54" s="69"/>
      <c r="J54" s="69"/>
      <c r="K54" s="74" t="str">
        <f>IF(AND(NOT(I54=""),NOT(J54=""),NOT(H54="")),J54/I54,"")</f>
        <v/>
      </c>
      <c r="L54" s="106" t="str">
        <f>IF(AND(NOT(OR(H54="",H54="Ø")),NOT(OR(H55="",H55="Ø"))),"Needs to be Split","")</f>
        <v/>
      </c>
      <c r="M54" s="81" t="s">
        <v>1</v>
      </c>
      <c r="N54" s="107"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Untraceable</v>
      </c>
      <c r="O54" s="107" t="str">
        <f>IF(OR(N54="Untraceable",N54="Incomplete"),"Ignore",IF(N54="Completed","Waiting",IF(OR(N54="Waiting",N54="In Progress",N54="Review",N54="Other"),"HOLD","")))</f>
        <v>Ignore</v>
      </c>
      <c r="P54" s="4" t="s">
        <v>1716</v>
      </c>
      <c r="Q54" s="111" t="str">
        <f>IF(OR(N54="Untraceable",N54="Incomplete"),"No",IF(N54="Completed","In Progress",""))</f>
        <v>No</v>
      </c>
      <c r="R54" s="107"/>
    </row>
    <row r="55" spans="1:18">
      <c r="A55" s="107"/>
      <c r="B55" s="107"/>
      <c r="C55" s="107"/>
      <c r="D55" s="81" t="str">
        <f>IF(AND(NOT(A54=""),NOT(B54=""),NOT(M54="Untraceable")),"???","")</f>
        <v/>
      </c>
      <c r="E55" s="81"/>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
      </c>
      <c r="G55" s="85"/>
      <c r="H55" s="85"/>
      <c r="I55" s="69"/>
      <c r="J55" s="69"/>
      <c r="K55" s="74" t="str">
        <f>IF(AND(NOT(I55=""),NOT(J55=""),NOT(H55="")),J55/I55,"")</f>
        <v/>
      </c>
      <c r="L55" s="107"/>
      <c r="M55" s="81" t="str">
        <f>IF(AND(NOT(OR(G55="",G55="Ø")),H55=""),"In Progress",IF(AND(NOT(OR(H55="Ø",H55="")),NOT(OR(G55="Ø",G55=""))),"Completed",IF(AND(NOT(A54=""),NOT(OR(D55="",D55="???")),G55=""),"Waiting",IF(D55="???","Waiting",""))))</f>
        <v/>
      </c>
      <c r="N55" s="107"/>
      <c r="O55" s="107"/>
      <c r="P55" s="4"/>
      <c r="Q55" s="111"/>
      <c r="R55" s="107"/>
    </row>
  </sheetData>
  <mergeCells count="216">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s>
  <conditionalFormatting sqref="O1">
    <cfRule type="containsText" dxfId="25" priority="17" operator="containsText" text="HOLD">
      <formula>NOT(ISERROR(SEARCH("HOLD",O1)))</formula>
    </cfRule>
    <cfRule type="containsText" dxfId="24" priority="26" operator="containsText" text="Ignore">
      <formula>NOT(ISERROR(SEARCH("Ignore",O1)))</formula>
    </cfRule>
  </conditionalFormatting>
  <conditionalFormatting sqref="M1:O1 M2:N55">
    <cfRule type="containsText" dxfId="23" priority="16" operator="containsText" text="Waiting">
      <formula>NOT(ISERROR(SEARCH("Waiting",M1)))</formula>
    </cfRule>
    <cfRule type="containsText" dxfId="22" priority="20" operator="containsText" text="Review">
      <formula>NOT(ISERROR(SEARCH("Review",M1)))</formula>
    </cfRule>
    <cfRule type="containsText" dxfId="21" priority="21" operator="containsText" text="Other">
      <formula>NOT(ISERROR(SEARCH("Other",M1)))</formula>
    </cfRule>
    <cfRule type="containsText" dxfId="20" priority="22" operator="containsText" text="Incomplete">
      <formula>NOT(ISERROR(SEARCH("Incomplete",M1)))</formula>
    </cfRule>
    <cfRule type="containsText" dxfId="19" priority="23" operator="containsText" text="Untraceable">
      <formula>NOT(ISERROR(SEARCH("Untraceable",M1)))</formula>
    </cfRule>
    <cfRule type="containsText" dxfId="18" priority="24" operator="containsText" text="Completed">
      <formula>NOT(ISERROR(SEARCH("Completed",M1)))</formula>
    </cfRule>
  </conditionalFormatting>
  <conditionalFormatting sqref="M1:O1 M2:N55 Q1:Q55">
    <cfRule type="containsText" dxfId="17" priority="25" operator="containsText" text="In Progress">
      <formula>NOT(ISERROR(SEARCH("In Progress",M1)))</formula>
    </cfRule>
  </conditionalFormatting>
  <conditionalFormatting sqref="Q1:Q55">
    <cfRule type="containsText" dxfId="16" priority="18" operator="containsText" text="No">
      <formula>NOT(ISERROR(SEARCH("No",Q1)))</formula>
    </cfRule>
    <cfRule type="containsText" dxfId="15" priority="19" operator="containsText" text="Yes">
      <formula>NOT(ISERROR(SEARCH("Yes",Q1)))</formula>
    </cfRule>
  </conditionalFormatting>
  <conditionalFormatting sqref="L1">
    <cfRule type="containsText" dxfId="14" priority="15" operator="containsText" text="Needs to be">
      <formula>NOT(ISERROR(SEARCH("Needs to be",L1)))</formula>
    </cfRule>
  </conditionalFormatting>
  <conditionalFormatting sqref="I1:K1 J2:K2 I3:K55">
    <cfRule type="containsText" dxfId="13" priority="14" operator="containsText" text="Please Enter Tracing Time">
      <formula>NOT(ISERROR(SEARCH("Please Enter Tracing Time",I1)))</formula>
    </cfRule>
  </conditionalFormatting>
  <conditionalFormatting sqref="O2:O55">
    <cfRule type="containsText" dxfId="12" priority="6" operator="containsText" text="HOLD">
      <formula>NOT(ISERROR(SEARCH("HOLD",O2)))</formula>
    </cfRule>
    <cfRule type="containsText" dxfId="11" priority="13" operator="containsText" text="Ignore">
      <formula>NOT(ISERROR(SEARCH("Ignore",O2)))</formula>
    </cfRule>
  </conditionalFormatting>
  <conditionalFormatting sqref="O2:O55">
    <cfRule type="containsText" dxfId="10" priority="5" operator="containsText" text="Waiting">
      <formula>NOT(ISERROR(SEARCH("Waiting",O2)))</formula>
    </cfRule>
    <cfRule type="containsText" dxfId="9" priority="7" operator="containsText" text="Review">
      <formula>NOT(ISERROR(SEARCH("Review",O2)))</formula>
    </cfRule>
    <cfRule type="containsText" dxfId="8" priority="8" operator="containsText" text="Other">
      <formula>NOT(ISERROR(SEARCH("Other",O2)))</formula>
    </cfRule>
    <cfRule type="containsText" dxfId="7" priority="9" operator="containsText" text="Incomplete">
      <formula>NOT(ISERROR(SEARCH("Incomplete",O2)))</formula>
    </cfRule>
    <cfRule type="containsText" dxfId="6" priority="10" operator="containsText" text="Untraceable">
      <formula>NOT(ISERROR(SEARCH("Untraceable",O2)))</formula>
    </cfRule>
    <cfRule type="containsText" dxfId="5" priority="11" operator="containsText" text="Completed">
      <formula>NOT(ISERROR(SEARCH("Completed",O2)))</formula>
    </cfRule>
  </conditionalFormatting>
  <conditionalFormatting sqref="O2:O55">
    <cfRule type="containsText" dxfId="4" priority="12" operator="containsText" text="In Progress">
      <formula>NOT(ISERROR(SEARCH("In Progress",O2)))</formula>
    </cfRule>
  </conditionalFormatting>
  <conditionalFormatting sqref="L2:L55">
    <cfRule type="containsText" dxfId="3" priority="4" operator="containsText" text="Needs to be">
      <formula>NOT(ISERROR(SEARCH("Needs to be",L2)))</formula>
    </cfRule>
  </conditionalFormatting>
  <conditionalFormatting sqref="I2">
    <cfRule type="containsText" dxfId="2" priority="3" operator="containsText" text="Please Enter Tracing Time">
      <formula>NOT(ISERROR(SEARCH("Please Enter Tracing Time",I2)))</formula>
    </cfRule>
  </conditionalFormatting>
  <dataValidations count="7">
    <dataValidation type="list" operator="equal" allowBlank="1" showInputMessage="1" showErrorMessage="1" sqref="D2:D55" xr:uid="{D3562B21-5495-4CEE-B76F-AD7EFC40FB07}">
      <formula1>"Amina,Ahmad,Bruno,Cameron,Daniel,Gina,Julia,Monet,???"</formula1>
    </dataValidation>
    <dataValidation type="list" allowBlank="1" showInputMessage="1" sqref="L2:L55" xr:uid="{4114FCD0-9FA2-4B64-89F5-3298BB55D4A3}">
      <formula1>"Ø, Split"</formula1>
    </dataValidation>
    <dataValidation type="list" allowBlank="1" showInputMessage="1" showErrorMessage="1" sqref="M2:N55" xr:uid="{C22562CF-FADF-4A2F-99B1-3C8E9461859A}">
      <formula1>"In Progress, Completed, Untraceable, Incomplete, Other, Review"</formula1>
    </dataValidation>
    <dataValidation type="list" operator="equal" allowBlank="1" showInputMessage="1" showErrorMessage="1" sqref="E2:E55" xr:uid="{768B9DC6-57D3-4962-9336-4927B6F1E8C1}">
      <formula1>"Manual,Assisted Manual, De-Novo Merge, Assisted Merge"</formula1>
    </dataValidation>
    <dataValidation type="list" operator="equal" allowBlank="1" showInputMessage="1" sqref="H2:H55" xr:uid="{9AB84F6C-7A59-4363-825A-F60864E7D66E}">
      <formula1>"Ø"</formula1>
    </dataValidation>
    <dataValidation type="list" allowBlank="1" showInputMessage="1" showErrorMessage="1" sqref="O2:O55" xr:uid="{27326CE6-D480-4B32-8B74-A19FF204FBE7}">
      <formula1>"In Progress, Completed, Untraceable, Review, Ignore"</formula1>
    </dataValidation>
    <dataValidation type="list" allowBlank="1" showInputMessage="1" sqref="G2:G55" xr:uid="{0648F910-C930-45E2-B5C5-576073E260AD}">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B79E51CB-69E6-4ABF-8A99-F090CAD6EC59}">
            <xm:f>NOT(ISERROR(SEARCH("G-",A1)))</xm:f>
            <xm:f>"G-"</xm:f>
            <x14:dxf>
              <font>
                <color rgb="FF006100"/>
              </font>
              <fill>
                <patternFill>
                  <bgColor rgb="FFC6EFCE"/>
                </patternFill>
              </fill>
            </x14:dxf>
          </x14:cfRule>
          <xm:sqref>A1:A55 A72:A1048576</xm:sqref>
        </x14:conditionalFormatting>
        <x14:conditionalFormatting xmlns:xm="http://schemas.microsoft.com/office/excel/2006/main">
          <x14:cfRule type="containsText" priority="1" operator="containsText" id="{9E135A4F-C21E-46C2-A056-2B4461EDFCAE}">
            <xm:f>NOT(ISERROR(SEARCH("R-",A1)))</xm:f>
            <xm:f>"R-"</xm:f>
            <x14:dxf>
              <font>
                <color rgb="FF9C0006"/>
              </font>
            </x14:dxf>
          </x14:cfRule>
          <xm:sqref>A1:A55 A72:A1048576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Ramirez, Daniel</dc:creator>
  <cp:keywords/>
  <dc:description/>
  <cp:lastModifiedBy/>
  <cp:revision/>
  <dcterms:created xsi:type="dcterms:W3CDTF">2017-06-02T13:31:49Z</dcterms:created>
  <dcterms:modified xsi:type="dcterms:W3CDTF">2018-10-18T18:39:31Z</dcterms:modified>
  <cp:category/>
  <cp:contentStatus/>
</cp:coreProperties>
</file>